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DIO - Dopravně inženýrské..." sheetId="2" r:id="rId2"/>
    <sheet name="SO 01 - Tramvajový svršek..." sheetId="3" r:id="rId3"/>
    <sheet name="SO 02 - Nástupiště, chodn..." sheetId="4" r:id="rId4"/>
    <sheet name="SO 03 - Estetizace okolní..." sheetId="5" r:id="rId5"/>
    <sheet name="SO 04 - Zastřešení nástup..." sheetId="6" r:id="rId6"/>
    <sheet name="SO 05 - Revitalizace budo..." sheetId="7" r:id="rId7"/>
    <sheet name="SO 06 - Trakční vedení" sheetId="8" r:id="rId8"/>
    <sheet name="SO 07 - Veřejné osvětlení" sheetId="9" r:id="rId9"/>
    <sheet name="SO 09 - ESA Hlučínská" sheetId="10" r:id="rId10"/>
    <sheet name="PS 01 - Kamerový a inform..." sheetId="11" r:id="rId11"/>
    <sheet name="PS 02 - Wifi, datové služby" sheetId="12" r:id="rId12"/>
    <sheet name="PS 03 - Úpravy světelné s..." sheetId="13" r:id="rId13"/>
    <sheet name="VRN - Vedlejší rozpočtové..." sheetId="14" r:id="rId14"/>
    <sheet name="Pokyny pro vyplnění" sheetId="15" r:id="rId15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'DIO - Dopravně inženýrské...'!$C$80:$K$84</definedName>
    <definedName name="_xlnm.Print_Area" localSheetId="1">'DIO - Dopravně inženýrské...'!$C$4:$J$39,'DIO - Dopravně inženýrské...'!$C$45:$J$62,'DIO - Dopravně inženýrské...'!$C$68:$K$84</definedName>
    <definedName name="_xlnm.Print_Titles" localSheetId="1">'DIO - Dopravně inženýrské...'!$80:$80</definedName>
    <definedName name="_xlnm._FilterDatabase" localSheetId="2" hidden="1">'SO 01 - Tramvajový svršek...'!$C$88:$K$429</definedName>
    <definedName name="_xlnm.Print_Area" localSheetId="2">'SO 01 - Tramvajový svršek...'!$C$4:$J$39,'SO 01 - Tramvajový svršek...'!$C$45:$J$70,'SO 01 - Tramvajový svršek...'!$C$76:$K$429</definedName>
    <definedName name="_xlnm.Print_Titles" localSheetId="2">'SO 01 - Tramvajový svršek...'!$88:$88</definedName>
    <definedName name="_xlnm._FilterDatabase" localSheetId="3" hidden="1">'SO 02 - Nástupiště, chodn...'!$C$87:$K$622</definedName>
    <definedName name="_xlnm.Print_Area" localSheetId="3">'SO 02 - Nástupiště, chodn...'!$C$4:$J$39,'SO 02 - Nástupiště, chodn...'!$C$45:$J$69,'SO 02 - Nástupiště, chodn...'!$C$75:$K$622</definedName>
    <definedName name="_xlnm.Print_Titles" localSheetId="3">'SO 02 - Nástupiště, chodn...'!$87:$87</definedName>
    <definedName name="_xlnm._FilterDatabase" localSheetId="4" hidden="1">'SO 03 - Estetizace okolní...'!$C$82:$K$151</definedName>
    <definedName name="_xlnm.Print_Area" localSheetId="4">'SO 03 - Estetizace okolní...'!$C$4:$J$39,'SO 03 - Estetizace okolní...'!$C$45:$J$64,'SO 03 - Estetizace okolní...'!$C$70:$K$151</definedName>
    <definedName name="_xlnm.Print_Titles" localSheetId="4">'SO 03 - Estetizace okolní...'!$82:$82</definedName>
    <definedName name="_xlnm._FilterDatabase" localSheetId="5" hidden="1">'SO 04 - Zastřešení nástup...'!$C$95:$K$310</definedName>
    <definedName name="_xlnm.Print_Area" localSheetId="5">'SO 04 - Zastřešení nástup...'!$C$4:$J$39,'SO 04 - Zastřešení nástup...'!$C$45:$J$77,'SO 04 - Zastřešení nástup...'!$C$83:$K$310</definedName>
    <definedName name="_xlnm.Print_Titles" localSheetId="5">'SO 04 - Zastřešení nástup...'!$95:$95</definedName>
    <definedName name="_xlnm._FilterDatabase" localSheetId="6" hidden="1">'SO 05 - Revitalizace budo...'!$C$107:$K$823</definedName>
    <definedName name="_xlnm.Print_Area" localSheetId="6">'SO 05 - Revitalizace budo...'!$C$4:$J$39,'SO 05 - Revitalizace budo...'!$C$45:$J$89,'SO 05 - Revitalizace budo...'!$C$95:$K$823</definedName>
    <definedName name="_xlnm.Print_Titles" localSheetId="6">'SO 05 - Revitalizace budo...'!$107:$107</definedName>
    <definedName name="_xlnm._FilterDatabase" localSheetId="7" hidden="1">'SO 06 - Trakční vedení'!$C$84:$K$163</definedName>
    <definedName name="_xlnm.Print_Area" localSheetId="7">'SO 06 - Trakční vedení'!$C$4:$J$39,'SO 06 - Trakční vedení'!$C$45:$J$66,'SO 06 - Trakční vedení'!$C$72:$K$163</definedName>
    <definedName name="_xlnm.Print_Titles" localSheetId="7">'SO 06 - Trakční vedení'!$84:$84</definedName>
    <definedName name="_xlnm._FilterDatabase" localSheetId="8" hidden="1">'SO 07 - Veřejné osvětlení'!$C$91:$K$200</definedName>
    <definedName name="_xlnm.Print_Area" localSheetId="8">'SO 07 - Veřejné osvětlení'!$C$4:$J$39,'SO 07 - Veřejné osvětlení'!$C$45:$J$73,'SO 07 - Veřejné osvětlení'!$C$79:$K$200</definedName>
    <definedName name="_xlnm.Print_Titles" localSheetId="8">'SO 07 - Veřejné osvětlení'!$91:$91</definedName>
    <definedName name="_xlnm._FilterDatabase" localSheetId="9" hidden="1">'SO 09 - ESA Hlučínská'!$C$88:$K$201</definedName>
    <definedName name="_xlnm.Print_Area" localSheetId="9">'SO 09 - ESA Hlučínská'!$C$4:$J$39,'SO 09 - ESA Hlučínská'!$C$45:$J$70,'SO 09 - ESA Hlučínská'!$C$76:$K$201</definedName>
    <definedName name="_xlnm.Print_Titles" localSheetId="9">'SO 09 - ESA Hlučínská'!$88:$88</definedName>
    <definedName name="_xlnm._FilterDatabase" localSheetId="10" hidden="1">'PS 01 - Kamerový a inform...'!$C$85:$K$139</definedName>
    <definedName name="_xlnm.Print_Area" localSheetId="10">'PS 01 - Kamerový a inform...'!$C$4:$J$39,'PS 01 - Kamerový a inform...'!$C$45:$J$67,'PS 01 - Kamerový a inform...'!$C$73:$K$139</definedName>
    <definedName name="_xlnm.Print_Titles" localSheetId="10">'PS 01 - Kamerový a inform...'!$85:$85</definedName>
    <definedName name="_xlnm._FilterDatabase" localSheetId="11" hidden="1">'PS 02 - Wifi, datové služby'!$C$84:$K$119</definedName>
    <definedName name="_xlnm.Print_Area" localSheetId="11">'PS 02 - Wifi, datové služby'!$C$4:$J$39,'PS 02 - Wifi, datové služby'!$C$45:$J$66,'PS 02 - Wifi, datové služby'!$C$72:$K$119</definedName>
    <definedName name="_xlnm.Print_Titles" localSheetId="11">'PS 02 - Wifi, datové služby'!$84:$84</definedName>
    <definedName name="_xlnm._FilterDatabase" localSheetId="12" hidden="1">'PS 03 - Úpravy světelné s...'!$C$89:$K$983</definedName>
    <definedName name="_xlnm.Print_Area" localSheetId="12">'PS 03 - Úpravy světelné s...'!$C$4:$J$39,'PS 03 - Úpravy světelné s...'!$C$45:$J$71,'PS 03 - Úpravy světelné s...'!$C$77:$K$983</definedName>
    <definedName name="_xlnm.Print_Titles" localSheetId="12">'PS 03 - Úpravy světelné s...'!$89:$89</definedName>
    <definedName name="_xlnm._FilterDatabase" localSheetId="13" hidden="1">'VRN - Vedlejší rozpočtové...'!$C$80:$K$138</definedName>
    <definedName name="_xlnm.Print_Area" localSheetId="13">'VRN - Vedlejší rozpočtové...'!$C$4:$J$39,'VRN - Vedlejší rozpočtové...'!$C$45:$J$62,'VRN - Vedlejší rozpočtové...'!$C$68:$K$138</definedName>
    <definedName name="_xlnm.Print_Titles" localSheetId="13">'VRN - Vedlejší rozpočtové...'!$80:$80</definedName>
    <definedName name="_xlnm.Print_Area" localSheetId="14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14" r="J37"/>
  <c r="J36"/>
  <c i="1" r="AY67"/>
  <c i="14" r="J35"/>
  <c i="1" r="AX67"/>
  <c i="14" r="BI134"/>
  <c r="BH134"/>
  <c r="BG134"/>
  <c r="BF134"/>
  <c r="T134"/>
  <c r="R134"/>
  <c r="P134"/>
  <c r="BK134"/>
  <c r="J134"/>
  <c r="BE134"/>
  <c r="BI129"/>
  <c r="BH129"/>
  <c r="BG129"/>
  <c r="BF129"/>
  <c r="T129"/>
  <c r="R129"/>
  <c r="P129"/>
  <c r="BK129"/>
  <c r="J129"/>
  <c r="BE129"/>
  <c r="BI124"/>
  <c r="BH124"/>
  <c r="BG124"/>
  <c r="BF124"/>
  <c r="T124"/>
  <c r="R124"/>
  <c r="P124"/>
  <c r="BK124"/>
  <c r="J124"/>
  <c r="BE124"/>
  <c r="BI119"/>
  <c r="BH119"/>
  <c r="BG119"/>
  <c r="BF119"/>
  <c r="T119"/>
  <c r="R119"/>
  <c r="P119"/>
  <c r="BK119"/>
  <c r="J119"/>
  <c r="BE119"/>
  <c r="BI114"/>
  <c r="BH114"/>
  <c r="BG114"/>
  <c r="BF114"/>
  <c r="T114"/>
  <c r="R114"/>
  <c r="P114"/>
  <c r="BK114"/>
  <c r="J114"/>
  <c r="BE114"/>
  <c r="BI109"/>
  <c r="BH109"/>
  <c r="BG109"/>
  <c r="BF109"/>
  <c r="T109"/>
  <c r="R109"/>
  <c r="P109"/>
  <c r="BK109"/>
  <c r="J109"/>
  <c r="BE109"/>
  <c r="BI104"/>
  <c r="BH104"/>
  <c r="BG104"/>
  <c r="BF104"/>
  <c r="T104"/>
  <c r="R104"/>
  <c r="P104"/>
  <c r="BK104"/>
  <c r="J104"/>
  <c r="BE104"/>
  <c r="BI99"/>
  <c r="BH99"/>
  <c r="BG99"/>
  <c r="BF99"/>
  <c r="T99"/>
  <c r="R99"/>
  <c r="P99"/>
  <c r="BK99"/>
  <c r="J99"/>
  <c r="BE99"/>
  <c r="BI94"/>
  <c r="BH94"/>
  <c r="BG94"/>
  <c r="BF94"/>
  <c r="T94"/>
  <c r="R94"/>
  <c r="P94"/>
  <c r="BK94"/>
  <c r="J94"/>
  <c r="BE94"/>
  <c r="BI89"/>
  <c r="BH89"/>
  <c r="BG89"/>
  <c r="BF89"/>
  <c r="T89"/>
  <c r="R89"/>
  <c r="P89"/>
  <c r="BK89"/>
  <c r="J89"/>
  <c r="BE89"/>
  <c r="BI84"/>
  <c r="F37"/>
  <c i="1" r="BD67"/>
  <c i="14" r="BH84"/>
  <c r="F36"/>
  <c i="1" r="BC67"/>
  <c i="14" r="BG84"/>
  <c r="F35"/>
  <c i="1" r="BB67"/>
  <c i="14" r="BF84"/>
  <c r="J34"/>
  <c i="1" r="AW67"/>
  <c i="14" r="F34"/>
  <c i="1" r="BA67"/>
  <c i="14" r="T84"/>
  <c r="T83"/>
  <c r="T82"/>
  <c r="T81"/>
  <c r="R84"/>
  <c r="R83"/>
  <c r="R82"/>
  <c r="R81"/>
  <c r="P84"/>
  <c r="P83"/>
  <c r="P82"/>
  <c r="P81"/>
  <c i="1" r="AU67"/>
  <c i="14" r="BK84"/>
  <c r="BK83"/>
  <c r="J83"/>
  <c r="BK82"/>
  <c r="J82"/>
  <c r="BK81"/>
  <c r="J81"/>
  <c r="J59"/>
  <c r="J30"/>
  <c i="1" r="AG67"/>
  <c i="14" r="J84"/>
  <c r="BE84"/>
  <c r="J33"/>
  <c i="1" r="AV67"/>
  <c i="14" r="F33"/>
  <c i="1" r="AZ67"/>
  <c i="14" r="J61"/>
  <c r="J60"/>
  <c r="J77"/>
  <c r="F77"/>
  <c r="F75"/>
  <c r="E73"/>
  <c r="J54"/>
  <c r="F54"/>
  <c r="F52"/>
  <c r="E50"/>
  <c r="J39"/>
  <c r="J24"/>
  <c r="E24"/>
  <c r="J78"/>
  <c r="J55"/>
  <c r="J23"/>
  <c r="J18"/>
  <c r="E18"/>
  <c r="F78"/>
  <c r="F55"/>
  <c r="J17"/>
  <c r="J12"/>
  <c r="J75"/>
  <c r="J52"/>
  <c r="E7"/>
  <c r="E71"/>
  <c r="E48"/>
  <c i="13" r="J115"/>
  <c r="J37"/>
  <c r="J36"/>
  <c i="1" r="AY66"/>
  <c i="13" r="J35"/>
  <c i="1" r="AX66"/>
  <c i="13" r="BI980"/>
  <c r="BH980"/>
  <c r="BG980"/>
  <c r="BF980"/>
  <c r="T980"/>
  <c r="T979"/>
  <c r="R980"/>
  <c r="R979"/>
  <c r="P980"/>
  <c r="P979"/>
  <c r="BK980"/>
  <c r="BK979"/>
  <c r="J979"/>
  <c r="J980"/>
  <c r="BE980"/>
  <c r="J70"/>
  <c r="BI975"/>
  <c r="BH975"/>
  <c r="BG975"/>
  <c r="BF975"/>
  <c r="T975"/>
  <c r="R975"/>
  <c r="P975"/>
  <c r="BK975"/>
  <c r="J975"/>
  <c r="BE975"/>
  <c r="BI971"/>
  <c r="BH971"/>
  <c r="BG971"/>
  <c r="BF971"/>
  <c r="T971"/>
  <c r="R971"/>
  <c r="P971"/>
  <c r="BK971"/>
  <c r="J971"/>
  <c r="BE971"/>
  <c r="BI967"/>
  <c r="BH967"/>
  <c r="BG967"/>
  <c r="BF967"/>
  <c r="T967"/>
  <c r="T966"/>
  <c r="T965"/>
  <c r="R967"/>
  <c r="R966"/>
  <c r="R965"/>
  <c r="P967"/>
  <c r="P966"/>
  <c r="P965"/>
  <c r="BK967"/>
  <c r="BK966"/>
  <c r="J966"/>
  <c r="BK965"/>
  <c r="J965"/>
  <c r="J967"/>
  <c r="BE967"/>
  <c r="J69"/>
  <c r="J68"/>
  <c r="BI959"/>
  <c r="BH959"/>
  <c r="BG959"/>
  <c r="BF959"/>
  <c r="T959"/>
  <c r="R959"/>
  <c r="P959"/>
  <c r="BK959"/>
  <c r="J959"/>
  <c r="BE959"/>
  <c r="BI953"/>
  <c r="BH953"/>
  <c r="BG953"/>
  <c r="BF953"/>
  <c r="T953"/>
  <c r="R953"/>
  <c r="P953"/>
  <c r="BK953"/>
  <c r="J953"/>
  <c r="BE953"/>
  <c r="BI942"/>
  <c r="BH942"/>
  <c r="BG942"/>
  <c r="BF942"/>
  <c r="T942"/>
  <c r="R942"/>
  <c r="P942"/>
  <c r="BK942"/>
  <c r="J942"/>
  <c r="BE942"/>
  <c r="BI932"/>
  <c r="BH932"/>
  <c r="BG932"/>
  <c r="BF932"/>
  <c r="T932"/>
  <c r="R932"/>
  <c r="P932"/>
  <c r="BK932"/>
  <c r="J932"/>
  <c r="BE932"/>
  <c r="BI928"/>
  <c r="BH928"/>
  <c r="BG928"/>
  <c r="BF928"/>
  <c r="T928"/>
  <c r="R928"/>
  <c r="P928"/>
  <c r="BK928"/>
  <c r="J928"/>
  <c r="BE928"/>
  <c r="BI924"/>
  <c r="BH924"/>
  <c r="BG924"/>
  <c r="BF924"/>
  <c r="T924"/>
  <c r="R924"/>
  <c r="P924"/>
  <c r="BK924"/>
  <c r="J924"/>
  <c r="BE924"/>
  <c r="BI920"/>
  <c r="BH920"/>
  <c r="BG920"/>
  <c r="BF920"/>
  <c r="T920"/>
  <c r="R920"/>
  <c r="P920"/>
  <c r="BK920"/>
  <c r="J920"/>
  <c r="BE920"/>
  <c r="BI916"/>
  <c r="BH916"/>
  <c r="BG916"/>
  <c r="BF916"/>
  <c r="T916"/>
  <c r="R916"/>
  <c r="P916"/>
  <c r="BK916"/>
  <c r="J916"/>
  <c r="BE916"/>
  <c r="BI911"/>
  <c r="BH911"/>
  <c r="BG911"/>
  <c r="BF911"/>
  <c r="T911"/>
  <c r="R911"/>
  <c r="P911"/>
  <c r="BK911"/>
  <c r="J911"/>
  <c r="BE911"/>
  <c r="BI907"/>
  <c r="BH907"/>
  <c r="BG907"/>
  <c r="BF907"/>
  <c r="T907"/>
  <c r="R907"/>
  <c r="P907"/>
  <c r="BK907"/>
  <c r="J907"/>
  <c r="BE907"/>
  <c r="BI903"/>
  <c r="BH903"/>
  <c r="BG903"/>
  <c r="BF903"/>
  <c r="T903"/>
  <c r="R903"/>
  <c r="P903"/>
  <c r="BK903"/>
  <c r="J903"/>
  <c r="BE903"/>
  <c r="BI899"/>
  <c r="BH899"/>
  <c r="BG899"/>
  <c r="BF899"/>
  <c r="T899"/>
  <c r="R899"/>
  <c r="P899"/>
  <c r="BK899"/>
  <c r="J899"/>
  <c r="BE899"/>
  <c r="BI892"/>
  <c r="BH892"/>
  <c r="BG892"/>
  <c r="BF892"/>
  <c r="T892"/>
  <c r="R892"/>
  <c r="P892"/>
  <c r="BK892"/>
  <c r="J892"/>
  <c r="BE892"/>
  <c r="BI884"/>
  <c r="BH884"/>
  <c r="BG884"/>
  <c r="BF884"/>
  <c r="T884"/>
  <c r="R884"/>
  <c r="P884"/>
  <c r="BK884"/>
  <c r="J884"/>
  <c r="BE884"/>
  <c r="BI880"/>
  <c r="BH880"/>
  <c r="BG880"/>
  <c r="BF880"/>
  <c r="T880"/>
  <c r="R880"/>
  <c r="P880"/>
  <c r="BK880"/>
  <c r="J880"/>
  <c r="BE880"/>
  <c r="BI875"/>
  <c r="BH875"/>
  <c r="BG875"/>
  <c r="BF875"/>
  <c r="T875"/>
  <c r="R875"/>
  <c r="P875"/>
  <c r="BK875"/>
  <c r="J875"/>
  <c r="BE875"/>
  <c r="BI870"/>
  <c r="BH870"/>
  <c r="BG870"/>
  <c r="BF870"/>
  <c r="T870"/>
  <c r="R870"/>
  <c r="P870"/>
  <c r="BK870"/>
  <c r="J870"/>
  <c r="BE870"/>
  <c r="BI865"/>
  <c r="BH865"/>
  <c r="BG865"/>
  <c r="BF865"/>
  <c r="T865"/>
  <c r="R865"/>
  <c r="P865"/>
  <c r="BK865"/>
  <c r="J865"/>
  <c r="BE865"/>
  <c r="BI861"/>
  <c r="BH861"/>
  <c r="BG861"/>
  <c r="BF861"/>
  <c r="T861"/>
  <c r="R861"/>
  <c r="P861"/>
  <c r="BK861"/>
  <c r="J861"/>
  <c r="BE861"/>
  <c r="BI857"/>
  <c r="BH857"/>
  <c r="BG857"/>
  <c r="BF857"/>
  <c r="T857"/>
  <c r="R857"/>
  <c r="P857"/>
  <c r="BK857"/>
  <c r="J857"/>
  <c r="BE857"/>
  <c r="BI853"/>
  <c r="BH853"/>
  <c r="BG853"/>
  <c r="BF853"/>
  <c r="T853"/>
  <c r="R853"/>
  <c r="P853"/>
  <c r="BK853"/>
  <c r="J853"/>
  <c r="BE853"/>
  <c r="BI845"/>
  <c r="BH845"/>
  <c r="BG845"/>
  <c r="BF845"/>
  <c r="T845"/>
  <c r="R845"/>
  <c r="P845"/>
  <c r="BK845"/>
  <c r="J845"/>
  <c r="BE845"/>
  <c r="BI841"/>
  <c r="BH841"/>
  <c r="BG841"/>
  <c r="BF841"/>
  <c r="T841"/>
  <c r="R841"/>
  <c r="P841"/>
  <c r="BK841"/>
  <c r="J841"/>
  <c r="BE841"/>
  <c r="BI836"/>
  <c r="BH836"/>
  <c r="BG836"/>
  <c r="BF836"/>
  <c r="T836"/>
  <c r="R836"/>
  <c r="P836"/>
  <c r="BK836"/>
  <c r="J836"/>
  <c r="BE836"/>
  <c r="BI822"/>
  <c r="BH822"/>
  <c r="BG822"/>
  <c r="BF822"/>
  <c r="T822"/>
  <c r="R822"/>
  <c r="P822"/>
  <c r="BK822"/>
  <c r="J822"/>
  <c r="BE822"/>
  <c r="BI812"/>
  <c r="BH812"/>
  <c r="BG812"/>
  <c r="BF812"/>
  <c r="T812"/>
  <c r="R812"/>
  <c r="P812"/>
  <c r="BK812"/>
  <c r="J812"/>
  <c r="BE812"/>
  <c r="BI802"/>
  <c r="BH802"/>
  <c r="BG802"/>
  <c r="BF802"/>
  <c r="T802"/>
  <c r="T801"/>
  <c r="R802"/>
  <c r="R801"/>
  <c r="P802"/>
  <c r="P801"/>
  <c r="BK802"/>
  <c r="BK801"/>
  <c r="J801"/>
  <c r="J802"/>
  <c r="BE802"/>
  <c r="J67"/>
  <c r="BI796"/>
  <c r="BH796"/>
  <c r="BG796"/>
  <c r="BF796"/>
  <c r="T796"/>
  <c r="R796"/>
  <c r="P796"/>
  <c r="BK796"/>
  <c r="J796"/>
  <c r="BE796"/>
  <c r="BI791"/>
  <c r="BH791"/>
  <c r="BG791"/>
  <c r="BF791"/>
  <c r="T791"/>
  <c r="R791"/>
  <c r="P791"/>
  <c r="BK791"/>
  <c r="J791"/>
  <c r="BE791"/>
  <c r="BI786"/>
  <c r="BH786"/>
  <c r="BG786"/>
  <c r="BF786"/>
  <c r="T786"/>
  <c r="R786"/>
  <c r="P786"/>
  <c r="BK786"/>
  <c r="J786"/>
  <c r="BE786"/>
  <c r="BI781"/>
  <c r="BH781"/>
  <c r="BG781"/>
  <c r="BF781"/>
  <c r="T781"/>
  <c r="R781"/>
  <c r="P781"/>
  <c r="BK781"/>
  <c r="J781"/>
  <c r="BE781"/>
  <c r="BI778"/>
  <c r="BH778"/>
  <c r="BG778"/>
  <c r="BF778"/>
  <c r="T778"/>
  <c r="R778"/>
  <c r="P778"/>
  <c r="BK778"/>
  <c r="J778"/>
  <c r="BE778"/>
  <c r="BI775"/>
  <c r="BH775"/>
  <c r="BG775"/>
  <c r="BF775"/>
  <c r="T775"/>
  <c r="R775"/>
  <c r="P775"/>
  <c r="BK775"/>
  <c r="J775"/>
  <c r="BE775"/>
  <c r="BI771"/>
  <c r="BH771"/>
  <c r="BG771"/>
  <c r="BF771"/>
  <c r="T771"/>
  <c r="R771"/>
  <c r="P771"/>
  <c r="BK771"/>
  <c r="J771"/>
  <c r="BE771"/>
  <c r="BI767"/>
  <c r="BH767"/>
  <c r="BG767"/>
  <c r="BF767"/>
  <c r="T767"/>
  <c r="R767"/>
  <c r="P767"/>
  <c r="BK767"/>
  <c r="J767"/>
  <c r="BE767"/>
  <c r="BI761"/>
  <c r="BH761"/>
  <c r="BG761"/>
  <c r="BF761"/>
  <c r="T761"/>
  <c r="R761"/>
  <c r="P761"/>
  <c r="BK761"/>
  <c r="J761"/>
  <c r="BE761"/>
  <c r="BI757"/>
  <c r="BH757"/>
  <c r="BG757"/>
  <c r="BF757"/>
  <c r="T757"/>
  <c r="R757"/>
  <c r="P757"/>
  <c r="BK757"/>
  <c r="J757"/>
  <c r="BE757"/>
  <c r="BI753"/>
  <c r="BH753"/>
  <c r="BG753"/>
  <c r="BF753"/>
  <c r="T753"/>
  <c r="R753"/>
  <c r="P753"/>
  <c r="BK753"/>
  <c r="J753"/>
  <c r="BE753"/>
  <c r="BI748"/>
  <c r="BH748"/>
  <c r="BG748"/>
  <c r="BF748"/>
  <c r="T748"/>
  <c r="R748"/>
  <c r="P748"/>
  <c r="BK748"/>
  <c r="J748"/>
  <c r="BE748"/>
  <c r="BI743"/>
  <c r="BH743"/>
  <c r="BG743"/>
  <c r="BF743"/>
  <c r="T743"/>
  <c r="R743"/>
  <c r="P743"/>
  <c r="BK743"/>
  <c r="J743"/>
  <c r="BE743"/>
  <c r="BI737"/>
  <c r="BH737"/>
  <c r="BG737"/>
  <c r="BF737"/>
  <c r="T737"/>
  <c r="R737"/>
  <c r="P737"/>
  <c r="BK737"/>
  <c r="J737"/>
  <c r="BE737"/>
  <c r="BI730"/>
  <c r="BH730"/>
  <c r="BG730"/>
  <c r="BF730"/>
  <c r="T730"/>
  <c r="R730"/>
  <c r="P730"/>
  <c r="BK730"/>
  <c r="J730"/>
  <c r="BE730"/>
  <c r="BI722"/>
  <c r="BH722"/>
  <c r="BG722"/>
  <c r="BF722"/>
  <c r="T722"/>
  <c r="R722"/>
  <c r="P722"/>
  <c r="BK722"/>
  <c r="J722"/>
  <c r="BE722"/>
  <c r="BI711"/>
  <c r="BH711"/>
  <c r="BG711"/>
  <c r="BF711"/>
  <c r="T711"/>
  <c r="R711"/>
  <c r="P711"/>
  <c r="BK711"/>
  <c r="J711"/>
  <c r="BE711"/>
  <c r="BI704"/>
  <c r="BH704"/>
  <c r="BG704"/>
  <c r="BF704"/>
  <c r="T704"/>
  <c r="R704"/>
  <c r="P704"/>
  <c r="BK704"/>
  <c r="J704"/>
  <c r="BE704"/>
  <c r="BI698"/>
  <c r="BH698"/>
  <c r="BG698"/>
  <c r="BF698"/>
  <c r="T698"/>
  <c r="R698"/>
  <c r="P698"/>
  <c r="BK698"/>
  <c r="J698"/>
  <c r="BE698"/>
  <c r="BI693"/>
  <c r="BH693"/>
  <c r="BG693"/>
  <c r="BF693"/>
  <c r="T693"/>
  <c r="R693"/>
  <c r="P693"/>
  <c r="BK693"/>
  <c r="J693"/>
  <c r="BE693"/>
  <c r="BI688"/>
  <c r="BH688"/>
  <c r="BG688"/>
  <c r="BF688"/>
  <c r="T688"/>
  <c r="R688"/>
  <c r="P688"/>
  <c r="BK688"/>
  <c r="J688"/>
  <c r="BE688"/>
  <c r="BI682"/>
  <c r="BH682"/>
  <c r="BG682"/>
  <c r="BF682"/>
  <c r="T682"/>
  <c r="R682"/>
  <c r="P682"/>
  <c r="BK682"/>
  <c r="J682"/>
  <c r="BE682"/>
  <c r="BI669"/>
  <c r="BH669"/>
  <c r="BG669"/>
  <c r="BF669"/>
  <c r="T669"/>
  <c r="R669"/>
  <c r="P669"/>
  <c r="BK669"/>
  <c r="J669"/>
  <c r="BE669"/>
  <c r="BI656"/>
  <c r="BH656"/>
  <c r="BG656"/>
  <c r="BF656"/>
  <c r="T656"/>
  <c r="R656"/>
  <c r="P656"/>
  <c r="BK656"/>
  <c r="J656"/>
  <c r="BE656"/>
  <c r="BI641"/>
  <c r="BH641"/>
  <c r="BG641"/>
  <c r="BF641"/>
  <c r="T641"/>
  <c r="R641"/>
  <c r="P641"/>
  <c r="BK641"/>
  <c r="J641"/>
  <c r="BE641"/>
  <c r="BI626"/>
  <c r="BH626"/>
  <c r="BG626"/>
  <c r="BF626"/>
  <c r="T626"/>
  <c r="R626"/>
  <c r="P626"/>
  <c r="BK626"/>
  <c r="J626"/>
  <c r="BE626"/>
  <c r="BI617"/>
  <c r="BH617"/>
  <c r="BG617"/>
  <c r="BF617"/>
  <c r="T617"/>
  <c r="R617"/>
  <c r="P617"/>
  <c r="BK617"/>
  <c r="J617"/>
  <c r="BE617"/>
  <c r="BI608"/>
  <c r="BH608"/>
  <c r="BG608"/>
  <c r="BF608"/>
  <c r="T608"/>
  <c r="R608"/>
  <c r="P608"/>
  <c r="BK608"/>
  <c r="J608"/>
  <c r="BE608"/>
  <c r="BI603"/>
  <c r="BH603"/>
  <c r="BG603"/>
  <c r="BF603"/>
  <c r="T603"/>
  <c r="R603"/>
  <c r="P603"/>
  <c r="BK603"/>
  <c r="J603"/>
  <c r="BE603"/>
  <c r="BI598"/>
  <c r="BH598"/>
  <c r="BG598"/>
  <c r="BF598"/>
  <c r="T598"/>
  <c r="R598"/>
  <c r="P598"/>
  <c r="BK598"/>
  <c r="J598"/>
  <c r="BE598"/>
  <c r="BI591"/>
  <c r="BH591"/>
  <c r="BG591"/>
  <c r="BF591"/>
  <c r="T591"/>
  <c r="R591"/>
  <c r="P591"/>
  <c r="BK591"/>
  <c r="J591"/>
  <c r="BE591"/>
  <c r="BI579"/>
  <c r="BH579"/>
  <c r="BG579"/>
  <c r="BF579"/>
  <c r="T579"/>
  <c r="R579"/>
  <c r="P579"/>
  <c r="BK579"/>
  <c r="J579"/>
  <c r="BE579"/>
  <c r="BI574"/>
  <c r="BH574"/>
  <c r="BG574"/>
  <c r="BF574"/>
  <c r="T574"/>
  <c r="R574"/>
  <c r="P574"/>
  <c r="BK574"/>
  <c r="J574"/>
  <c r="BE574"/>
  <c r="BI565"/>
  <c r="BH565"/>
  <c r="BG565"/>
  <c r="BF565"/>
  <c r="T565"/>
  <c r="R565"/>
  <c r="P565"/>
  <c r="BK565"/>
  <c r="J565"/>
  <c r="BE565"/>
  <c r="BI556"/>
  <c r="BH556"/>
  <c r="BG556"/>
  <c r="BF556"/>
  <c r="T556"/>
  <c r="R556"/>
  <c r="P556"/>
  <c r="BK556"/>
  <c r="J556"/>
  <c r="BE556"/>
  <c r="BI547"/>
  <c r="BH547"/>
  <c r="BG547"/>
  <c r="BF547"/>
  <c r="T547"/>
  <c r="R547"/>
  <c r="P547"/>
  <c r="BK547"/>
  <c r="J547"/>
  <c r="BE547"/>
  <c r="BI537"/>
  <c r="BH537"/>
  <c r="BG537"/>
  <c r="BF537"/>
  <c r="T537"/>
  <c r="R537"/>
  <c r="P537"/>
  <c r="BK537"/>
  <c r="J537"/>
  <c r="BE537"/>
  <c r="BI530"/>
  <c r="BH530"/>
  <c r="BG530"/>
  <c r="BF530"/>
  <c r="T530"/>
  <c r="R530"/>
  <c r="P530"/>
  <c r="BK530"/>
  <c r="J530"/>
  <c r="BE530"/>
  <c r="BI523"/>
  <c r="BH523"/>
  <c r="BG523"/>
  <c r="BF523"/>
  <c r="T523"/>
  <c r="R523"/>
  <c r="P523"/>
  <c r="BK523"/>
  <c r="J523"/>
  <c r="BE523"/>
  <c r="BI513"/>
  <c r="BH513"/>
  <c r="BG513"/>
  <c r="BF513"/>
  <c r="T513"/>
  <c r="R513"/>
  <c r="P513"/>
  <c r="BK513"/>
  <c r="J513"/>
  <c r="BE513"/>
  <c r="BI508"/>
  <c r="BH508"/>
  <c r="BG508"/>
  <c r="BF508"/>
  <c r="T508"/>
  <c r="R508"/>
  <c r="P508"/>
  <c r="BK508"/>
  <c r="J508"/>
  <c r="BE508"/>
  <c r="BI493"/>
  <c r="BH493"/>
  <c r="BG493"/>
  <c r="BF493"/>
  <c r="T493"/>
  <c r="R493"/>
  <c r="P493"/>
  <c r="BK493"/>
  <c r="J493"/>
  <c r="BE493"/>
  <c r="BI478"/>
  <c r="BH478"/>
  <c r="BG478"/>
  <c r="BF478"/>
  <c r="T478"/>
  <c r="R478"/>
  <c r="P478"/>
  <c r="BK478"/>
  <c r="J478"/>
  <c r="BE478"/>
  <c r="BI474"/>
  <c r="BH474"/>
  <c r="BG474"/>
  <c r="BF474"/>
  <c r="T474"/>
  <c r="R474"/>
  <c r="P474"/>
  <c r="BK474"/>
  <c r="J474"/>
  <c r="BE474"/>
  <c r="BI461"/>
  <c r="BH461"/>
  <c r="BG461"/>
  <c r="BF461"/>
  <c r="T461"/>
  <c r="R461"/>
  <c r="P461"/>
  <c r="BK461"/>
  <c r="J461"/>
  <c r="BE461"/>
  <c r="BI457"/>
  <c r="BH457"/>
  <c r="BG457"/>
  <c r="BF457"/>
  <c r="T457"/>
  <c r="R457"/>
  <c r="P457"/>
  <c r="BK457"/>
  <c r="J457"/>
  <c r="BE457"/>
  <c r="BI443"/>
  <c r="BH443"/>
  <c r="BG443"/>
  <c r="BF443"/>
  <c r="T443"/>
  <c r="R443"/>
  <c r="P443"/>
  <c r="BK443"/>
  <c r="J443"/>
  <c r="BE443"/>
  <c r="BI438"/>
  <c r="BH438"/>
  <c r="BG438"/>
  <c r="BF438"/>
  <c r="T438"/>
  <c r="R438"/>
  <c r="P438"/>
  <c r="BK438"/>
  <c r="J438"/>
  <c r="BE438"/>
  <c r="BI434"/>
  <c r="BH434"/>
  <c r="BG434"/>
  <c r="BF434"/>
  <c r="T434"/>
  <c r="R434"/>
  <c r="P434"/>
  <c r="BK434"/>
  <c r="J434"/>
  <c r="BE434"/>
  <c r="BI429"/>
  <c r="BH429"/>
  <c r="BG429"/>
  <c r="BF429"/>
  <c r="T429"/>
  <c r="R429"/>
  <c r="P429"/>
  <c r="BK429"/>
  <c r="J429"/>
  <c r="BE429"/>
  <c r="BI425"/>
  <c r="BH425"/>
  <c r="BG425"/>
  <c r="BF425"/>
  <c r="T425"/>
  <c r="R425"/>
  <c r="P425"/>
  <c r="BK425"/>
  <c r="J425"/>
  <c r="BE425"/>
  <c r="BI421"/>
  <c r="BH421"/>
  <c r="BG421"/>
  <c r="BF421"/>
  <c r="T421"/>
  <c r="R421"/>
  <c r="P421"/>
  <c r="BK421"/>
  <c r="J421"/>
  <c r="BE421"/>
  <c r="BI417"/>
  <c r="BH417"/>
  <c r="BG417"/>
  <c r="BF417"/>
  <c r="T417"/>
  <c r="R417"/>
  <c r="P417"/>
  <c r="BK417"/>
  <c r="J417"/>
  <c r="BE417"/>
  <c r="BI412"/>
  <c r="BH412"/>
  <c r="BG412"/>
  <c r="BF412"/>
  <c r="T412"/>
  <c r="R412"/>
  <c r="P412"/>
  <c r="BK412"/>
  <c r="J412"/>
  <c r="BE412"/>
  <c r="BI408"/>
  <c r="BH408"/>
  <c r="BG408"/>
  <c r="BF408"/>
  <c r="T408"/>
  <c r="R408"/>
  <c r="P408"/>
  <c r="BK408"/>
  <c r="J408"/>
  <c r="BE408"/>
  <c r="BI403"/>
  <c r="BH403"/>
  <c r="BG403"/>
  <c r="BF403"/>
  <c r="T403"/>
  <c r="R403"/>
  <c r="P403"/>
  <c r="BK403"/>
  <c r="J403"/>
  <c r="BE403"/>
  <c r="BI399"/>
  <c r="BH399"/>
  <c r="BG399"/>
  <c r="BF399"/>
  <c r="T399"/>
  <c r="R399"/>
  <c r="P399"/>
  <c r="BK399"/>
  <c r="J399"/>
  <c r="BE399"/>
  <c r="BI384"/>
  <c r="BH384"/>
  <c r="BG384"/>
  <c r="BF384"/>
  <c r="T384"/>
  <c r="R384"/>
  <c r="P384"/>
  <c r="BK384"/>
  <c r="J384"/>
  <c r="BE384"/>
  <c r="BI380"/>
  <c r="BH380"/>
  <c r="BG380"/>
  <c r="BF380"/>
  <c r="T380"/>
  <c r="R380"/>
  <c r="P380"/>
  <c r="BK380"/>
  <c r="J380"/>
  <c r="BE380"/>
  <c r="BI375"/>
  <c r="BH375"/>
  <c r="BG375"/>
  <c r="BF375"/>
  <c r="T375"/>
  <c r="R375"/>
  <c r="P375"/>
  <c r="BK375"/>
  <c r="J375"/>
  <c r="BE375"/>
  <c r="BI360"/>
  <c r="BH360"/>
  <c r="BG360"/>
  <c r="BF360"/>
  <c r="T360"/>
  <c r="R360"/>
  <c r="P360"/>
  <c r="BK360"/>
  <c r="J360"/>
  <c r="BE360"/>
  <c r="BI356"/>
  <c r="BH356"/>
  <c r="BG356"/>
  <c r="BF356"/>
  <c r="T356"/>
  <c r="R356"/>
  <c r="P356"/>
  <c r="BK356"/>
  <c r="J356"/>
  <c r="BE356"/>
  <c r="BI351"/>
  <c r="BH351"/>
  <c r="BG351"/>
  <c r="BF351"/>
  <c r="T351"/>
  <c r="R351"/>
  <c r="P351"/>
  <c r="BK351"/>
  <c r="J351"/>
  <c r="BE351"/>
  <c r="BI346"/>
  <c r="BH346"/>
  <c r="BG346"/>
  <c r="BF346"/>
  <c r="T346"/>
  <c r="R346"/>
  <c r="P346"/>
  <c r="BK346"/>
  <c r="J346"/>
  <c r="BE346"/>
  <c r="BI341"/>
  <c r="BH341"/>
  <c r="BG341"/>
  <c r="BF341"/>
  <c r="T341"/>
  <c r="R341"/>
  <c r="P341"/>
  <c r="BK341"/>
  <c r="J341"/>
  <c r="BE341"/>
  <c r="BI336"/>
  <c r="BH336"/>
  <c r="BG336"/>
  <c r="BF336"/>
  <c r="T336"/>
  <c r="R336"/>
  <c r="P336"/>
  <c r="BK336"/>
  <c r="J336"/>
  <c r="BE336"/>
  <c r="BI331"/>
  <c r="BH331"/>
  <c r="BG331"/>
  <c r="BF331"/>
  <c r="T331"/>
  <c r="R331"/>
  <c r="P331"/>
  <c r="BK331"/>
  <c r="J331"/>
  <c r="BE331"/>
  <c r="BI327"/>
  <c r="BH327"/>
  <c r="BG327"/>
  <c r="BF327"/>
  <c r="T327"/>
  <c r="R327"/>
  <c r="P327"/>
  <c r="BK327"/>
  <c r="J327"/>
  <c r="BE327"/>
  <c r="BI322"/>
  <c r="BH322"/>
  <c r="BG322"/>
  <c r="BF322"/>
  <c r="T322"/>
  <c r="R322"/>
  <c r="P322"/>
  <c r="BK322"/>
  <c r="J322"/>
  <c r="BE322"/>
  <c r="BI315"/>
  <c r="BH315"/>
  <c r="BG315"/>
  <c r="BF315"/>
  <c r="T315"/>
  <c r="R315"/>
  <c r="P315"/>
  <c r="BK315"/>
  <c r="J315"/>
  <c r="BE315"/>
  <c r="BI311"/>
  <c r="BH311"/>
  <c r="BG311"/>
  <c r="BF311"/>
  <c r="T311"/>
  <c r="R311"/>
  <c r="P311"/>
  <c r="BK311"/>
  <c r="J311"/>
  <c r="BE311"/>
  <c r="BI306"/>
  <c r="BH306"/>
  <c r="BG306"/>
  <c r="BF306"/>
  <c r="T306"/>
  <c r="R306"/>
  <c r="P306"/>
  <c r="BK306"/>
  <c r="J306"/>
  <c r="BE306"/>
  <c r="BI301"/>
  <c r="BH301"/>
  <c r="BG301"/>
  <c r="BF301"/>
  <c r="T301"/>
  <c r="R301"/>
  <c r="P301"/>
  <c r="BK301"/>
  <c r="J301"/>
  <c r="BE301"/>
  <c r="BI296"/>
  <c r="BH296"/>
  <c r="BG296"/>
  <c r="BF296"/>
  <c r="T296"/>
  <c r="R296"/>
  <c r="P296"/>
  <c r="BK296"/>
  <c r="J296"/>
  <c r="BE296"/>
  <c r="BI292"/>
  <c r="BH292"/>
  <c r="BG292"/>
  <c r="BF292"/>
  <c r="T292"/>
  <c r="R292"/>
  <c r="P292"/>
  <c r="BK292"/>
  <c r="J292"/>
  <c r="BE292"/>
  <c r="BI288"/>
  <c r="BH288"/>
  <c r="BG288"/>
  <c r="BF288"/>
  <c r="T288"/>
  <c r="R288"/>
  <c r="P288"/>
  <c r="BK288"/>
  <c r="J288"/>
  <c r="BE288"/>
  <c r="BI284"/>
  <c r="BH284"/>
  <c r="BG284"/>
  <c r="BF284"/>
  <c r="T284"/>
  <c r="R284"/>
  <c r="P284"/>
  <c r="BK284"/>
  <c r="J284"/>
  <c r="BE284"/>
  <c r="BI280"/>
  <c r="BH280"/>
  <c r="BG280"/>
  <c r="BF280"/>
  <c r="T280"/>
  <c r="T279"/>
  <c r="R280"/>
  <c r="R279"/>
  <c r="P280"/>
  <c r="P279"/>
  <c r="BK280"/>
  <c r="BK279"/>
  <c r="J279"/>
  <c r="J280"/>
  <c r="BE280"/>
  <c r="J66"/>
  <c r="BI275"/>
  <c r="BH275"/>
  <c r="BG275"/>
  <c r="BF275"/>
  <c r="T275"/>
  <c r="R275"/>
  <c r="P275"/>
  <c r="BK275"/>
  <c r="J275"/>
  <c r="BE275"/>
  <c r="BI271"/>
  <c r="BH271"/>
  <c r="BG271"/>
  <c r="BF271"/>
  <c r="T271"/>
  <c r="R271"/>
  <c r="P271"/>
  <c r="BK271"/>
  <c r="J271"/>
  <c r="BE271"/>
  <c r="BI267"/>
  <c r="BH267"/>
  <c r="BG267"/>
  <c r="BF267"/>
  <c r="T267"/>
  <c r="R267"/>
  <c r="P267"/>
  <c r="BK267"/>
  <c r="J267"/>
  <c r="BE267"/>
  <c r="BI263"/>
  <c r="BH263"/>
  <c r="BG263"/>
  <c r="BF263"/>
  <c r="T263"/>
  <c r="R263"/>
  <c r="P263"/>
  <c r="BK263"/>
  <c r="J263"/>
  <c r="BE263"/>
  <c r="BI259"/>
  <c r="BH259"/>
  <c r="BG259"/>
  <c r="BF259"/>
  <c r="T259"/>
  <c r="R259"/>
  <c r="P259"/>
  <c r="BK259"/>
  <c r="J259"/>
  <c r="BE259"/>
  <c r="BI255"/>
  <c r="BH255"/>
  <c r="BG255"/>
  <c r="BF255"/>
  <c r="T255"/>
  <c r="R255"/>
  <c r="P255"/>
  <c r="BK255"/>
  <c r="J255"/>
  <c r="BE255"/>
  <c r="BI251"/>
  <c r="BH251"/>
  <c r="BG251"/>
  <c r="BF251"/>
  <c r="T251"/>
  <c r="R251"/>
  <c r="P251"/>
  <c r="BK251"/>
  <c r="J251"/>
  <c r="BE251"/>
  <c r="BI247"/>
  <c r="BH247"/>
  <c r="BG247"/>
  <c r="BF247"/>
  <c r="T247"/>
  <c r="R247"/>
  <c r="P247"/>
  <c r="BK247"/>
  <c r="J247"/>
  <c r="BE247"/>
  <c r="BI233"/>
  <c r="BH233"/>
  <c r="BG233"/>
  <c r="BF233"/>
  <c r="T233"/>
  <c r="R233"/>
  <c r="P233"/>
  <c r="BK233"/>
  <c r="J233"/>
  <c r="BE233"/>
  <c r="BI220"/>
  <c r="BH220"/>
  <c r="BG220"/>
  <c r="BF220"/>
  <c r="T220"/>
  <c r="R220"/>
  <c r="P220"/>
  <c r="BK220"/>
  <c r="J220"/>
  <c r="BE220"/>
  <c r="BI206"/>
  <c r="BH206"/>
  <c r="BG206"/>
  <c r="BF206"/>
  <c r="T206"/>
  <c r="R206"/>
  <c r="P206"/>
  <c r="BK206"/>
  <c r="J206"/>
  <c r="BE206"/>
  <c r="BI193"/>
  <c r="BH193"/>
  <c r="BG193"/>
  <c r="BF193"/>
  <c r="T193"/>
  <c r="R193"/>
  <c r="P193"/>
  <c r="BK193"/>
  <c r="J193"/>
  <c r="BE193"/>
  <c r="BI188"/>
  <c r="BH188"/>
  <c r="BG188"/>
  <c r="BF188"/>
  <c r="T188"/>
  <c r="R188"/>
  <c r="P188"/>
  <c r="BK188"/>
  <c r="J188"/>
  <c r="BE188"/>
  <c r="BI183"/>
  <c r="BH183"/>
  <c r="BG183"/>
  <c r="BF183"/>
  <c r="T183"/>
  <c r="R183"/>
  <c r="P183"/>
  <c r="BK183"/>
  <c r="J183"/>
  <c r="BE183"/>
  <c r="BI179"/>
  <c r="BH179"/>
  <c r="BG179"/>
  <c r="BF179"/>
  <c r="T179"/>
  <c r="R179"/>
  <c r="P179"/>
  <c r="BK179"/>
  <c r="J179"/>
  <c r="BE179"/>
  <c r="BI175"/>
  <c r="BH175"/>
  <c r="BG175"/>
  <c r="BF175"/>
  <c r="T175"/>
  <c r="R175"/>
  <c r="P175"/>
  <c r="BK175"/>
  <c r="J175"/>
  <c r="BE175"/>
  <c r="BI171"/>
  <c r="BH171"/>
  <c r="BG171"/>
  <c r="BF171"/>
  <c r="T171"/>
  <c r="R171"/>
  <c r="P171"/>
  <c r="BK171"/>
  <c r="J171"/>
  <c r="BE171"/>
  <c r="BI167"/>
  <c r="BH167"/>
  <c r="BG167"/>
  <c r="BF167"/>
  <c r="T167"/>
  <c r="R167"/>
  <c r="P167"/>
  <c r="BK167"/>
  <c r="J167"/>
  <c r="BE167"/>
  <c r="BI163"/>
  <c r="BH163"/>
  <c r="BG163"/>
  <c r="BF163"/>
  <c r="T163"/>
  <c r="R163"/>
  <c r="P163"/>
  <c r="BK163"/>
  <c r="J163"/>
  <c r="BE163"/>
  <c r="BI159"/>
  <c r="BH159"/>
  <c r="BG159"/>
  <c r="BF159"/>
  <c r="T159"/>
  <c r="R159"/>
  <c r="P159"/>
  <c r="BK159"/>
  <c r="J159"/>
  <c r="BE159"/>
  <c r="BI154"/>
  <c r="BH154"/>
  <c r="BG154"/>
  <c r="BF154"/>
  <c r="T154"/>
  <c r="R154"/>
  <c r="P154"/>
  <c r="BK154"/>
  <c r="J154"/>
  <c r="BE154"/>
  <c r="BI149"/>
  <c r="BH149"/>
  <c r="BG149"/>
  <c r="BF149"/>
  <c r="T149"/>
  <c r="R149"/>
  <c r="P149"/>
  <c r="BK149"/>
  <c r="J149"/>
  <c r="BE149"/>
  <c r="BI146"/>
  <c r="BH146"/>
  <c r="BG146"/>
  <c r="BF146"/>
  <c r="T146"/>
  <c r="R146"/>
  <c r="P146"/>
  <c r="BK146"/>
  <c r="J146"/>
  <c r="BE146"/>
  <c r="BI143"/>
  <c r="BH143"/>
  <c r="BG143"/>
  <c r="BF143"/>
  <c r="T143"/>
  <c r="T142"/>
  <c r="T141"/>
  <c r="R143"/>
  <c r="R142"/>
  <c r="R141"/>
  <c r="P143"/>
  <c r="P142"/>
  <c r="P141"/>
  <c r="BK143"/>
  <c r="BK142"/>
  <c r="J142"/>
  <c r="BK141"/>
  <c r="J141"/>
  <c r="J143"/>
  <c r="BE143"/>
  <c r="J65"/>
  <c r="J64"/>
  <c r="BI135"/>
  <c r="BH135"/>
  <c r="BG135"/>
  <c r="BF135"/>
  <c r="T135"/>
  <c r="R135"/>
  <c r="P135"/>
  <c r="BK135"/>
  <c r="J135"/>
  <c r="BE135"/>
  <c r="BI129"/>
  <c r="BH129"/>
  <c r="BG129"/>
  <c r="BF129"/>
  <c r="T129"/>
  <c r="R129"/>
  <c r="P129"/>
  <c r="BK129"/>
  <c r="J129"/>
  <c r="BE129"/>
  <c r="BI123"/>
  <c r="BH123"/>
  <c r="BG123"/>
  <c r="BF123"/>
  <c r="T123"/>
  <c r="R123"/>
  <c r="P123"/>
  <c r="BK123"/>
  <c r="J123"/>
  <c r="BE123"/>
  <c r="BI117"/>
  <c r="BH117"/>
  <c r="BG117"/>
  <c r="BF117"/>
  <c r="T117"/>
  <c r="T116"/>
  <c r="R117"/>
  <c r="R116"/>
  <c r="P117"/>
  <c r="P116"/>
  <c r="BK117"/>
  <c r="BK116"/>
  <c r="J116"/>
  <c r="J117"/>
  <c r="BE117"/>
  <c r="J63"/>
  <c r="J62"/>
  <c r="BI104"/>
  <c r="BH104"/>
  <c r="BG104"/>
  <c r="BF104"/>
  <c r="T104"/>
  <c r="R104"/>
  <c r="P104"/>
  <c r="BK104"/>
  <c r="J104"/>
  <c r="BE104"/>
  <c r="BI93"/>
  <c r="F37"/>
  <c i="1" r="BD66"/>
  <c i="13" r="BH93"/>
  <c r="F36"/>
  <c i="1" r="BC66"/>
  <c i="13" r="BG93"/>
  <c r="F35"/>
  <c i="1" r="BB66"/>
  <c i="13" r="BF93"/>
  <c r="J34"/>
  <c i="1" r="AW66"/>
  <c i="13" r="F34"/>
  <c i="1" r="BA66"/>
  <c i="13" r="T93"/>
  <c r="T92"/>
  <c r="T91"/>
  <c r="T90"/>
  <c r="R93"/>
  <c r="R92"/>
  <c r="R91"/>
  <c r="R90"/>
  <c r="P93"/>
  <c r="P92"/>
  <c r="P91"/>
  <c r="P90"/>
  <c i="1" r="AU66"/>
  <c i="13" r="BK93"/>
  <c r="BK92"/>
  <c r="J92"/>
  <c r="BK91"/>
  <c r="J91"/>
  <c r="BK90"/>
  <c r="J90"/>
  <c r="J59"/>
  <c r="J30"/>
  <c i="1" r="AG66"/>
  <c i="13" r="J93"/>
  <c r="BE93"/>
  <c r="J33"/>
  <c i="1" r="AV66"/>
  <c i="13" r="F33"/>
  <c i="1" r="AZ66"/>
  <c i="13" r="J61"/>
  <c r="J60"/>
  <c r="J87"/>
  <c r="J86"/>
  <c r="F86"/>
  <c r="F84"/>
  <c r="E82"/>
  <c r="J55"/>
  <c r="J54"/>
  <c r="F54"/>
  <c r="F52"/>
  <c r="E50"/>
  <c r="J39"/>
  <c r="J18"/>
  <c r="E18"/>
  <c r="F87"/>
  <c r="F55"/>
  <c r="J17"/>
  <c r="J12"/>
  <c r="J84"/>
  <c r="J52"/>
  <c r="E7"/>
  <c r="E80"/>
  <c r="E48"/>
  <c i="12" r="J87"/>
  <c r="J37"/>
  <c r="J36"/>
  <c i="1" r="AY65"/>
  <c i="12" r="J35"/>
  <c i="1" r="AX65"/>
  <c i="12" r="BI119"/>
  <c r="BH119"/>
  <c r="BG119"/>
  <c r="BF119"/>
  <c r="T119"/>
  <c r="R119"/>
  <c r="P119"/>
  <c r="BK119"/>
  <c r="J119"/>
  <c r="BE119"/>
  <c r="BI118"/>
  <c r="BH118"/>
  <c r="BG118"/>
  <c r="BF118"/>
  <c r="T118"/>
  <c r="T117"/>
  <c r="R118"/>
  <c r="R117"/>
  <c r="P118"/>
  <c r="P117"/>
  <c r="BK118"/>
  <c r="BK117"/>
  <c r="J117"/>
  <c r="J118"/>
  <c r="BE118"/>
  <c r="J65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5"/>
  <c r="BH95"/>
  <c r="BG95"/>
  <c r="BF95"/>
  <c r="T95"/>
  <c r="T94"/>
  <c r="R95"/>
  <c r="R94"/>
  <c r="P95"/>
  <c r="P94"/>
  <c r="BK95"/>
  <c r="BK94"/>
  <c r="J94"/>
  <c r="J95"/>
  <c r="BE95"/>
  <c r="J64"/>
  <c r="BI93"/>
  <c r="BH93"/>
  <c r="BG93"/>
  <c r="BF93"/>
  <c r="T93"/>
  <c r="T92"/>
  <c r="R93"/>
  <c r="R92"/>
  <c r="P93"/>
  <c r="P92"/>
  <c r="BK93"/>
  <c r="BK92"/>
  <c r="J92"/>
  <c r="J93"/>
  <c r="BE93"/>
  <c r="J63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/>
  <c r="BI89"/>
  <c r="F37"/>
  <c i="1" r="BD65"/>
  <c i="12" r="BH89"/>
  <c r="F36"/>
  <c i="1" r="BC65"/>
  <c i="12" r="BG89"/>
  <c r="F35"/>
  <c i="1" r="BB65"/>
  <c i="12" r="BF89"/>
  <c r="J34"/>
  <c i="1" r="AW65"/>
  <c i="12" r="F34"/>
  <c i="1" r="BA65"/>
  <c i="12" r="T89"/>
  <c r="T88"/>
  <c r="T86"/>
  <c r="T85"/>
  <c r="R89"/>
  <c r="R88"/>
  <c r="R86"/>
  <c r="R85"/>
  <c r="P89"/>
  <c r="P88"/>
  <c r="P86"/>
  <c r="P85"/>
  <c i="1" r="AU65"/>
  <c i="12" r="BK89"/>
  <c r="BK88"/>
  <c r="J88"/>
  <c r="BK86"/>
  <c r="J86"/>
  <c r="BK85"/>
  <c r="J85"/>
  <c r="J59"/>
  <c r="J30"/>
  <c i="1" r="AG65"/>
  <c i="12" r="J89"/>
  <c r="BE89"/>
  <c r="J33"/>
  <c i="1" r="AV65"/>
  <c i="12" r="F33"/>
  <c i="1" r="AZ65"/>
  <c i="12" r="J62"/>
  <c r="J61"/>
  <c r="J60"/>
  <c r="J81"/>
  <c r="F79"/>
  <c r="E77"/>
  <c r="J54"/>
  <c r="F52"/>
  <c r="E50"/>
  <c r="J39"/>
  <c r="J24"/>
  <c r="E24"/>
  <c r="J82"/>
  <c r="J55"/>
  <c r="J23"/>
  <c r="J18"/>
  <c r="E18"/>
  <c r="F82"/>
  <c r="F55"/>
  <c r="J17"/>
  <c r="J15"/>
  <c r="E15"/>
  <c r="F81"/>
  <c r="F54"/>
  <c r="J14"/>
  <c r="J12"/>
  <c r="J79"/>
  <c r="J52"/>
  <c r="E7"/>
  <c r="E75"/>
  <c r="E48"/>
  <c i="11" r="J37"/>
  <c r="J36"/>
  <c i="1" r="AY64"/>
  <c i="11" r="J35"/>
  <c i="1" r="AX64"/>
  <c i="11"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T107"/>
  <c r="T106"/>
  <c r="R108"/>
  <c r="R107"/>
  <c r="R106"/>
  <c r="P108"/>
  <c r="P107"/>
  <c r="P106"/>
  <c r="BK108"/>
  <c r="BK107"/>
  <c r="J107"/>
  <c r="BK106"/>
  <c r="J106"/>
  <c r="J108"/>
  <c r="BE108"/>
  <c r="J66"/>
  <c r="J65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T99"/>
  <c r="R100"/>
  <c r="R99"/>
  <c r="P100"/>
  <c r="P99"/>
  <c r="BK100"/>
  <c r="BK99"/>
  <c r="J99"/>
  <c r="J100"/>
  <c r="BE100"/>
  <c r="J64"/>
  <c r="BI98"/>
  <c r="BH98"/>
  <c r="BG98"/>
  <c r="BF98"/>
  <c r="T98"/>
  <c r="T97"/>
  <c r="T96"/>
  <c r="R98"/>
  <c r="R97"/>
  <c r="R96"/>
  <c r="P98"/>
  <c r="P97"/>
  <c r="P96"/>
  <c r="BK98"/>
  <c r="BK97"/>
  <c r="J97"/>
  <c r="BK96"/>
  <c r="J96"/>
  <c r="J98"/>
  <c r="BE98"/>
  <c r="J63"/>
  <c r="J62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T90"/>
  <c r="T89"/>
  <c r="R91"/>
  <c r="R90"/>
  <c r="R89"/>
  <c r="P91"/>
  <c r="P90"/>
  <c r="P89"/>
  <c r="BK91"/>
  <c r="BK90"/>
  <c r="J90"/>
  <c r="BK89"/>
  <c r="J89"/>
  <c r="J91"/>
  <c r="BE91"/>
  <c r="J61"/>
  <c r="J60"/>
  <c r="BI88"/>
  <c r="BH88"/>
  <c r="BG88"/>
  <c r="BF88"/>
  <c r="T88"/>
  <c r="R88"/>
  <c r="P88"/>
  <c r="BK88"/>
  <c r="J88"/>
  <c r="BE88"/>
  <c r="BI87"/>
  <c r="F37"/>
  <c i="1" r="BD64"/>
  <c i="11" r="BH87"/>
  <c r="F36"/>
  <c i="1" r="BC64"/>
  <c i="11" r="BG87"/>
  <c r="F35"/>
  <c i="1" r="BB64"/>
  <c i="11" r="BF87"/>
  <c r="J34"/>
  <c i="1" r="AW64"/>
  <c i="11" r="F34"/>
  <c i="1" r="BA64"/>
  <c i="11" r="T87"/>
  <c r="T86"/>
  <c r="R87"/>
  <c r="R86"/>
  <c r="P87"/>
  <c r="P86"/>
  <c i="1" r="AU64"/>
  <c i="11" r="BK87"/>
  <c r="BK86"/>
  <c r="J86"/>
  <c r="J59"/>
  <c r="J30"/>
  <c i="1" r="AG64"/>
  <c i="11" r="J87"/>
  <c r="BE87"/>
  <c r="J33"/>
  <c i="1" r="AV64"/>
  <c i="11" r="F33"/>
  <c i="1" r="AZ64"/>
  <c i="11" r="J82"/>
  <c r="F80"/>
  <c r="E78"/>
  <c r="J54"/>
  <c r="F52"/>
  <c r="E50"/>
  <c r="J39"/>
  <c r="J24"/>
  <c r="E24"/>
  <c r="J83"/>
  <c r="J55"/>
  <c r="J23"/>
  <c r="J18"/>
  <c r="E18"/>
  <c r="F83"/>
  <c r="F55"/>
  <c r="J17"/>
  <c r="J15"/>
  <c r="E15"/>
  <c r="F82"/>
  <c r="F54"/>
  <c r="J14"/>
  <c r="J12"/>
  <c r="J80"/>
  <c r="J52"/>
  <c r="E7"/>
  <c r="E76"/>
  <c r="E48"/>
  <c i="10" r="J37"/>
  <c r="J36"/>
  <c i="1" r="AY63"/>
  <c i="10" r="J35"/>
  <c i="1" r="AX63"/>
  <c i="10" r="BI196"/>
  <c r="BH196"/>
  <c r="BG196"/>
  <c r="BF196"/>
  <c r="T196"/>
  <c r="R196"/>
  <c r="P196"/>
  <c r="BK196"/>
  <c r="J196"/>
  <c r="BE196"/>
  <c r="BI189"/>
  <c r="BH189"/>
  <c r="BG189"/>
  <c r="BF189"/>
  <c r="T189"/>
  <c r="R189"/>
  <c r="P189"/>
  <c r="BK189"/>
  <c r="J189"/>
  <c r="BE189"/>
  <c r="BI183"/>
  <c r="BH183"/>
  <c r="BG183"/>
  <c r="BF183"/>
  <c r="T183"/>
  <c r="T182"/>
  <c r="R183"/>
  <c r="R182"/>
  <c r="P183"/>
  <c r="P182"/>
  <c r="BK183"/>
  <c r="BK182"/>
  <c r="J182"/>
  <c r="J183"/>
  <c r="BE183"/>
  <c r="J69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6"/>
  <c r="BH166"/>
  <c r="BG166"/>
  <c r="BF166"/>
  <c r="T166"/>
  <c r="T165"/>
  <c r="R166"/>
  <c r="R165"/>
  <c r="P166"/>
  <c r="P165"/>
  <c r="BK166"/>
  <c r="BK165"/>
  <c r="J165"/>
  <c r="J166"/>
  <c r="BE166"/>
  <c r="J68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T153"/>
  <c r="R154"/>
  <c r="R153"/>
  <c r="P154"/>
  <c r="P153"/>
  <c r="BK154"/>
  <c r="BK153"/>
  <c r="J153"/>
  <c r="J154"/>
  <c r="BE154"/>
  <c r="J67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T122"/>
  <c r="T121"/>
  <c r="R123"/>
  <c r="R122"/>
  <c r="R121"/>
  <c r="P123"/>
  <c r="P122"/>
  <c r="P121"/>
  <c r="BK123"/>
  <c r="BK122"/>
  <c r="J122"/>
  <c r="BK121"/>
  <c r="J121"/>
  <c r="J123"/>
  <c r="BE123"/>
  <c r="J66"/>
  <c r="J65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1"/>
  <c r="BH111"/>
  <c r="BG111"/>
  <c r="BF111"/>
  <c r="T111"/>
  <c r="R111"/>
  <c r="P111"/>
  <c r="BK111"/>
  <c r="J111"/>
  <c r="BE111"/>
  <c r="BI110"/>
  <c r="BH110"/>
  <c r="BG110"/>
  <c r="BF110"/>
  <c r="T110"/>
  <c r="T109"/>
  <c r="R110"/>
  <c r="R109"/>
  <c r="P110"/>
  <c r="P109"/>
  <c r="BK110"/>
  <c r="BK109"/>
  <c r="J109"/>
  <c r="J110"/>
  <c r="BE110"/>
  <c r="J64"/>
  <c r="BI108"/>
  <c r="BH108"/>
  <c r="BG108"/>
  <c r="BF108"/>
  <c r="T108"/>
  <c r="R108"/>
  <c r="P108"/>
  <c r="BK108"/>
  <c r="J108"/>
  <c r="BE108"/>
  <c r="BI106"/>
  <c r="BH106"/>
  <c r="BG106"/>
  <c r="BF106"/>
  <c r="T106"/>
  <c r="T105"/>
  <c r="R106"/>
  <c r="R105"/>
  <c r="P106"/>
  <c r="P105"/>
  <c r="BK106"/>
  <c r="BK105"/>
  <c r="J105"/>
  <c r="J106"/>
  <c r="BE106"/>
  <c r="J63"/>
  <c r="BI104"/>
  <c r="BH104"/>
  <c r="BG104"/>
  <c r="BF104"/>
  <c r="T104"/>
  <c r="R104"/>
  <c r="P104"/>
  <c r="BK104"/>
  <c r="J104"/>
  <c r="BE104"/>
  <c r="BI102"/>
  <c r="BH102"/>
  <c r="BG102"/>
  <c r="BF102"/>
  <c r="T102"/>
  <c r="T101"/>
  <c r="R102"/>
  <c r="R101"/>
  <c r="P102"/>
  <c r="P101"/>
  <c r="BK102"/>
  <c r="BK101"/>
  <c r="J101"/>
  <c r="J102"/>
  <c r="BE102"/>
  <c r="J62"/>
  <c r="BI98"/>
  <c r="BH98"/>
  <c r="BG98"/>
  <c r="BF98"/>
  <c r="T98"/>
  <c r="R98"/>
  <c r="P98"/>
  <c r="BK98"/>
  <c r="J98"/>
  <c r="BE98"/>
  <c r="BI96"/>
  <c r="BH96"/>
  <c r="BG96"/>
  <c r="BF96"/>
  <c r="T96"/>
  <c r="R96"/>
  <c r="P96"/>
  <c r="BK96"/>
  <c r="J96"/>
  <c r="BE96"/>
  <c r="BI94"/>
  <c r="BH94"/>
  <c r="BG94"/>
  <c r="BF94"/>
  <c r="T94"/>
  <c r="R94"/>
  <c r="P94"/>
  <c r="BK94"/>
  <c r="J94"/>
  <c r="BE94"/>
  <c r="BI92"/>
  <c r="F37"/>
  <c i="1" r="BD63"/>
  <c i="10" r="BH92"/>
  <c r="F36"/>
  <c i="1" r="BC63"/>
  <c i="10" r="BG92"/>
  <c r="F35"/>
  <c i="1" r="BB63"/>
  <c i="10" r="BF92"/>
  <c r="J34"/>
  <c i="1" r="AW63"/>
  <c i="10" r="F34"/>
  <c i="1" r="BA63"/>
  <c i="10" r="T92"/>
  <c r="T91"/>
  <c r="T90"/>
  <c r="T89"/>
  <c r="R92"/>
  <c r="R91"/>
  <c r="R90"/>
  <c r="R89"/>
  <c r="P92"/>
  <c r="P91"/>
  <c r="P90"/>
  <c r="P89"/>
  <c i="1" r="AU63"/>
  <c i="10" r="BK92"/>
  <c r="BK91"/>
  <c r="J91"/>
  <c r="BK90"/>
  <c r="J90"/>
  <c r="BK89"/>
  <c r="J89"/>
  <c r="J59"/>
  <c r="J30"/>
  <c i="1" r="AG63"/>
  <c i="10" r="J92"/>
  <c r="BE92"/>
  <c r="J33"/>
  <c i="1" r="AV63"/>
  <c i="10" r="F33"/>
  <c i="1" r="AZ63"/>
  <c i="10" r="J61"/>
  <c r="J60"/>
  <c r="J86"/>
  <c r="J85"/>
  <c r="F85"/>
  <c r="F83"/>
  <c r="E81"/>
  <c r="J55"/>
  <c r="J54"/>
  <c r="F54"/>
  <c r="F52"/>
  <c r="E50"/>
  <c r="J39"/>
  <c r="J18"/>
  <c r="E18"/>
  <c r="F86"/>
  <c r="F55"/>
  <c r="J17"/>
  <c r="J12"/>
  <c r="J83"/>
  <c r="J52"/>
  <c r="E7"/>
  <c r="E79"/>
  <c r="E48"/>
  <c i="9" r="J37"/>
  <c r="J36"/>
  <c i="1" r="AY62"/>
  <c i="9" r="J35"/>
  <c i="1" r="AX62"/>
  <c i="9" r="BI200"/>
  <c r="BH200"/>
  <c r="BG200"/>
  <c r="BF200"/>
  <c r="T200"/>
  <c r="T199"/>
  <c r="R200"/>
  <c r="R199"/>
  <c r="P200"/>
  <c r="P199"/>
  <c r="BK200"/>
  <c r="BK199"/>
  <c r="J199"/>
  <c r="J200"/>
  <c r="BE200"/>
  <c r="J72"/>
  <c r="BI198"/>
  <c r="BH198"/>
  <c r="BG198"/>
  <c r="BF198"/>
  <c r="T198"/>
  <c r="R198"/>
  <c r="P198"/>
  <c r="BK198"/>
  <c r="J198"/>
  <c r="BE198"/>
  <c r="BI197"/>
  <c r="BH197"/>
  <c r="BG197"/>
  <c r="BF197"/>
  <c r="T197"/>
  <c r="R197"/>
  <c r="P197"/>
  <c r="BK197"/>
  <c r="J197"/>
  <c r="BE197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8"/>
  <c r="BH188"/>
  <c r="BG188"/>
  <c r="BF188"/>
  <c r="T188"/>
  <c r="T187"/>
  <c r="R188"/>
  <c r="R187"/>
  <c r="P188"/>
  <c r="P187"/>
  <c r="BK188"/>
  <c r="BK187"/>
  <c r="J187"/>
  <c r="J188"/>
  <c r="BE188"/>
  <c r="J71"/>
  <c r="BI186"/>
  <c r="BH186"/>
  <c r="BG186"/>
  <c r="BF186"/>
  <c r="T186"/>
  <c r="R186"/>
  <c r="P186"/>
  <c r="BK186"/>
  <c r="J186"/>
  <c r="BE186"/>
  <c r="BI184"/>
  <c r="BH184"/>
  <c r="BG184"/>
  <c r="BF184"/>
  <c r="T184"/>
  <c r="R184"/>
  <c r="P184"/>
  <c r="BK184"/>
  <c r="J184"/>
  <c r="BE184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T170"/>
  <c r="T169"/>
  <c r="R171"/>
  <c r="R170"/>
  <c r="R169"/>
  <c r="P171"/>
  <c r="P170"/>
  <c r="P169"/>
  <c r="BK171"/>
  <c r="BK170"/>
  <c r="J170"/>
  <c r="BK169"/>
  <c r="J169"/>
  <c r="J171"/>
  <c r="BE171"/>
  <c r="J70"/>
  <c r="J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T126"/>
  <c r="T125"/>
  <c r="R127"/>
  <c r="R126"/>
  <c r="R125"/>
  <c r="P127"/>
  <c r="P126"/>
  <c r="P125"/>
  <c r="BK127"/>
  <c r="BK126"/>
  <c r="J126"/>
  <c r="BK125"/>
  <c r="J125"/>
  <c r="J127"/>
  <c r="BE127"/>
  <c r="J68"/>
  <c r="J67"/>
  <c r="BI123"/>
  <c r="BH123"/>
  <c r="BG123"/>
  <c r="BF123"/>
  <c r="T123"/>
  <c r="T122"/>
  <c r="R123"/>
  <c r="R122"/>
  <c r="P123"/>
  <c r="P122"/>
  <c r="BK123"/>
  <c r="BK122"/>
  <c r="J122"/>
  <c r="J123"/>
  <c r="BE123"/>
  <c r="J66"/>
  <c r="BI121"/>
  <c r="BH121"/>
  <c r="BG121"/>
  <c r="BF121"/>
  <c r="T121"/>
  <c r="R121"/>
  <c r="P121"/>
  <c r="BK121"/>
  <c r="J121"/>
  <c r="BE121"/>
  <c r="BI119"/>
  <c r="BH119"/>
  <c r="BG119"/>
  <c r="BF119"/>
  <c r="T119"/>
  <c r="T118"/>
  <c r="R119"/>
  <c r="R118"/>
  <c r="P119"/>
  <c r="P118"/>
  <c r="BK119"/>
  <c r="BK118"/>
  <c r="J118"/>
  <c r="J119"/>
  <c r="BE119"/>
  <c r="J65"/>
  <c r="BI117"/>
  <c r="BH117"/>
  <c r="BG117"/>
  <c r="BF117"/>
  <c r="T117"/>
  <c r="T116"/>
  <c r="R117"/>
  <c r="R116"/>
  <c r="P117"/>
  <c r="P116"/>
  <c r="BK117"/>
  <c r="BK116"/>
  <c r="J116"/>
  <c r="J117"/>
  <c r="BE117"/>
  <c r="J64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0"/>
  <c r="BH110"/>
  <c r="BG110"/>
  <c r="BF110"/>
  <c r="T110"/>
  <c r="R110"/>
  <c r="P110"/>
  <c r="BK110"/>
  <c r="J110"/>
  <c r="BE110"/>
  <c r="BI109"/>
  <c r="BH109"/>
  <c r="BG109"/>
  <c r="BF109"/>
  <c r="T109"/>
  <c r="T108"/>
  <c r="R109"/>
  <c r="R108"/>
  <c r="P109"/>
  <c r="P108"/>
  <c r="BK109"/>
  <c r="BK108"/>
  <c r="J108"/>
  <c r="J109"/>
  <c r="BE109"/>
  <c r="J63"/>
  <c r="BI106"/>
  <c r="BH106"/>
  <c r="BG106"/>
  <c r="BF106"/>
  <c r="T106"/>
  <c r="T105"/>
  <c r="R106"/>
  <c r="R105"/>
  <c r="P106"/>
  <c r="P105"/>
  <c r="BK106"/>
  <c r="BK105"/>
  <c r="J105"/>
  <c r="J106"/>
  <c r="BE106"/>
  <c r="J62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7"/>
  <c r="BH97"/>
  <c r="BG97"/>
  <c r="BF97"/>
  <c r="T97"/>
  <c r="R97"/>
  <c r="P97"/>
  <c r="BK97"/>
  <c r="J97"/>
  <c r="BE97"/>
  <c r="BI95"/>
  <c r="F37"/>
  <c i="1" r="BD62"/>
  <c i="9" r="BH95"/>
  <c r="F36"/>
  <c i="1" r="BC62"/>
  <c i="9" r="BG95"/>
  <c r="F35"/>
  <c i="1" r="BB62"/>
  <c i="9" r="BF95"/>
  <c r="J34"/>
  <c i="1" r="AW62"/>
  <c i="9" r="F34"/>
  <c i="1" r="BA62"/>
  <c i="9" r="T95"/>
  <c r="T94"/>
  <c r="T93"/>
  <c r="T92"/>
  <c r="R95"/>
  <c r="R94"/>
  <c r="R93"/>
  <c r="R92"/>
  <c r="P95"/>
  <c r="P94"/>
  <c r="P93"/>
  <c r="P92"/>
  <c i="1" r="AU62"/>
  <c i="9" r="BK95"/>
  <c r="BK94"/>
  <c r="J94"/>
  <c r="BK93"/>
  <c r="J93"/>
  <c r="BK92"/>
  <c r="J92"/>
  <c r="J59"/>
  <c r="J30"/>
  <c i="1" r="AG62"/>
  <c i="9" r="J95"/>
  <c r="BE95"/>
  <c r="J33"/>
  <c i="1" r="AV62"/>
  <c i="9" r="F33"/>
  <c i="1" r="AZ62"/>
  <c i="9" r="J61"/>
  <c r="J60"/>
  <c r="J89"/>
  <c r="F88"/>
  <c r="F86"/>
  <c r="E84"/>
  <c r="J55"/>
  <c r="F54"/>
  <c r="F52"/>
  <c r="E50"/>
  <c r="J39"/>
  <c r="J21"/>
  <c r="E21"/>
  <c r="J88"/>
  <c r="J54"/>
  <c r="J20"/>
  <c r="J18"/>
  <c r="E18"/>
  <c r="F89"/>
  <c r="F55"/>
  <c r="J17"/>
  <c r="J12"/>
  <c r="J86"/>
  <c r="J52"/>
  <c r="E7"/>
  <c r="E82"/>
  <c r="E48"/>
  <c i="8" r="J37"/>
  <c r="J36"/>
  <c i="1" r="AY61"/>
  <c i="8" r="J35"/>
  <c i="1" r="AX61"/>
  <c i="8"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T151"/>
  <c r="R152"/>
  <c r="R151"/>
  <c r="P152"/>
  <c r="P151"/>
  <c r="BK152"/>
  <c r="BK151"/>
  <c r="J151"/>
  <c r="J152"/>
  <c r="BE152"/>
  <c r="J65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T142"/>
  <c r="R143"/>
  <c r="R142"/>
  <c r="P143"/>
  <c r="P142"/>
  <c r="BK143"/>
  <c r="BK142"/>
  <c r="J142"/>
  <c r="J143"/>
  <c r="BE143"/>
  <c r="J64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T97"/>
  <c r="T96"/>
  <c r="R98"/>
  <c r="R97"/>
  <c r="R96"/>
  <c r="P98"/>
  <c r="P97"/>
  <c r="P96"/>
  <c r="BK98"/>
  <c r="BK97"/>
  <c r="J97"/>
  <c r="BK96"/>
  <c r="J96"/>
  <c r="J98"/>
  <c r="BE98"/>
  <c r="J63"/>
  <c r="J62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2"/>
  <c r="BH92"/>
  <c r="BG92"/>
  <c r="BF92"/>
  <c r="T92"/>
  <c r="R92"/>
  <c r="P92"/>
  <c r="BK92"/>
  <c r="J92"/>
  <c r="BE92"/>
  <c r="BI90"/>
  <c r="BH90"/>
  <c r="BG90"/>
  <c r="BF90"/>
  <c r="T90"/>
  <c r="R90"/>
  <c r="P90"/>
  <c r="BK90"/>
  <c r="J90"/>
  <c r="BE90"/>
  <c r="BI88"/>
  <c r="F37"/>
  <c i="1" r="BD61"/>
  <c i="8" r="BH88"/>
  <c r="F36"/>
  <c i="1" r="BC61"/>
  <c i="8" r="BG88"/>
  <c r="F35"/>
  <c i="1" r="BB61"/>
  <c i="8" r="BF88"/>
  <c r="J34"/>
  <c i="1" r="AW61"/>
  <c i="8" r="F34"/>
  <c i="1" r="BA61"/>
  <c i="8" r="T88"/>
  <c r="T87"/>
  <c r="T86"/>
  <c r="T85"/>
  <c r="R88"/>
  <c r="R87"/>
  <c r="R86"/>
  <c r="R85"/>
  <c r="P88"/>
  <c r="P87"/>
  <c r="P86"/>
  <c r="P85"/>
  <c i="1" r="AU61"/>
  <c i="8" r="BK88"/>
  <c r="BK87"/>
  <c r="J87"/>
  <c r="BK86"/>
  <c r="J86"/>
  <c r="BK85"/>
  <c r="J85"/>
  <c r="J59"/>
  <c r="J30"/>
  <c i="1" r="AG61"/>
  <c i="8" r="J88"/>
  <c r="BE88"/>
  <c r="J33"/>
  <c i="1" r="AV61"/>
  <c i="8" r="F33"/>
  <c i="1" r="AZ61"/>
  <c i="8" r="J61"/>
  <c r="J60"/>
  <c r="J82"/>
  <c r="J81"/>
  <c r="F79"/>
  <c r="E77"/>
  <c r="J55"/>
  <c r="J54"/>
  <c r="F52"/>
  <c r="E50"/>
  <c r="J39"/>
  <c r="J18"/>
  <c r="E18"/>
  <c r="F82"/>
  <c r="F55"/>
  <c r="J17"/>
  <c r="J15"/>
  <c r="E15"/>
  <c r="F81"/>
  <c r="F54"/>
  <c r="J14"/>
  <c r="J12"/>
  <c r="J79"/>
  <c r="J52"/>
  <c r="E7"/>
  <c r="E75"/>
  <c r="E48"/>
  <c i="7" r="J37"/>
  <c r="J36"/>
  <c i="1" r="AY60"/>
  <c i="7" r="J35"/>
  <c i="1" r="AX60"/>
  <c i="7" r="BI815"/>
  <c r="BH815"/>
  <c r="BG815"/>
  <c r="BF815"/>
  <c r="T815"/>
  <c r="R815"/>
  <c r="P815"/>
  <c r="BK815"/>
  <c r="J815"/>
  <c r="BE815"/>
  <c r="BI806"/>
  <c r="BH806"/>
  <c r="BG806"/>
  <c r="BF806"/>
  <c r="T806"/>
  <c r="T805"/>
  <c r="R806"/>
  <c r="R805"/>
  <c r="P806"/>
  <c r="P805"/>
  <c r="BK806"/>
  <c r="BK805"/>
  <c r="J805"/>
  <c r="J806"/>
  <c r="BE806"/>
  <c r="J88"/>
  <c r="BI803"/>
  <c r="BH803"/>
  <c r="BG803"/>
  <c r="BF803"/>
  <c r="T803"/>
  <c r="R803"/>
  <c r="P803"/>
  <c r="BK803"/>
  <c r="J803"/>
  <c r="BE803"/>
  <c r="BI801"/>
  <c r="BH801"/>
  <c r="BG801"/>
  <c r="BF801"/>
  <c r="T801"/>
  <c r="R801"/>
  <c r="P801"/>
  <c r="BK801"/>
  <c r="J801"/>
  <c r="BE801"/>
  <c r="BI799"/>
  <c r="BH799"/>
  <c r="BG799"/>
  <c r="BF799"/>
  <c r="T799"/>
  <c r="T798"/>
  <c r="R799"/>
  <c r="R798"/>
  <c r="P799"/>
  <c r="P798"/>
  <c r="BK799"/>
  <c r="BK798"/>
  <c r="J798"/>
  <c r="J799"/>
  <c r="BE799"/>
  <c r="J87"/>
  <c r="BI796"/>
  <c r="BH796"/>
  <c r="BG796"/>
  <c r="BF796"/>
  <c r="T796"/>
  <c r="R796"/>
  <c r="P796"/>
  <c r="BK796"/>
  <c r="J796"/>
  <c r="BE796"/>
  <c r="BI792"/>
  <c r="BH792"/>
  <c r="BG792"/>
  <c r="BF792"/>
  <c r="T792"/>
  <c r="R792"/>
  <c r="P792"/>
  <c r="BK792"/>
  <c r="J792"/>
  <c r="BE792"/>
  <c r="BI788"/>
  <c r="BH788"/>
  <c r="BG788"/>
  <c r="BF788"/>
  <c r="T788"/>
  <c r="R788"/>
  <c r="P788"/>
  <c r="BK788"/>
  <c r="J788"/>
  <c r="BE788"/>
  <c r="BI786"/>
  <c r="BH786"/>
  <c r="BG786"/>
  <c r="BF786"/>
  <c r="T786"/>
  <c r="R786"/>
  <c r="P786"/>
  <c r="BK786"/>
  <c r="J786"/>
  <c r="BE786"/>
  <c r="BI779"/>
  <c r="BH779"/>
  <c r="BG779"/>
  <c r="BF779"/>
  <c r="T779"/>
  <c r="R779"/>
  <c r="P779"/>
  <c r="BK779"/>
  <c r="J779"/>
  <c r="BE779"/>
  <c r="BI775"/>
  <c r="BH775"/>
  <c r="BG775"/>
  <c r="BF775"/>
  <c r="T775"/>
  <c r="R775"/>
  <c r="P775"/>
  <c r="BK775"/>
  <c r="J775"/>
  <c r="BE775"/>
  <c r="BI773"/>
  <c r="BH773"/>
  <c r="BG773"/>
  <c r="BF773"/>
  <c r="T773"/>
  <c r="R773"/>
  <c r="P773"/>
  <c r="BK773"/>
  <c r="J773"/>
  <c r="BE773"/>
  <c r="BI760"/>
  <c r="BH760"/>
  <c r="BG760"/>
  <c r="BF760"/>
  <c r="T760"/>
  <c r="T759"/>
  <c r="R760"/>
  <c r="R759"/>
  <c r="P760"/>
  <c r="P759"/>
  <c r="BK760"/>
  <c r="BK759"/>
  <c r="J759"/>
  <c r="J760"/>
  <c r="BE760"/>
  <c r="J86"/>
  <c r="BI754"/>
  <c r="BH754"/>
  <c r="BG754"/>
  <c r="BF754"/>
  <c r="T754"/>
  <c r="R754"/>
  <c r="P754"/>
  <c r="BK754"/>
  <c r="J754"/>
  <c r="BE754"/>
  <c r="BI749"/>
  <c r="BH749"/>
  <c r="BG749"/>
  <c r="BF749"/>
  <c r="T749"/>
  <c r="T748"/>
  <c r="R749"/>
  <c r="R748"/>
  <c r="P749"/>
  <c r="P748"/>
  <c r="BK749"/>
  <c r="BK748"/>
  <c r="J748"/>
  <c r="J749"/>
  <c r="BE749"/>
  <c r="J85"/>
  <c r="BI746"/>
  <c r="BH746"/>
  <c r="BG746"/>
  <c r="BF746"/>
  <c r="T746"/>
  <c r="R746"/>
  <c r="P746"/>
  <c r="BK746"/>
  <c r="J746"/>
  <c r="BE746"/>
  <c r="BI745"/>
  <c r="BH745"/>
  <c r="BG745"/>
  <c r="BF745"/>
  <c r="T745"/>
  <c r="R745"/>
  <c r="P745"/>
  <c r="BK745"/>
  <c r="J745"/>
  <c r="BE745"/>
  <c r="BI743"/>
  <c r="BH743"/>
  <c r="BG743"/>
  <c r="BF743"/>
  <c r="T743"/>
  <c r="R743"/>
  <c r="P743"/>
  <c r="BK743"/>
  <c r="J743"/>
  <c r="BE743"/>
  <c r="BI741"/>
  <c r="BH741"/>
  <c r="BG741"/>
  <c r="BF741"/>
  <c r="T741"/>
  <c r="R741"/>
  <c r="P741"/>
  <c r="BK741"/>
  <c r="J741"/>
  <c r="BE741"/>
  <c r="BI739"/>
  <c r="BH739"/>
  <c r="BG739"/>
  <c r="BF739"/>
  <c r="T739"/>
  <c r="R739"/>
  <c r="P739"/>
  <c r="BK739"/>
  <c r="J739"/>
  <c r="BE739"/>
  <c r="BI737"/>
  <c r="BH737"/>
  <c r="BG737"/>
  <c r="BF737"/>
  <c r="T737"/>
  <c r="R737"/>
  <c r="P737"/>
  <c r="BK737"/>
  <c r="J737"/>
  <c r="BE737"/>
  <c r="BI735"/>
  <c r="BH735"/>
  <c r="BG735"/>
  <c r="BF735"/>
  <c r="T735"/>
  <c r="R735"/>
  <c r="P735"/>
  <c r="BK735"/>
  <c r="J735"/>
  <c r="BE735"/>
  <c r="BI733"/>
  <c r="BH733"/>
  <c r="BG733"/>
  <c r="BF733"/>
  <c r="T733"/>
  <c r="R733"/>
  <c r="P733"/>
  <c r="BK733"/>
  <c r="J733"/>
  <c r="BE733"/>
  <c r="BI731"/>
  <c r="BH731"/>
  <c r="BG731"/>
  <c r="BF731"/>
  <c r="T731"/>
  <c r="R731"/>
  <c r="P731"/>
  <c r="BK731"/>
  <c r="J731"/>
  <c r="BE731"/>
  <c r="BI727"/>
  <c r="BH727"/>
  <c r="BG727"/>
  <c r="BF727"/>
  <c r="T727"/>
  <c r="R727"/>
  <c r="P727"/>
  <c r="BK727"/>
  <c r="J727"/>
  <c r="BE727"/>
  <c r="BI725"/>
  <c r="BH725"/>
  <c r="BG725"/>
  <c r="BF725"/>
  <c r="T725"/>
  <c r="R725"/>
  <c r="P725"/>
  <c r="BK725"/>
  <c r="J725"/>
  <c r="BE725"/>
  <c r="BI723"/>
  <c r="BH723"/>
  <c r="BG723"/>
  <c r="BF723"/>
  <c r="T723"/>
  <c r="R723"/>
  <c r="P723"/>
  <c r="BK723"/>
  <c r="J723"/>
  <c r="BE723"/>
  <c r="BI721"/>
  <c r="BH721"/>
  <c r="BG721"/>
  <c r="BF721"/>
  <c r="T721"/>
  <c r="R721"/>
  <c r="P721"/>
  <c r="BK721"/>
  <c r="J721"/>
  <c r="BE721"/>
  <c r="BI719"/>
  <c r="BH719"/>
  <c r="BG719"/>
  <c r="BF719"/>
  <c r="T719"/>
  <c r="R719"/>
  <c r="P719"/>
  <c r="BK719"/>
  <c r="J719"/>
  <c r="BE719"/>
  <c r="BI717"/>
  <c r="BH717"/>
  <c r="BG717"/>
  <c r="BF717"/>
  <c r="T717"/>
  <c r="T716"/>
  <c r="R717"/>
  <c r="R716"/>
  <c r="P717"/>
  <c r="P716"/>
  <c r="BK717"/>
  <c r="BK716"/>
  <c r="J716"/>
  <c r="J717"/>
  <c r="BE717"/>
  <c r="J84"/>
  <c r="BI714"/>
  <c r="BH714"/>
  <c r="BG714"/>
  <c r="BF714"/>
  <c r="T714"/>
  <c r="R714"/>
  <c r="P714"/>
  <c r="BK714"/>
  <c r="J714"/>
  <c r="BE714"/>
  <c r="BI712"/>
  <c r="BH712"/>
  <c r="BG712"/>
  <c r="BF712"/>
  <c r="T712"/>
  <c r="R712"/>
  <c r="P712"/>
  <c r="BK712"/>
  <c r="J712"/>
  <c r="BE712"/>
  <c r="BI710"/>
  <c r="BH710"/>
  <c r="BG710"/>
  <c r="BF710"/>
  <c r="T710"/>
  <c r="R710"/>
  <c r="P710"/>
  <c r="BK710"/>
  <c r="J710"/>
  <c r="BE710"/>
  <c r="BI708"/>
  <c r="BH708"/>
  <c r="BG708"/>
  <c r="BF708"/>
  <c r="T708"/>
  <c r="R708"/>
  <c r="P708"/>
  <c r="BK708"/>
  <c r="J708"/>
  <c r="BE708"/>
  <c r="BI706"/>
  <c r="BH706"/>
  <c r="BG706"/>
  <c r="BF706"/>
  <c r="T706"/>
  <c r="R706"/>
  <c r="P706"/>
  <c r="BK706"/>
  <c r="J706"/>
  <c r="BE706"/>
  <c r="BI704"/>
  <c r="BH704"/>
  <c r="BG704"/>
  <c r="BF704"/>
  <c r="T704"/>
  <c r="T703"/>
  <c r="R704"/>
  <c r="R703"/>
  <c r="P704"/>
  <c r="P703"/>
  <c r="BK704"/>
  <c r="BK703"/>
  <c r="J703"/>
  <c r="J704"/>
  <c r="BE704"/>
  <c r="J83"/>
  <c r="BI701"/>
  <c r="BH701"/>
  <c r="BG701"/>
  <c r="BF701"/>
  <c r="T701"/>
  <c r="R701"/>
  <c r="P701"/>
  <c r="BK701"/>
  <c r="J701"/>
  <c r="BE701"/>
  <c r="BI699"/>
  <c r="BH699"/>
  <c r="BG699"/>
  <c r="BF699"/>
  <c r="T699"/>
  <c r="R699"/>
  <c r="P699"/>
  <c r="BK699"/>
  <c r="J699"/>
  <c r="BE699"/>
  <c r="BI697"/>
  <c r="BH697"/>
  <c r="BG697"/>
  <c r="BF697"/>
  <c r="T697"/>
  <c r="T696"/>
  <c r="R697"/>
  <c r="R696"/>
  <c r="P697"/>
  <c r="P696"/>
  <c r="BK697"/>
  <c r="BK696"/>
  <c r="J696"/>
  <c r="J697"/>
  <c r="BE697"/>
  <c r="J82"/>
  <c r="BI694"/>
  <c r="BH694"/>
  <c r="BG694"/>
  <c r="BF694"/>
  <c r="T694"/>
  <c r="R694"/>
  <c r="P694"/>
  <c r="BK694"/>
  <c r="J694"/>
  <c r="BE694"/>
  <c r="BI688"/>
  <c r="BH688"/>
  <c r="BG688"/>
  <c r="BF688"/>
  <c r="T688"/>
  <c r="R688"/>
  <c r="P688"/>
  <c r="BK688"/>
  <c r="J688"/>
  <c r="BE688"/>
  <c r="BI675"/>
  <c r="BH675"/>
  <c r="BG675"/>
  <c r="BF675"/>
  <c r="T675"/>
  <c r="T674"/>
  <c r="R675"/>
  <c r="R674"/>
  <c r="P675"/>
  <c r="P674"/>
  <c r="BK675"/>
  <c r="BK674"/>
  <c r="J674"/>
  <c r="J675"/>
  <c r="BE675"/>
  <c r="J81"/>
  <c r="BI672"/>
  <c r="BH672"/>
  <c r="BG672"/>
  <c r="BF672"/>
  <c r="T672"/>
  <c r="R672"/>
  <c r="P672"/>
  <c r="BK672"/>
  <c r="J672"/>
  <c r="BE672"/>
  <c r="BI670"/>
  <c r="BH670"/>
  <c r="BG670"/>
  <c r="BF670"/>
  <c r="T670"/>
  <c r="R670"/>
  <c r="P670"/>
  <c r="BK670"/>
  <c r="J670"/>
  <c r="BE670"/>
  <c r="BI669"/>
  <c r="BH669"/>
  <c r="BG669"/>
  <c r="BF669"/>
  <c r="T669"/>
  <c r="R669"/>
  <c r="P669"/>
  <c r="BK669"/>
  <c r="J669"/>
  <c r="BE669"/>
  <c r="BI668"/>
  <c r="BH668"/>
  <c r="BG668"/>
  <c r="BF668"/>
  <c r="T668"/>
  <c r="R668"/>
  <c r="P668"/>
  <c r="BK668"/>
  <c r="J668"/>
  <c r="BE668"/>
  <c r="BI667"/>
  <c r="BH667"/>
  <c r="BG667"/>
  <c r="BF667"/>
  <c r="T667"/>
  <c r="R667"/>
  <c r="P667"/>
  <c r="BK667"/>
  <c r="J667"/>
  <c r="BE667"/>
  <c r="BI665"/>
  <c r="BH665"/>
  <c r="BG665"/>
  <c r="BF665"/>
  <c r="T665"/>
  <c r="T664"/>
  <c r="R665"/>
  <c r="R664"/>
  <c r="P665"/>
  <c r="P664"/>
  <c r="BK665"/>
  <c r="BK664"/>
  <c r="J664"/>
  <c r="J665"/>
  <c r="BE665"/>
  <c r="J80"/>
  <c r="BI662"/>
  <c r="BH662"/>
  <c r="BG662"/>
  <c r="BF662"/>
  <c r="T662"/>
  <c r="R662"/>
  <c r="P662"/>
  <c r="BK662"/>
  <c r="J662"/>
  <c r="BE662"/>
  <c r="BI660"/>
  <c r="BH660"/>
  <c r="BG660"/>
  <c r="BF660"/>
  <c r="T660"/>
  <c r="R660"/>
  <c r="P660"/>
  <c r="BK660"/>
  <c r="J660"/>
  <c r="BE660"/>
  <c r="BI658"/>
  <c r="BH658"/>
  <c r="BG658"/>
  <c r="BF658"/>
  <c r="T658"/>
  <c r="T657"/>
  <c r="R658"/>
  <c r="R657"/>
  <c r="P658"/>
  <c r="P657"/>
  <c r="BK658"/>
  <c r="BK657"/>
  <c r="J657"/>
  <c r="J658"/>
  <c r="BE658"/>
  <c r="J79"/>
  <c r="BI655"/>
  <c r="BH655"/>
  <c r="BG655"/>
  <c r="BF655"/>
  <c r="T655"/>
  <c r="R655"/>
  <c r="P655"/>
  <c r="BK655"/>
  <c r="J655"/>
  <c r="BE655"/>
  <c r="BI653"/>
  <c r="BH653"/>
  <c r="BG653"/>
  <c r="BF653"/>
  <c r="T653"/>
  <c r="R653"/>
  <c r="P653"/>
  <c r="BK653"/>
  <c r="J653"/>
  <c r="BE653"/>
  <c r="BI651"/>
  <c r="BH651"/>
  <c r="BG651"/>
  <c r="BF651"/>
  <c r="T651"/>
  <c r="R651"/>
  <c r="P651"/>
  <c r="BK651"/>
  <c r="J651"/>
  <c r="BE651"/>
  <c r="BI649"/>
  <c r="BH649"/>
  <c r="BG649"/>
  <c r="BF649"/>
  <c r="T649"/>
  <c r="R649"/>
  <c r="P649"/>
  <c r="BK649"/>
  <c r="J649"/>
  <c r="BE649"/>
  <c r="BI647"/>
  <c r="BH647"/>
  <c r="BG647"/>
  <c r="BF647"/>
  <c r="T647"/>
  <c r="R647"/>
  <c r="P647"/>
  <c r="BK647"/>
  <c r="J647"/>
  <c r="BE647"/>
  <c r="BI645"/>
  <c r="BH645"/>
  <c r="BG645"/>
  <c r="BF645"/>
  <c r="T645"/>
  <c r="R645"/>
  <c r="P645"/>
  <c r="BK645"/>
  <c r="J645"/>
  <c r="BE645"/>
  <c r="BI643"/>
  <c r="BH643"/>
  <c r="BG643"/>
  <c r="BF643"/>
  <c r="T643"/>
  <c r="R643"/>
  <c r="P643"/>
  <c r="BK643"/>
  <c r="J643"/>
  <c r="BE643"/>
  <c r="BI641"/>
  <c r="BH641"/>
  <c r="BG641"/>
  <c r="BF641"/>
  <c r="T641"/>
  <c r="T640"/>
  <c r="R641"/>
  <c r="R640"/>
  <c r="P641"/>
  <c r="P640"/>
  <c r="BK641"/>
  <c r="BK640"/>
  <c r="J640"/>
  <c r="J641"/>
  <c r="BE641"/>
  <c r="J78"/>
  <c r="BI638"/>
  <c r="BH638"/>
  <c r="BG638"/>
  <c r="BF638"/>
  <c r="T638"/>
  <c r="R638"/>
  <c r="P638"/>
  <c r="BK638"/>
  <c r="J638"/>
  <c r="BE638"/>
  <c r="BI636"/>
  <c r="BH636"/>
  <c r="BG636"/>
  <c r="BF636"/>
  <c r="T636"/>
  <c r="R636"/>
  <c r="P636"/>
  <c r="BK636"/>
  <c r="J636"/>
  <c r="BE636"/>
  <c r="BI634"/>
  <c r="BH634"/>
  <c r="BG634"/>
  <c r="BF634"/>
  <c r="T634"/>
  <c r="R634"/>
  <c r="P634"/>
  <c r="BK634"/>
  <c r="J634"/>
  <c r="BE634"/>
  <c r="BI632"/>
  <c r="BH632"/>
  <c r="BG632"/>
  <c r="BF632"/>
  <c r="T632"/>
  <c r="R632"/>
  <c r="P632"/>
  <c r="BK632"/>
  <c r="J632"/>
  <c r="BE632"/>
  <c r="BI630"/>
  <c r="BH630"/>
  <c r="BG630"/>
  <c r="BF630"/>
  <c r="T630"/>
  <c r="R630"/>
  <c r="P630"/>
  <c r="BK630"/>
  <c r="J630"/>
  <c r="BE630"/>
  <c r="BI628"/>
  <c r="BH628"/>
  <c r="BG628"/>
  <c r="BF628"/>
  <c r="T628"/>
  <c r="R628"/>
  <c r="P628"/>
  <c r="BK628"/>
  <c r="J628"/>
  <c r="BE628"/>
  <c r="BI626"/>
  <c r="BH626"/>
  <c r="BG626"/>
  <c r="BF626"/>
  <c r="T626"/>
  <c r="T625"/>
  <c r="R626"/>
  <c r="R625"/>
  <c r="P626"/>
  <c r="P625"/>
  <c r="BK626"/>
  <c r="BK625"/>
  <c r="J625"/>
  <c r="J626"/>
  <c r="BE626"/>
  <c r="J77"/>
  <c r="BI623"/>
  <c r="BH623"/>
  <c r="BG623"/>
  <c r="BF623"/>
  <c r="T623"/>
  <c r="R623"/>
  <c r="P623"/>
  <c r="BK623"/>
  <c r="J623"/>
  <c r="BE623"/>
  <c r="BI621"/>
  <c r="BH621"/>
  <c r="BG621"/>
  <c r="BF621"/>
  <c r="T621"/>
  <c r="R621"/>
  <c r="P621"/>
  <c r="BK621"/>
  <c r="J621"/>
  <c r="BE621"/>
  <c r="BI619"/>
  <c r="BH619"/>
  <c r="BG619"/>
  <c r="BF619"/>
  <c r="T619"/>
  <c r="R619"/>
  <c r="P619"/>
  <c r="BK619"/>
  <c r="J619"/>
  <c r="BE619"/>
  <c r="BI617"/>
  <c r="BH617"/>
  <c r="BG617"/>
  <c r="BF617"/>
  <c r="T617"/>
  <c r="R617"/>
  <c r="P617"/>
  <c r="BK617"/>
  <c r="J617"/>
  <c r="BE617"/>
  <c r="BI615"/>
  <c r="BH615"/>
  <c r="BG615"/>
  <c r="BF615"/>
  <c r="T615"/>
  <c r="R615"/>
  <c r="P615"/>
  <c r="BK615"/>
  <c r="J615"/>
  <c r="BE615"/>
  <c r="BI613"/>
  <c r="BH613"/>
  <c r="BG613"/>
  <c r="BF613"/>
  <c r="T613"/>
  <c r="R613"/>
  <c r="P613"/>
  <c r="BK613"/>
  <c r="J613"/>
  <c r="BE613"/>
  <c r="BI611"/>
  <c r="BH611"/>
  <c r="BG611"/>
  <c r="BF611"/>
  <c r="T611"/>
  <c r="R611"/>
  <c r="P611"/>
  <c r="BK611"/>
  <c r="J611"/>
  <c r="BE611"/>
  <c r="BI609"/>
  <c r="BH609"/>
  <c r="BG609"/>
  <c r="BF609"/>
  <c r="T609"/>
  <c r="R609"/>
  <c r="P609"/>
  <c r="BK609"/>
  <c r="J609"/>
  <c r="BE609"/>
  <c r="BI607"/>
  <c r="BH607"/>
  <c r="BG607"/>
  <c r="BF607"/>
  <c r="T607"/>
  <c r="R607"/>
  <c r="P607"/>
  <c r="BK607"/>
  <c r="J607"/>
  <c r="BE607"/>
  <c r="BI605"/>
  <c r="BH605"/>
  <c r="BG605"/>
  <c r="BF605"/>
  <c r="T605"/>
  <c r="R605"/>
  <c r="P605"/>
  <c r="BK605"/>
  <c r="J605"/>
  <c r="BE605"/>
  <c r="BI603"/>
  <c r="BH603"/>
  <c r="BG603"/>
  <c r="BF603"/>
  <c r="T603"/>
  <c r="R603"/>
  <c r="P603"/>
  <c r="BK603"/>
  <c r="J603"/>
  <c r="BE603"/>
  <c r="BI601"/>
  <c r="BH601"/>
  <c r="BG601"/>
  <c r="BF601"/>
  <c r="T601"/>
  <c r="R601"/>
  <c r="P601"/>
  <c r="BK601"/>
  <c r="J601"/>
  <c r="BE601"/>
  <c r="BI599"/>
  <c r="BH599"/>
  <c r="BG599"/>
  <c r="BF599"/>
  <c r="T599"/>
  <c r="T598"/>
  <c r="R599"/>
  <c r="R598"/>
  <c r="P599"/>
  <c r="P598"/>
  <c r="BK599"/>
  <c r="BK598"/>
  <c r="J598"/>
  <c r="J599"/>
  <c r="BE599"/>
  <c r="J76"/>
  <c r="BI596"/>
  <c r="BH596"/>
  <c r="BG596"/>
  <c r="BF596"/>
  <c r="T596"/>
  <c r="R596"/>
  <c r="P596"/>
  <c r="BK596"/>
  <c r="J596"/>
  <c r="BE596"/>
  <c r="BI594"/>
  <c r="BH594"/>
  <c r="BG594"/>
  <c r="BF594"/>
  <c r="T594"/>
  <c r="R594"/>
  <c r="P594"/>
  <c r="BK594"/>
  <c r="J594"/>
  <c r="BE594"/>
  <c r="BI591"/>
  <c r="BH591"/>
  <c r="BG591"/>
  <c r="BF591"/>
  <c r="T591"/>
  <c r="R591"/>
  <c r="P591"/>
  <c r="BK591"/>
  <c r="J591"/>
  <c r="BE591"/>
  <c r="BI590"/>
  <c r="BH590"/>
  <c r="BG590"/>
  <c r="BF590"/>
  <c r="T590"/>
  <c r="R590"/>
  <c r="P590"/>
  <c r="BK590"/>
  <c r="J590"/>
  <c r="BE590"/>
  <c r="BI589"/>
  <c r="BH589"/>
  <c r="BG589"/>
  <c r="BF589"/>
  <c r="T589"/>
  <c r="R589"/>
  <c r="P589"/>
  <c r="BK589"/>
  <c r="J589"/>
  <c r="BE589"/>
  <c r="BI587"/>
  <c r="BH587"/>
  <c r="BG587"/>
  <c r="BF587"/>
  <c r="T587"/>
  <c r="T586"/>
  <c r="R587"/>
  <c r="R586"/>
  <c r="P587"/>
  <c r="P586"/>
  <c r="BK587"/>
  <c r="BK586"/>
  <c r="J586"/>
  <c r="J587"/>
  <c r="BE587"/>
  <c r="J75"/>
  <c r="BI584"/>
  <c r="BH584"/>
  <c r="BG584"/>
  <c r="BF584"/>
  <c r="T584"/>
  <c r="R584"/>
  <c r="P584"/>
  <c r="BK584"/>
  <c r="J584"/>
  <c r="BE584"/>
  <c r="BI582"/>
  <c r="BH582"/>
  <c r="BG582"/>
  <c r="BF582"/>
  <c r="T582"/>
  <c r="R582"/>
  <c r="P582"/>
  <c r="BK582"/>
  <c r="J582"/>
  <c r="BE582"/>
  <c r="BI581"/>
  <c r="BH581"/>
  <c r="BG581"/>
  <c r="BF581"/>
  <c r="T581"/>
  <c r="R581"/>
  <c r="P581"/>
  <c r="BK581"/>
  <c r="J581"/>
  <c r="BE581"/>
  <c r="BI579"/>
  <c r="BH579"/>
  <c r="BG579"/>
  <c r="BF579"/>
  <c r="T579"/>
  <c r="R579"/>
  <c r="P579"/>
  <c r="BK579"/>
  <c r="J579"/>
  <c r="BE579"/>
  <c r="BI577"/>
  <c r="BH577"/>
  <c r="BG577"/>
  <c r="BF577"/>
  <c r="T577"/>
  <c r="R577"/>
  <c r="P577"/>
  <c r="BK577"/>
  <c r="J577"/>
  <c r="BE577"/>
  <c r="BI575"/>
  <c r="BH575"/>
  <c r="BG575"/>
  <c r="BF575"/>
  <c r="T575"/>
  <c r="R575"/>
  <c r="P575"/>
  <c r="BK575"/>
  <c r="J575"/>
  <c r="BE575"/>
  <c r="BI569"/>
  <c r="BH569"/>
  <c r="BG569"/>
  <c r="BF569"/>
  <c r="T569"/>
  <c r="T568"/>
  <c r="R569"/>
  <c r="R568"/>
  <c r="P569"/>
  <c r="P568"/>
  <c r="BK569"/>
  <c r="BK568"/>
  <c r="J568"/>
  <c r="J569"/>
  <c r="BE569"/>
  <c r="J74"/>
  <c r="BI566"/>
  <c r="BH566"/>
  <c r="BG566"/>
  <c r="BF566"/>
  <c r="T566"/>
  <c r="R566"/>
  <c r="P566"/>
  <c r="BK566"/>
  <c r="J566"/>
  <c r="BE566"/>
  <c r="BI563"/>
  <c r="BH563"/>
  <c r="BG563"/>
  <c r="BF563"/>
  <c r="T563"/>
  <c r="R563"/>
  <c r="P563"/>
  <c r="BK563"/>
  <c r="J563"/>
  <c r="BE563"/>
  <c r="BI559"/>
  <c r="BH559"/>
  <c r="BG559"/>
  <c r="BF559"/>
  <c r="T559"/>
  <c r="R559"/>
  <c r="P559"/>
  <c r="BK559"/>
  <c r="J559"/>
  <c r="BE559"/>
  <c r="BI556"/>
  <c r="BH556"/>
  <c r="BG556"/>
  <c r="BF556"/>
  <c r="T556"/>
  <c r="R556"/>
  <c r="P556"/>
  <c r="BK556"/>
  <c r="J556"/>
  <c r="BE556"/>
  <c r="BI553"/>
  <c r="BH553"/>
  <c r="BG553"/>
  <c r="BF553"/>
  <c r="T553"/>
  <c r="R553"/>
  <c r="P553"/>
  <c r="BK553"/>
  <c r="J553"/>
  <c r="BE553"/>
  <c r="BI550"/>
  <c r="BH550"/>
  <c r="BG550"/>
  <c r="BF550"/>
  <c r="T550"/>
  <c r="R550"/>
  <c r="P550"/>
  <c r="BK550"/>
  <c r="J550"/>
  <c r="BE550"/>
  <c r="BI548"/>
  <c r="BH548"/>
  <c r="BG548"/>
  <c r="BF548"/>
  <c r="T548"/>
  <c r="T547"/>
  <c r="T546"/>
  <c r="R548"/>
  <c r="R547"/>
  <c r="R546"/>
  <c r="P548"/>
  <c r="P547"/>
  <c r="P546"/>
  <c r="BK548"/>
  <c r="BK547"/>
  <c r="J547"/>
  <c r="BK546"/>
  <c r="J546"/>
  <c r="J548"/>
  <c r="BE548"/>
  <c r="J73"/>
  <c r="J72"/>
  <c r="BI544"/>
  <c r="BH544"/>
  <c r="BG544"/>
  <c r="BF544"/>
  <c r="T544"/>
  <c r="R544"/>
  <c r="P544"/>
  <c r="BK544"/>
  <c r="J544"/>
  <c r="BE544"/>
  <c r="BI543"/>
  <c r="BH543"/>
  <c r="BG543"/>
  <c r="BF543"/>
  <c r="T543"/>
  <c r="R543"/>
  <c r="P543"/>
  <c r="BK543"/>
  <c r="J543"/>
  <c r="BE543"/>
  <c r="BI542"/>
  <c r="BH542"/>
  <c r="BG542"/>
  <c r="BF542"/>
  <c r="T542"/>
  <c r="R542"/>
  <c r="P542"/>
  <c r="BK542"/>
  <c r="J542"/>
  <c r="BE542"/>
  <c r="BI541"/>
  <c r="BH541"/>
  <c r="BG541"/>
  <c r="BF541"/>
  <c r="T541"/>
  <c r="R541"/>
  <c r="P541"/>
  <c r="BK541"/>
  <c r="J541"/>
  <c r="BE541"/>
  <c r="BI540"/>
  <c r="BH540"/>
  <c r="BG540"/>
  <c r="BF540"/>
  <c r="T540"/>
  <c r="R540"/>
  <c r="P540"/>
  <c r="BK540"/>
  <c r="J540"/>
  <c r="BE540"/>
  <c r="BI539"/>
  <c r="BH539"/>
  <c r="BG539"/>
  <c r="BF539"/>
  <c r="T539"/>
  <c r="R539"/>
  <c r="P539"/>
  <c r="BK539"/>
  <c r="J539"/>
  <c r="BE539"/>
  <c r="BI538"/>
  <c r="BH538"/>
  <c r="BG538"/>
  <c r="BF538"/>
  <c r="T538"/>
  <c r="R538"/>
  <c r="P538"/>
  <c r="BK538"/>
  <c r="J538"/>
  <c r="BE538"/>
  <c r="BI536"/>
  <c r="BH536"/>
  <c r="BG536"/>
  <c r="BF536"/>
  <c r="T536"/>
  <c r="R536"/>
  <c r="P536"/>
  <c r="BK536"/>
  <c r="J536"/>
  <c r="BE536"/>
  <c r="BI534"/>
  <c r="BH534"/>
  <c r="BG534"/>
  <c r="BF534"/>
  <c r="T534"/>
  <c r="R534"/>
  <c r="P534"/>
  <c r="BK534"/>
  <c r="J534"/>
  <c r="BE534"/>
  <c r="BI533"/>
  <c r="BH533"/>
  <c r="BG533"/>
  <c r="BF533"/>
  <c r="T533"/>
  <c r="R533"/>
  <c r="P533"/>
  <c r="BK533"/>
  <c r="J533"/>
  <c r="BE533"/>
  <c r="BI532"/>
  <c r="BH532"/>
  <c r="BG532"/>
  <c r="BF532"/>
  <c r="T532"/>
  <c r="R532"/>
  <c r="P532"/>
  <c r="BK532"/>
  <c r="J532"/>
  <c r="BE532"/>
  <c r="BI531"/>
  <c r="BH531"/>
  <c r="BG531"/>
  <c r="BF531"/>
  <c r="T531"/>
  <c r="R531"/>
  <c r="P531"/>
  <c r="BK531"/>
  <c r="J531"/>
  <c r="BE531"/>
  <c r="BI530"/>
  <c r="BH530"/>
  <c r="BG530"/>
  <c r="BF530"/>
  <c r="T530"/>
  <c r="R530"/>
  <c r="P530"/>
  <c r="BK530"/>
  <c r="J530"/>
  <c r="BE530"/>
  <c r="BI529"/>
  <c r="BH529"/>
  <c r="BG529"/>
  <c r="BF529"/>
  <c r="T529"/>
  <c r="R529"/>
  <c r="P529"/>
  <c r="BK529"/>
  <c r="J529"/>
  <c r="BE529"/>
  <c r="BI528"/>
  <c r="BH528"/>
  <c r="BG528"/>
  <c r="BF528"/>
  <c r="T528"/>
  <c r="R528"/>
  <c r="P528"/>
  <c r="BK528"/>
  <c r="J528"/>
  <c r="BE528"/>
  <c r="BI527"/>
  <c r="BH527"/>
  <c r="BG527"/>
  <c r="BF527"/>
  <c r="T527"/>
  <c r="R527"/>
  <c r="P527"/>
  <c r="BK527"/>
  <c r="J527"/>
  <c r="BE527"/>
  <c r="BI526"/>
  <c r="BH526"/>
  <c r="BG526"/>
  <c r="BF526"/>
  <c r="T526"/>
  <c r="R526"/>
  <c r="P526"/>
  <c r="BK526"/>
  <c r="J526"/>
  <c r="BE526"/>
  <c r="BI524"/>
  <c r="BH524"/>
  <c r="BG524"/>
  <c r="BF524"/>
  <c r="T524"/>
  <c r="R524"/>
  <c r="P524"/>
  <c r="BK524"/>
  <c r="J524"/>
  <c r="BE524"/>
  <c r="BI522"/>
  <c r="BH522"/>
  <c r="BG522"/>
  <c r="BF522"/>
  <c r="T522"/>
  <c r="R522"/>
  <c r="P522"/>
  <c r="BK522"/>
  <c r="J522"/>
  <c r="BE522"/>
  <c r="BI521"/>
  <c r="BH521"/>
  <c r="BG521"/>
  <c r="BF521"/>
  <c r="T521"/>
  <c r="R521"/>
  <c r="P521"/>
  <c r="BK521"/>
  <c r="J521"/>
  <c r="BE521"/>
  <c r="BI520"/>
  <c r="BH520"/>
  <c r="BG520"/>
  <c r="BF520"/>
  <c r="T520"/>
  <c r="R520"/>
  <c r="P520"/>
  <c r="BK520"/>
  <c r="J520"/>
  <c r="BE520"/>
  <c r="BI519"/>
  <c r="BH519"/>
  <c r="BG519"/>
  <c r="BF519"/>
  <c r="T519"/>
  <c r="R519"/>
  <c r="P519"/>
  <c r="BK519"/>
  <c r="J519"/>
  <c r="BE519"/>
  <c r="BI518"/>
  <c r="BH518"/>
  <c r="BG518"/>
  <c r="BF518"/>
  <c r="T518"/>
  <c r="R518"/>
  <c r="P518"/>
  <c r="BK518"/>
  <c r="J518"/>
  <c r="BE518"/>
  <c r="BI517"/>
  <c r="BH517"/>
  <c r="BG517"/>
  <c r="BF517"/>
  <c r="T517"/>
  <c r="R517"/>
  <c r="P517"/>
  <c r="BK517"/>
  <c r="J517"/>
  <c r="BE517"/>
  <c r="BI516"/>
  <c r="BH516"/>
  <c r="BG516"/>
  <c r="BF516"/>
  <c r="T516"/>
  <c r="R516"/>
  <c r="P516"/>
  <c r="BK516"/>
  <c r="J516"/>
  <c r="BE516"/>
  <c r="BI515"/>
  <c r="BH515"/>
  <c r="BG515"/>
  <c r="BF515"/>
  <c r="T515"/>
  <c r="R515"/>
  <c r="P515"/>
  <c r="BK515"/>
  <c r="J515"/>
  <c r="BE515"/>
  <c r="BI514"/>
  <c r="BH514"/>
  <c r="BG514"/>
  <c r="BF514"/>
  <c r="T514"/>
  <c r="R514"/>
  <c r="P514"/>
  <c r="BK514"/>
  <c r="J514"/>
  <c r="BE514"/>
  <c r="BI513"/>
  <c r="BH513"/>
  <c r="BG513"/>
  <c r="BF513"/>
  <c r="T513"/>
  <c r="R513"/>
  <c r="P513"/>
  <c r="BK513"/>
  <c r="J513"/>
  <c r="BE513"/>
  <c r="BI512"/>
  <c r="BH512"/>
  <c r="BG512"/>
  <c r="BF512"/>
  <c r="T512"/>
  <c r="R512"/>
  <c r="P512"/>
  <c r="BK512"/>
  <c r="J512"/>
  <c r="BE512"/>
  <c r="BI511"/>
  <c r="BH511"/>
  <c r="BG511"/>
  <c r="BF511"/>
  <c r="T511"/>
  <c r="R511"/>
  <c r="P511"/>
  <c r="BK511"/>
  <c r="J511"/>
  <c r="BE511"/>
  <c r="BI510"/>
  <c r="BH510"/>
  <c r="BG510"/>
  <c r="BF510"/>
  <c r="T510"/>
  <c r="R510"/>
  <c r="P510"/>
  <c r="BK510"/>
  <c r="J510"/>
  <c r="BE510"/>
  <c r="BI509"/>
  <c r="BH509"/>
  <c r="BG509"/>
  <c r="BF509"/>
  <c r="T509"/>
  <c r="R509"/>
  <c r="P509"/>
  <c r="BK509"/>
  <c r="J509"/>
  <c r="BE509"/>
  <c r="BI508"/>
  <c r="BH508"/>
  <c r="BG508"/>
  <c r="BF508"/>
  <c r="T508"/>
  <c r="R508"/>
  <c r="P508"/>
  <c r="BK508"/>
  <c r="J508"/>
  <c r="BE508"/>
  <c r="BI507"/>
  <c r="BH507"/>
  <c r="BG507"/>
  <c r="BF507"/>
  <c r="T507"/>
  <c r="R507"/>
  <c r="P507"/>
  <c r="BK507"/>
  <c r="J507"/>
  <c r="BE507"/>
  <c r="BI506"/>
  <c r="BH506"/>
  <c r="BG506"/>
  <c r="BF506"/>
  <c r="T506"/>
  <c r="R506"/>
  <c r="P506"/>
  <c r="BK506"/>
  <c r="J506"/>
  <c r="BE506"/>
  <c r="BI505"/>
  <c r="BH505"/>
  <c r="BG505"/>
  <c r="BF505"/>
  <c r="T505"/>
  <c r="R505"/>
  <c r="P505"/>
  <c r="BK505"/>
  <c r="J505"/>
  <c r="BE505"/>
  <c r="BI504"/>
  <c r="BH504"/>
  <c r="BG504"/>
  <c r="BF504"/>
  <c r="T504"/>
  <c r="R504"/>
  <c r="P504"/>
  <c r="BK504"/>
  <c r="J504"/>
  <c r="BE504"/>
  <c r="BI503"/>
  <c r="BH503"/>
  <c r="BG503"/>
  <c r="BF503"/>
  <c r="T503"/>
  <c r="R503"/>
  <c r="P503"/>
  <c r="BK503"/>
  <c r="J503"/>
  <c r="BE503"/>
  <c r="BI502"/>
  <c r="BH502"/>
  <c r="BG502"/>
  <c r="BF502"/>
  <c r="T502"/>
  <c r="R502"/>
  <c r="P502"/>
  <c r="BK502"/>
  <c r="J502"/>
  <c r="BE502"/>
  <c r="BI501"/>
  <c r="BH501"/>
  <c r="BG501"/>
  <c r="BF501"/>
  <c r="T501"/>
  <c r="R501"/>
  <c r="P501"/>
  <c r="BK501"/>
  <c r="J501"/>
  <c r="BE501"/>
  <c r="BI500"/>
  <c r="BH500"/>
  <c r="BG500"/>
  <c r="BF500"/>
  <c r="T500"/>
  <c r="R500"/>
  <c r="P500"/>
  <c r="BK500"/>
  <c r="J500"/>
  <c r="BE500"/>
  <c r="BI499"/>
  <c r="BH499"/>
  <c r="BG499"/>
  <c r="BF499"/>
  <c r="T499"/>
  <c r="R499"/>
  <c r="P499"/>
  <c r="BK499"/>
  <c r="J499"/>
  <c r="BE499"/>
  <c r="BI498"/>
  <c r="BH498"/>
  <c r="BG498"/>
  <c r="BF498"/>
  <c r="T498"/>
  <c r="R498"/>
  <c r="P498"/>
  <c r="BK498"/>
  <c r="J498"/>
  <c r="BE498"/>
  <c r="BI497"/>
  <c r="BH497"/>
  <c r="BG497"/>
  <c r="BF497"/>
  <c r="T497"/>
  <c r="R497"/>
  <c r="P497"/>
  <c r="BK497"/>
  <c r="J497"/>
  <c r="BE497"/>
  <c r="BI496"/>
  <c r="BH496"/>
  <c r="BG496"/>
  <c r="BF496"/>
  <c r="T496"/>
  <c r="R496"/>
  <c r="P496"/>
  <c r="BK496"/>
  <c r="J496"/>
  <c r="BE496"/>
  <c r="BI495"/>
  <c r="BH495"/>
  <c r="BG495"/>
  <c r="BF495"/>
  <c r="T495"/>
  <c r="R495"/>
  <c r="P495"/>
  <c r="BK495"/>
  <c r="J495"/>
  <c r="BE495"/>
  <c r="BI494"/>
  <c r="BH494"/>
  <c r="BG494"/>
  <c r="BF494"/>
  <c r="T494"/>
  <c r="R494"/>
  <c r="P494"/>
  <c r="BK494"/>
  <c r="J494"/>
  <c r="BE494"/>
  <c r="BI493"/>
  <c r="BH493"/>
  <c r="BG493"/>
  <c r="BF493"/>
  <c r="T493"/>
  <c r="R493"/>
  <c r="P493"/>
  <c r="BK493"/>
  <c r="J493"/>
  <c r="BE493"/>
  <c r="BI492"/>
  <c r="BH492"/>
  <c r="BG492"/>
  <c r="BF492"/>
  <c r="T492"/>
  <c r="R492"/>
  <c r="P492"/>
  <c r="BK492"/>
  <c r="J492"/>
  <c r="BE492"/>
  <c r="BI491"/>
  <c r="BH491"/>
  <c r="BG491"/>
  <c r="BF491"/>
  <c r="T491"/>
  <c r="T490"/>
  <c r="R491"/>
  <c r="R490"/>
  <c r="P491"/>
  <c r="P490"/>
  <c r="BK491"/>
  <c r="BK490"/>
  <c r="J490"/>
  <c r="J491"/>
  <c r="BE491"/>
  <c r="J71"/>
  <c r="BI484"/>
  <c r="BH484"/>
  <c r="BG484"/>
  <c r="BF484"/>
  <c r="T484"/>
  <c r="R484"/>
  <c r="P484"/>
  <c r="BK484"/>
  <c r="J484"/>
  <c r="BE484"/>
  <c r="BI479"/>
  <c r="BH479"/>
  <c r="BG479"/>
  <c r="BF479"/>
  <c r="T479"/>
  <c r="R479"/>
  <c r="P479"/>
  <c r="BK479"/>
  <c r="J479"/>
  <c r="BE479"/>
  <c r="BI473"/>
  <c r="BH473"/>
  <c r="BG473"/>
  <c r="BF473"/>
  <c r="T473"/>
  <c r="R473"/>
  <c r="P473"/>
  <c r="BK473"/>
  <c r="J473"/>
  <c r="BE473"/>
  <c r="BI468"/>
  <c r="BH468"/>
  <c r="BG468"/>
  <c r="BF468"/>
  <c r="T468"/>
  <c r="R468"/>
  <c r="P468"/>
  <c r="BK468"/>
  <c r="J468"/>
  <c r="BE468"/>
  <c r="BI460"/>
  <c r="BH460"/>
  <c r="BG460"/>
  <c r="BF460"/>
  <c r="T460"/>
  <c r="R460"/>
  <c r="P460"/>
  <c r="BK460"/>
  <c r="J460"/>
  <c r="BE460"/>
  <c r="BI452"/>
  <c r="BH452"/>
  <c r="BG452"/>
  <c r="BF452"/>
  <c r="T452"/>
  <c r="R452"/>
  <c r="P452"/>
  <c r="BK452"/>
  <c r="J452"/>
  <c r="BE452"/>
  <c r="BI444"/>
  <c r="BH444"/>
  <c r="BG444"/>
  <c r="BF444"/>
  <c r="T444"/>
  <c r="T443"/>
  <c r="R444"/>
  <c r="R443"/>
  <c r="P444"/>
  <c r="P443"/>
  <c r="BK444"/>
  <c r="BK443"/>
  <c r="J443"/>
  <c r="J444"/>
  <c r="BE444"/>
  <c r="J70"/>
  <c r="BI442"/>
  <c r="BH442"/>
  <c r="BG442"/>
  <c r="BF442"/>
  <c r="T442"/>
  <c r="R442"/>
  <c r="P442"/>
  <c r="BK442"/>
  <c r="J442"/>
  <c r="BE442"/>
  <c r="BI441"/>
  <c r="BH441"/>
  <c r="BG441"/>
  <c r="BF441"/>
  <c r="T441"/>
  <c r="R441"/>
  <c r="P441"/>
  <c r="BK441"/>
  <c r="J441"/>
  <c r="BE441"/>
  <c r="BI429"/>
  <c r="BH429"/>
  <c r="BG429"/>
  <c r="BF429"/>
  <c r="T429"/>
  <c r="R429"/>
  <c r="P429"/>
  <c r="BK429"/>
  <c r="J429"/>
  <c r="BE429"/>
  <c r="BI427"/>
  <c r="BH427"/>
  <c r="BG427"/>
  <c r="BF427"/>
  <c r="T427"/>
  <c r="R427"/>
  <c r="P427"/>
  <c r="BK427"/>
  <c r="J427"/>
  <c r="BE427"/>
  <c r="BI425"/>
  <c r="BH425"/>
  <c r="BG425"/>
  <c r="BF425"/>
  <c r="T425"/>
  <c r="R425"/>
  <c r="P425"/>
  <c r="BK425"/>
  <c r="J425"/>
  <c r="BE425"/>
  <c r="BI423"/>
  <c r="BH423"/>
  <c r="BG423"/>
  <c r="BF423"/>
  <c r="T423"/>
  <c r="R423"/>
  <c r="P423"/>
  <c r="BK423"/>
  <c r="J423"/>
  <c r="BE423"/>
  <c r="BI417"/>
  <c r="BH417"/>
  <c r="BG417"/>
  <c r="BF417"/>
  <c r="T417"/>
  <c r="R417"/>
  <c r="P417"/>
  <c r="BK417"/>
  <c r="J417"/>
  <c r="BE417"/>
  <c r="BI410"/>
  <c r="BH410"/>
  <c r="BG410"/>
  <c r="BF410"/>
  <c r="T410"/>
  <c r="R410"/>
  <c r="P410"/>
  <c r="BK410"/>
  <c r="J410"/>
  <c r="BE410"/>
  <c r="BI408"/>
  <c r="BH408"/>
  <c r="BG408"/>
  <c r="BF408"/>
  <c r="T408"/>
  <c r="R408"/>
  <c r="P408"/>
  <c r="BK408"/>
  <c r="J408"/>
  <c r="BE408"/>
  <c r="BI406"/>
  <c r="BH406"/>
  <c r="BG406"/>
  <c r="BF406"/>
  <c r="T406"/>
  <c r="R406"/>
  <c r="P406"/>
  <c r="BK406"/>
  <c r="J406"/>
  <c r="BE406"/>
  <c r="BI403"/>
  <c r="BH403"/>
  <c r="BG403"/>
  <c r="BF403"/>
  <c r="T403"/>
  <c r="R403"/>
  <c r="P403"/>
  <c r="BK403"/>
  <c r="J403"/>
  <c r="BE403"/>
  <c r="BI389"/>
  <c r="BH389"/>
  <c r="BG389"/>
  <c r="BF389"/>
  <c r="T389"/>
  <c r="R389"/>
  <c r="P389"/>
  <c r="BK389"/>
  <c r="J389"/>
  <c r="BE389"/>
  <c r="BI387"/>
  <c r="BH387"/>
  <c r="BG387"/>
  <c r="BF387"/>
  <c r="T387"/>
  <c r="R387"/>
  <c r="P387"/>
  <c r="BK387"/>
  <c r="J387"/>
  <c r="BE387"/>
  <c r="BI385"/>
  <c r="BH385"/>
  <c r="BG385"/>
  <c r="BF385"/>
  <c r="T385"/>
  <c r="R385"/>
  <c r="P385"/>
  <c r="BK385"/>
  <c r="J385"/>
  <c r="BE385"/>
  <c r="BI383"/>
  <c r="BH383"/>
  <c r="BG383"/>
  <c r="BF383"/>
  <c r="T383"/>
  <c r="R383"/>
  <c r="P383"/>
  <c r="BK383"/>
  <c r="J383"/>
  <c r="BE383"/>
  <c r="BI380"/>
  <c r="BH380"/>
  <c r="BG380"/>
  <c r="BF380"/>
  <c r="T380"/>
  <c r="R380"/>
  <c r="P380"/>
  <c r="BK380"/>
  <c r="J380"/>
  <c r="BE380"/>
  <c r="BI377"/>
  <c r="BH377"/>
  <c r="BG377"/>
  <c r="BF377"/>
  <c r="T377"/>
  <c r="R377"/>
  <c r="P377"/>
  <c r="BK377"/>
  <c r="J377"/>
  <c r="BE377"/>
  <c r="BI374"/>
  <c r="BH374"/>
  <c r="BG374"/>
  <c r="BF374"/>
  <c r="T374"/>
  <c r="R374"/>
  <c r="P374"/>
  <c r="BK374"/>
  <c r="J374"/>
  <c r="BE374"/>
  <c r="BI369"/>
  <c r="BH369"/>
  <c r="BG369"/>
  <c r="BF369"/>
  <c r="T369"/>
  <c r="T368"/>
  <c r="R369"/>
  <c r="R368"/>
  <c r="P369"/>
  <c r="P368"/>
  <c r="BK369"/>
  <c r="BK368"/>
  <c r="J368"/>
  <c r="J369"/>
  <c r="BE369"/>
  <c r="J69"/>
  <c r="BI367"/>
  <c r="BH367"/>
  <c r="BG367"/>
  <c r="BF367"/>
  <c r="T367"/>
  <c r="R367"/>
  <c r="P367"/>
  <c r="BK367"/>
  <c r="J367"/>
  <c r="BE367"/>
  <c r="BI366"/>
  <c r="BH366"/>
  <c r="BG366"/>
  <c r="BF366"/>
  <c r="T366"/>
  <c r="R366"/>
  <c r="P366"/>
  <c r="BK366"/>
  <c r="J366"/>
  <c r="BE366"/>
  <c r="BI365"/>
  <c r="BH365"/>
  <c r="BG365"/>
  <c r="BF365"/>
  <c r="T365"/>
  <c r="R365"/>
  <c r="P365"/>
  <c r="BK365"/>
  <c r="J365"/>
  <c r="BE365"/>
  <c r="BI364"/>
  <c r="BH364"/>
  <c r="BG364"/>
  <c r="BF364"/>
  <c r="T364"/>
  <c r="R364"/>
  <c r="P364"/>
  <c r="BK364"/>
  <c r="J364"/>
  <c r="BE364"/>
  <c r="BI363"/>
  <c r="BH363"/>
  <c r="BG363"/>
  <c r="BF363"/>
  <c r="T363"/>
  <c r="R363"/>
  <c r="P363"/>
  <c r="BK363"/>
  <c r="J363"/>
  <c r="BE363"/>
  <c r="BI362"/>
  <c r="BH362"/>
  <c r="BG362"/>
  <c r="BF362"/>
  <c r="T362"/>
  <c r="R362"/>
  <c r="P362"/>
  <c r="BK362"/>
  <c r="J362"/>
  <c r="BE362"/>
  <c r="BI361"/>
  <c r="BH361"/>
  <c r="BG361"/>
  <c r="BF361"/>
  <c r="T361"/>
  <c r="R361"/>
  <c r="P361"/>
  <c r="BK361"/>
  <c r="J361"/>
  <c r="BE361"/>
  <c r="BI360"/>
  <c r="BH360"/>
  <c r="BG360"/>
  <c r="BF360"/>
  <c r="T360"/>
  <c r="R360"/>
  <c r="P360"/>
  <c r="BK360"/>
  <c r="J360"/>
  <c r="BE360"/>
  <c r="BI358"/>
  <c r="BH358"/>
  <c r="BG358"/>
  <c r="BF358"/>
  <c r="T358"/>
  <c r="R358"/>
  <c r="P358"/>
  <c r="BK358"/>
  <c r="J358"/>
  <c r="BE358"/>
  <c r="BI357"/>
  <c r="BH357"/>
  <c r="BG357"/>
  <c r="BF357"/>
  <c r="T357"/>
  <c r="R357"/>
  <c r="P357"/>
  <c r="BK357"/>
  <c r="J357"/>
  <c r="BE357"/>
  <c r="BI356"/>
  <c r="BH356"/>
  <c r="BG356"/>
  <c r="BF356"/>
  <c r="T356"/>
  <c r="R356"/>
  <c r="P356"/>
  <c r="BK356"/>
  <c r="J356"/>
  <c r="BE356"/>
  <c r="BI355"/>
  <c r="BH355"/>
  <c r="BG355"/>
  <c r="BF355"/>
  <c r="T355"/>
  <c r="R355"/>
  <c r="P355"/>
  <c r="BK355"/>
  <c r="J355"/>
  <c r="BE355"/>
  <c r="BI354"/>
  <c r="BH354"/>
  <c r="BG354"/>
  <c r="BF354"/>
  <c r="T354"/>
  <c r="R354"/>
  <c r="P354"/>
  <c r="BK354"/>
  <c r="J354"/>
  <c r="BE354"/>
  <c r="BI352"/>
  <c r="BH352"/>
  <c r="BG352"/>
  <c r="BF352"/>
  <c r="T352"/>
  <c r="R352"/>
  <c r="P352"/>
  <c r="BK352"/>
  <c r="J352"/>
  <c r="BE352"/>
  <c r="BI350"/>
  <c r="BH350"/>
  <c r="BG350"/>
  <c r="BF350"/>
  <c r="T350"/>
  <c r="R350"/>
  <c r="P350"/>
  <c r="BK350"/>
  <c r="J350"/>
  <c r="BE350"/>
  <c r="BI348"/>
  <c r="BH348"/>
  <c r="BG348"/>
  <c r="BF348"/>
  <c r="T348"/>
  <c r="R348"/>
  <c r="P348"/>
  <c r="BK348"/>
  <c r="J348"/>
  <c r="BE348"/>
  <c r="BI346"/>
  <c r="BH346"/>
  <c r="BG346"/>
  <c r="BF346"/>
  <c r="T346"/>
  <c r="R346"/>
  <c r="P346"/>
  <c r="BK346"/>
  <c r="J346"/>
  <c r="BE346"/>
  <c r="BI345"/>
  <c r="BH345"/>
  <c r="BG345"/>
  <c r="BF345"/>
  <c r="T345"/>
  <c r="R345"/>
  <c r="P345"/>
  <c r="BK345"/>
  <c r="J345"/>
  <c r="BE345"/>
  <c r="BI344"/>
  <c r="BH344"/>
  <c r="BG344"/>
  <c r="BF344"/>
  <c r="T344"/>
  <c r="R344"/>
  <c r="P344"/>
  <c r="BK344"/>
  <c r="J344"/>
  <c r="BE344"/>
  <c r="BI343"/>
  <c r="BH343"/>
  <c r="BG343"/>
  <c r="BF343"/>
  <c r="T343"/>
  <c r="R343"/>
  <c r="P343"/>
  <c r="BK343"/>
  <c r="J343"/>
  <c r="BE343"/>
  <c r="BI342"/>
  <c r="BH342"/>
  <c r="BG342"/>
  <c r="BF342"/>
  <c r="T342"/>
  <c r="R342"/>
  <c r="P342"/>
  <c r="BK342"/>
  <c r="J342"/>
  <c r="BE342"/>
  <c r="BI340"/>
  <c r="BH340"/>
  <c r="BG340"/>
  <c r="BF340"/>
  <c r="T340"/>
  <c r="R340"/>
  <c r="P340"/>
  <c r="BK340"/>
  <c r="J340"/>
  <c r="BE340"/>
  <c r="BI339"/>
  <c r="BH339"/>
  <c r="BG339"/>
  <c r="BF339"/>
  <c r="T339"/>
  <c r="R339"/>
  <c r="P339"/>
  <c r="BK339"/>
  <c r="J339"/>
  <c r="BE339"/>
  <c r="BI334"/>
  <c r="BH334"/>
  <c r="BG334"/>
  <c r="BF334"/>
  <c r="T334"/>
  <c r="R334"/>
  <c r="P334"/>
  <c r="BK334"/>
  <c r="J334"/>
  <c r="BE334"/>
  <c r="BI333"/>
  <c r="BH333"/>
  <c r="BG333"/>
  <c r="BF333"/>
  <c r="T333"/>
  <c r="R333"/>
  <c r="P333"/>
  <c r="BK333"/>
  <c r="J333"/>
  <c r="BE333"/>
  <c r="BI332"/>
  <c r="BH332"/>
  <c r="BG332"/>
  <c r="BF332"/>
  <c r="T332"/>
  <c r="R332"/>
  <c r="P332"/>
  <c r="BK332"/>
  <c r="J332"/>
  <c r="BE332"/>
  <c r="BI331"/>
  <c r="BH331"/>
  <c r="BG331"/>
  <c r="BF331"/>
  <c r="T331"/>
  <c r="R331"/>
  <c r="P331"/>
  <c r="BK331"/>
  <c r="J331"/>
  <c r="BE331"/>
  <c r="BI330"/>
  <c r="BH330"/>
  <c r="BG330"/>
  <c r="BF330"/>
  <c r="T330"/>
  <c r="R330"/>
  <c r="P330"/>
  <c r="BK330"/>
  <c r="J330"/>
  <c r="BE330"/>
  <c r="BI329"/>
  <c r="BH329"/>
  <c r="BG329"/>
  <c r="BF329"/>
  <c r="T329"/>
  <c r="R329"/>
  <c r="P329"/>
  <c r="BK329"/>
  <c r="J329"/>
  <c r="BE329"/>
  <c r="BI327"/>
  <c r="BH327"/>
  <c r="BG327"/>
  <c r="BF327"/>
  <c r="T327"/>
  <c r="R327"/>
  <c r="P327"/>
  <c r="BK327"/>
  <c r="J327"/>
  <c r="BE327"/>
  <c r="BI325"/>
  <c r="BH325"/>
  <c r="BG325"/>
  <c r="BF325"/>
  <c r="T325"/>
  <c r="R325"/>
  <c r="P325"/>
  <c r="BK325"/>
  <c r="J325"/>
  <c r="BE325"/>
  <c r="BI321"/>
  <c r="BH321"/>
  <c r="BG321"/>
  <c r="BF321"/>
  <c r="T321"/>
  <c r="R321"/>
  <c r="P321"/>
  <c r="BK321"/>
  <c r="J321"/>
  <c r="BE321"/>
  <c r="BI319"/>
  <c r="BH319"/>
  <c r="BG319"/>
  <c r="BF319"/>
  <c r="T319"/>
  <c r="R319"/>
  <c r="P319"/>
  <c r="BK319"/>
  <c r="J319"/>
  <c r="BE319"/>
  <c r="BI317"/>
  <c r="BH317"/>
  <c r="BG317"/>
  <c r="BF317"/>
  <c r="T317"/>
  <c r="R317"/>
  <c r="P317"/>
  <c r="BK317"/>
  <c r="J317"/>
  <c r="BE317"/>
  <c r="BI315"/>
  <c r="BH315"/>
  <c r="BG315"/>
  <c r="BF315"/>
  <c r="T315"/>
  <c r="R315"/>
  <c r="P315"/>
  <c r="BK315"/>
  <c r="J315"/>
  <c r="BE315"/>
  <c r="BI313"/>
  <c r="BH313"/>
  <c r="BG313"/>
  <c r="BF313"/>
  <c r="T313"/>
  <c r="R313"/>
  <c r="P313"/>
  <c r="BK313"/>
  <c r="J313"/>
  <c r="BE313"/>
  <c r="BI311"/>
  <c r="BH311"/>
  <c r="BG311"/>
  <c r="BF311"/>
  <c r="T311"/>
  <c r="R311"/>
  <c r="P311"/>
  <c r="BK311"/>
  <c r="J311"/>
  <c r="BE311"/>
  <c r="BI309"/>
  <c r="BH309"/>
  <c r="BG309"/>
  <c r="BF309"/>
  <c r="T309"/>
  <c r="T308"/>
  <c r="R309"/>
  <c r="R308"/>
  <c r="P309"/>
  <c r="P308"/>
  <c r="BK309"/>
  <c r="BK308"/>
  <c r="J308"/>
  <c r="J309"/>
  <c r="BE309"/>
  <c r="J68"/>
  <c r="BI305"/>
  <c r="BH305"/>
  <c r="BG305"/>
  <c r="BF305"/>
  <c r="T305"/>
  <c r="R305"/>
  <c r="P305"/>
  <c r="BK305"/>
  <c r="J305"/>
  <c r="BE305"/>
  <c r="BI301"/>
  <c r="BH301"/>
  <c r="BG301"/>
  <c r="BF301"/>
  <c r="T301"/>
  <c r="R301"/>
  <c r="P301"/>
  <c r="BK301"/>
  <c r="J301"/>
  <c r="BE301"/>
  <c r="BI298"/>
  <c r="BH298"/>
  <c r="BG298"/>
  <c r="BF298"/>
  <c r="T298"/>
  <c r="R298"/>
  <c r="P298"/>
  <c r="BK298"/>
  <c r="J298"/>
  <c r="BE298"/>
  <c r="BI293"/>
  <c r="BH293"/>
  <c r="BG293"/>
  <c r="BF293"/>
  <c r="T293"/>
  <c r="R293"/>
  <c r="P293"/>
  <c r="BK293"/>
  <c r="J293"/>
  <c r="BE293"/>
  <c r="BI284"/>
  <c r="BH284"/>
  <c r="BG284"/>
  <c r="BF284"/>
  <c r="T284"/>
  <c r="R284"/>
  <c r="P284"/>
  <c r="BK284"/>
  <c r="J284"/>
  <c r="BE284"/>
  <c r="BI282"/>
  <c r="BH282"/>
  <c r="BG282"/>
  <c r="BF282"/>
  <c r="T282"/>
  <c r="R282"/>
  <c r="P282"/>
  <c r="BK282"/>
  <c r="J282"/>
  <c r="BE282"/>
  <c r="BI280"/>
  <c r="BH280"/>
  <c r="BG280"/>
  <c r="BF280"/>
  <c r="T280"/>
  <c r="R280"/>
  <c r="P280"/>
  <c r="BK280"/>
  <c r="J280"/>
  <c r="BE280"/>
  <c r="BI275"/>
  <c r="BH275"/>
  <c r="BG275"/>
  <c r="BF275"/>
  <c r="T275"/>
  <c r="R275"/>
  <c r="P275"/>
  <c r="BK275"/>
  <c r="J275"/>
  <c r="BE275"/>
  <c r="BI271"/>
  <c r="BH271"/>
  <c r="BG271"/>
  <c r="BF271"/>
  <c r="T271"/>
  <c r="R271"/>
  <c r="P271"/>
  <c r="BK271"/>
  <c r="J271"/>
  <c r="BE271"/>
  <c r="BI264"/>
  <c r="BH264"/>
  <c r="BG264"/>
  <c r="BF264"/>
  <c r="T264"/>
  <c r="R264"/>
  <c r="P264"/>
  <c r="BK264"/>
  <c r="J264"/>
  <c r="BE264"/>
  <c r="BI259"/>
  <c r="BH259"/>
  <c r="BG259"/>
  <c r="BF259"/>
  <c r="T259"/>
  <c r="R259"/>
  <c r="P259"/>
  <c r="BK259"/>
  <c r="J259"/>
  <c r="BE259"/>
  <c r="BI252"/>
  <c r="BH252"/>
  <c r="BG252"/>
  <c r="BF252"/>
  <c r="T252"/>
  <c r="R252"/>
  <c r="P252"/>
  <c r="BK252"/>
  <c r="J252"/>
  <c r="BE252"/>
  <c r="BI248"/>
  <c r="BH248"/>
  <c r="BG248"/>
  <c r="BF248"/>
  <c r="T248"/>
  <c r="R248"/>
  <c r="P248"/>
  <c r="BK248"/>
  <c r="J248"/>
  <c r="BE248"/>
  <c r="BI247"/>
  <c r="BH247"/>
  <c r="BG247"/>
  <c r="BF247"/>
  <c r="T247"/>
  <c r="T246"/>
  <c r="R247"/>
  <c r="R246"/>
  <c r="P247"/>
  <c r="P246"/>
  <c r="BK247"/>
  <c r="BK246"/>
  <c r="J246"/>
  <c r="J247"/>
  <c r="BE247"/>
  <c r="J67"/>
  <c r="BI244"/>
  <c r="BH244"/>
  <c r="BG244"/>
  <c r="BF244"/>
  <c r="T244"/>
  <c r="R244"/>
  <c r="P244"/>
  <c r="BK244"/>
  <c r="J244"/>
  <c r="BE244"/>
  <c r="BI242"/>
  <c r="BH242"/>
  <c r="BG242"/>
  <c r="BF242"/>
  <c r="T242"/>
  <c r="R242"/>
  <c r="P242"/>
  <c r="BK242"/>
  <c r="J242"/>
  <c r="BE242"/>
  <c r="BI240"/>
  <c r="BH240"/>
  <c r="BG240"/>
  <c r="BF240"/>
  <c r="T240"/>
  <c r="T239"/>
  <c r="R240"/>
  <c r="R239"/>
  <c r="P240"/>
  <c r="P239"/>
  <c r="BK240"/>
  <c r="BK239"/>
  <c r="J239"/>
  <c r="J240"/>
  <c r="BE240"/>
  <c r="J66"/>
  <c r="BI236"/>
  <c r="BH236"/>
  <c r="BG236"/>
  <c r="BF236"/>
  <c r="T236"/>
  <c r="R236"/>
  <c r="P236"/>
  <c r="BK236"/>
  <c r="J236"/>
  <c r="BE236"/>
  <c r="BI233"/>
  <c r="BH233"/>
  <c r="BG233"/>
  <c r="BF233"/>
  <c r="T233"/>
  <c r="R233"/>
  <c r="P233"/>
  <c r="BK233"/>
  <c r="J233"/>
  <c r="BE233"/>
  <c r="BI230"/>
  <c r="BH230"/>
  <c r="BG230"/>
  <c r="BF230"/>
  <c r="T230"/>
  <c r="R230"/>
  <c r="P230"/>
  <c r="BK230"/>
  <c r="J230"/>
  <c r="BE230"/>
  <c r="BI227"/>
  <c r="BH227"/>
  <c r="BG227"/>
  <c r="BF227"/>
  <c r="T227"/>
  <c r="R227"/>
  <c r="P227"/>
  <c r="BK227"/>
  <c r="J227"/>
  <c r="BE227"/>
  <c r="BI224"/>
  <c r="BH224"/>
  <c r="BG224"/>
  <c r="BF224"/>
  <c r="T224"/>
  <c r="T223"/>
  <c r="R224"/>
  <c r="R223"/>
  <c r="P224"/>
  <c r="P223"/>
  <c r="BK224"/>
  <c r="BK223"/>
  <c r="J223"/>
  <c r="J224"/>
  <c r="BE224"/>
  <c r="J65"/>
  <c r="BI219"/>
  <c r="BH219"/>
  <c r="BG219"/>
  <c r="BF219"/>
  <c r="T219"/>
  <c r="T218"/>
  <c r="R219"/>
  <c r="R218"/>
  <c r="P219"/>
  <c r="P218"/>
  <c r="BK219"/>
  <c r="BK218"/>
  <c r="J218"/>
  <c r="J219"/>
  <c r="BE219"/>
  <c r="J64"/>
  <c r="BI215"/>
  <c r="BH215"/>
  <c r="BG215"/>
  <c r="BF215"/>
  <c r="T215"/>
  <c r="R215"/>
  <c r="P215"/>
  <c r="BK215"/>
  <c r="J215"/>
  <c r="BE215"/>
  <c r="BI211"/>
  <c r="BH211"/>
  <c r="BG211"/>
  <c r="BF211"/>
  <c r="T211"/>
  <c r="R211"/>
  <c r="P211"/>
  <c r="BK211"/>
  <c r="J211"/>
  <c r="BE211"/>
  <c r="BI209"/>
  <c r="BH209"/>
  <c r="BG209"/>
  <c r="BF209"/>
  <c r="T209"/>
  <c r="R209"/>
  <c r="P209"/>
  <c r="BK209"/>
  <c r="J209"/>
  <c r="BE209"/>
  <c r="BI206"/>
  <c r="BH206"/>
  <c r="BG206"/>
  <c r="BF206"/>
  <c r="T206"/>
  <c r="R206"/>
  <c r="P206"/>
  <c r="BK206"/>
  <c r="J206"/>
  <c r="BE206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5"/>
  <c r="BH195"/>
  <c r="BG195"/>
  <c r="BF195"/>
  <c r="T195"/>
  <c r="T194"/>
  <c r="R195"/>
  <c r="R194"/>
  <c r="P195"/>
  <c r="P194"/>
  <c r="BK195"/>
  <c r="BK194"/>
  <c r="J194"/>
  <c r="J195"/>
  <c r="BE195"/>
  <c r="J6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3"/>
  <c r="BH183"/>
  <c r="BG183"/>
  <c r="BF183"/>
  <c r="T183"/>
  <c r="T182"/>
  <c r="R183"/>
  <c r="R182"/>
  <c r="P183"/>
  <c r="P182"/>
  <c r="BK183"/>
  <c r="BK182"/>
  <c r="J182"/>
  <c r="J183"/>
  <c r="BE183"/>
  <c r="J62"/>
  <c r="BI179"/>
  <c r="BH179"/>
  <c r="BG179"/>
  <c r="BF179"/>
  <c r="T179"/>
  <c r="R179"/>
  <c r="P179"/>
  <c r="BK179"/>
  <c r="J179"/>
  <c r="BE179"/>
  <c r="BI176"/>
  <c r="BH176"/>
  <c r="BG176"/>
  <c r="BF176"/>
  <c r="T176"/>
  <c r="R176"/>
  <c r="P176"/>
  <c r="BK176"/>
  <c r="J176"/>
  <c r="BE176"/>
  <c r="BI169"/>
  <c r="BH169"/>
  <c r="BG169"/>
  <c r="BF169"/>
  <c r="T169"/>
  <c r="R169"/>
  <c r="P169"/>
  <c r="BK169"/>
  <c r="J169"/>
  <c r="BE169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2"/>
  <c r="BH152"/>
  <c r="BG152"/>
  <c r="BF152"/>
  <c r="T152"/>
  <c r="R152"/>
  <c r="P152"/>
  <c r="BK152"/>
  <c r="J152"/>
  <c r="BE152"/>
  <c r="BI145"/>
  <c r="BH145"/>
  <c r="BG145"/>
  <c r="BF145"/>
  <c r="T145"/>
  <c r="R145"/>
  <c r="P145"/>
  <c r="BK145"/>
  <c r="J145"/>
  <c r="BE145"/>
  <c r="BI138"/>
  <c r="BH138"/>
  <c r="BG138"/>
  <c r="BF138"/>
  <c r="T138"/>
  <c r="R138"/>
  <c r="P138"/>
  <c r="BK138"/>
  <c r="J138"/>
  <c r="BE138"/>
  <c r="BI131"/>
  <c r="BH131"/>
  <c r="BG131"/>
  <c r="BF131"/>
  <c r="T131"/>
  <c r="R131"/>
  <c r="P131"/>
  <c r="BK131"/>
  <c r="J131"/>
  <c r="BE131"/>
  <c r="BI124"/>
  <c r="BH124"/>
  <c r="BG124"/>
  <c r="BF124"/>
  <c r="T124"/>
  <c r="R124"/>
  <c r="P124"/>
  <c r="BK124"/>
  <c r="J124"/>
  <c r="BE124"/>
  <c r="BI122"/>
  <c r="BH122"/>
  <c r="BG122"/>
  <c r="BF122"/>
  <c r="T122"/>
  <c r="R122"/>
  <c r="P122"/>
  <c r="BK122"/>
  <c r="J122"/>
  <c r="BE122"/>
  <c r="BI120"/>
  <c r="BH120"/>
  <c r="BG120"/>
  <c r="BF120"/>
  <c r="T120"/>
  <c r="R120"/>
  <c r="P120"/>
  <c r="BK120"/>
  <c r="J120"/>
  <c r="BE120"/>
  <c r="BI117"/>
  <c r="BH117"/>
  <c r="BG117"/>
  <c r="BF117"/>
  <c r="T117"/>
  <c r="R117"/>
  <c r="P117"/>
  <c r="BK117"/>
  <c r="J117"/>
  <c r="BE117"/>
  <c r="BI114"/>
  <c r="BH114"/>
  <c r="BG114"/>
  <c r="BF114"/>
  <c r="T114"/>
  <c r="R114"/>
  <c r="P114"/>
  <c r="BK114"/>
  <c r="J114"/>
  <c r="BE114"/>
  <c r="BI111"/>
  <c r="F37"/>
  <c i="1" r="BD60"/>
  <c i="7" r="BH111"/>
  <c r="F36"/>
  <c i="1" r="BC60"/>
  <c i="7" r="BG111"/>
  <c r="F35"/>
  <c i="1" r="BB60"/>
  <c i="7" r="BF111"/>
  <c r="J34"/>
  <c i="1" r="AW60"/>
  <c i="7" r="F34"/>
  <c i="1" r="BA60"/>
  <c i="7" r="T111"/>
  <c r="T110"/>
  <c r="T109"/>
  <c r="T108"/>
  <c r="R111"/>
  <c r="R110"/>
  <c r="R109"/>
  <c r="R108"/>
  <c r="P111"/>
  <c r="P110"/>
  <c r="P109"/>
  <c r="P108"/>
  <c i="1" r="AU60"/>
  <c i="7" r="BK111"/>
  <c r="BK110"/>
  <c r="J110"/>
  <c r="BK109"/>
  <c r="J109"/>
  <c r="BK108"/>
  <c r="J108"/>
  <c r="J59"/>
  <c r="J30"/>
  <c i="1" r="AG60"/>
  <c i="7" r="J111"/>
  <c r="BE111"/>
  <c r="J33"/>
  <c i="1" r="AV60"/>
  <c i="7" r="F33"/>
  <c i="1" r="AZ60"/>
  <c i="7" r="J61"/>
  <c r="J60"/>
  <c r="J105"/>
  <c r="J104"/>
  <c r="F102"/>
  <c r="E100"/>
  <c r="J55"/>
  <c r="J54"/>
  <c r="F52"/>
  <c r="E50"/>
  <c r="J39"/>
  <c r="J18"/>
  <c r="E18"/>
  <c r="F105"/>
  <c r="F55"/>
  <c r="J17"/>
  <c r="J15"/>
  <c r="E15"/>
  <c r="F104"/>
  <c r="F54"/>
  <c r="J14"/>
  <c r="J12"/>
  <c r="J102"/>
  <c r="J52"/>
  <c r="E7"/>
  <c r="E98"/>
  <c r="E48"/>
  <c i="6" r="J37"/>
  <c r="J36"/>
  <c i="1" r="AY59"/>
  <c i="6" r="J35"/>
  <c i="1" r="AX59"/>
  <c i="6" r="BI310"/>
  <c r="BH310"/>
  <c r="BG310"/>
  <c r="BF310"/>
  <c r="T310"/>
  <c r="R310"/>
  <c r="P310"/>
  <c r="BK310"/>
  <c r="J310"/>
  <c r="BE310"/>
  <c r="BI309"/>
  <c r="BH309"/>
  <c r="BG309"/>
  <c r="BF309"/>
  <c r="T309"/>
  <c r="R309"/>
  <c r="P309"/>
  <c r="BK309"/>
  <c r="J309"/>
  <c r="BE309"/>
  <c r="BI308"/>
  <c r="BH308"/>
  <c r="BG308"/>
  <c r="BF308"/>
  <c r="T308"/>
  <c r="R308"/>
  <c r="P308"/>
  <c r="BK308"/>
  <c r="J308"/>
  <c r="BE308"/>
  <c r="BI307"/>
  <c r="BH307"/>
  <c r="BG307"/>
  <c r="BF307"/>
  <c r="T307"/>
  <c r="R307"/>
  <c r="P307"/>
  <c r="BK307"/>
  <c r="J307"/>
  <c r="BE307"/>
  <c r="BI306"/>
  <c r="BH306"/>
  <c r="BG306"/>
  <c r="BF306"/>
  <c r="T306"/>
  <c r="R306"/>
  <c r="P306"/>
  <c r="BK306"/>
  <c r="J306"/>
  <c r="BE306"/>
  <c r="BI305"/>
  <c r="BH305"/>
  <c r="BG305"/>
  <c r="BF305"/>
  <c r="T305"/>
  <c r="R305"/>
  <c r="P305"/>
  <c r="BK305"/>
  <c r="J305"/>
  <c r="BE305"/>
  <c r="BI304"/>
  <c r="BH304"/>
  <c r="BG304"/>
  <c r="BF304"/>
  <c r="T304"/>
  <c r="R304"/>
  <c r="P304"/>
  <c r="BK304"/>
  <c r="J304"/>
  <c r="BE304"/>
  <c r="BI303"/>
  <c r="BH303"/>
  <c r="BG303"/>
  <c r="BF303"/>
  <c r="T303"/>
  <c r="R303"/>
  <c r="P303"/>
  <c r="BK303"/>
  <c r="J303"/>
  <c r="BE303"/>
  <c r="BI302"/>
  <c r="BH302"/>
  <c r="BG302"/>
  <c r="BF302"/>
  <c r="T302"/>
  <c r="R302"/>
  <c r="P302"/>
  <c r="BK302"/>
  <c r="J302"/>
  <c r="BE302"/>
  <c r="BI301"/>
  <c r="BH301"/>
  <c r="BG301"/>
  <c r="BF301"/>
  <c r="T301"/>
  <c r="R301"/>
  <c r="P301"/>
  <c r="BK301"/>
  <c r="J301"/>
  <c r="BE301"/>
  <c r="BI300"/>
  <c r="BH300"/>
  <c r="BG300"/>
  <c r="BF300"/>
  <c r="T300"/>
  <c r="T299"/>
  <c r="R300"/>
  <c r="R299"/>
  <c r="P300"/>
  <c r="P299"/>
  <c r="BK300"/>
  <c r="BK299"/>
  <c r="J299"/>
  <c r="J300"/>
  <c r="BE300"/>
  <c r="J76"/>
  <c r="BI297"/>
  <c r="BH297"/>
  <c r="BG297"/>
  <c r="BF297"/>
  <c r="T297"/>
  <c r="R297"/>
  <c r="P297"/>
  <c r="BK297"/>
  <c r="J297"/>
  <c r="BE297"/>
  <c r="BI296"/>
  <c r="BH296"/>
  <c r="BG296"/>
  <c r="BF296"/>
  <c r="T296"/>
  <c r="R296"/>
  <c r="P296"/>
  <c r="BK296"/>
  <c r="J296"/>
  <c r="BE296"/>
  <c r="BI293"/>
  <c r="BH293"/>
  <c r="BG293"/>
  <c r="BF293"/>
  <c r="T293"/>
  <c r="R293"/>
  <c r="P293"/>
  <c r="BK293"/>
  <c r="J293"/>
  <c r="BE293"/>
  <c r="BI291"/>
  <c r="BH291"/>
  <c r="BG291"/>
  <c r="BF291"/>
  <c r="T291"/>
  <c r="R291"/>
  <c r="P291"/>
  <c r="BK291"/>
  <c r="J291"/>
  <c r="BE291"/>
  <c r="BI289"/>
  <c r="BH289"/>
  <c r="BG289"/>
  <c r="BF289"/>
  <c r="T289"/>
  <c r="R289"/>
  <c r="P289"/>
  <c r="BK289"/>
  <c r="J289"/>
  <c r="BE289"/>
  <c r="BI287"/>
  <c r="BH287"/>
  <c r="BG287"/>
  <c r="BF287"/>
  <c r="T287"/>
  <c r="R287"/>
  <c r="P287"/>
  <c r="BK287"/>
  <c r="J287"/>
  <c r="BE287"/>
  <c r="BI285"/>
  <c r="BH285"/>
  <c r="BG285"/>
  <c r="BF285"/>
  <c r="T285"/>
  <c r="R285"/>
  <c r="P285"/>
  <c r="BK285"/>
  <c r="J285"/>
  <c r="BE285"/>
  <c r="BI283"/>
  <c r="BH283"/>
  <c r="BG283"/>
  <c r="BF283"/>
  <c r="T283"/>
  <c r="R283"/>
  <c r="P283"/>
  <c r="BK283"/>
  <c r="J283"/>
  <c r="BE283"/>
  <c r="BI281"/>
  <c r="BH281"/>
  <c r="BG281"/>
  <c r="BF281"/>
  <c r="T281"/>
  <c r="R281"/>
  <c r="P281"/>
  <c r="BK281"/>
  <c r="J281"/>
  <c r="BE281"/>
  <c r="BI279"/>
  <c r="BH279"/>
  <c r="BG279"/>
  <c r="BF279"/>
  <c r="T279"/>
  <c r="R279"/>
  <c r="P279"/>
  <c r="BK279"/>
  <c r="J279"/>
  <c r="BE279"/>
  <c r="BI277"/>
  <c r="BH277"/>
  <c r="BG277"/>
  <c r="BF277"/>
  <c r="T277"/>
  <c r="T276"/>
  <c r="T275"/>
  <c r="R277"/>
  <c r="R276"/>
  <c r="R275"/>
  <c r="P277"/>
  <c r="P276"/>
  <c r="P275"/>
  <c r="BK277"/>
  <c r="BK276"/>
  <c r="J276"/>
  <c r="BK275"/>
  <c r="J275"/>
  <c r="J277"/>
  <c r="BE277"/>
  <c r="J75"/>
  <c r="J74"/>
  <c r="BI274"/>
  <c r="BH274"/>
  <c r="BG274"/>
  <c r="BF274"/>
  <c r="T274"/>
  <c r="R274"/>
  <c r="P274"/>
  <c r="BK274"/>
  <c r="J274"/>
  <c r="BE274"/>
  <c r="BI272"/>
  <c r="BH272"/>
  <c r="BG272"/>
  <c r="BF272"/>
  <c r="T272"/>
  <c r="R272"/>
  <c r="P272"/>
  <c r="BK272"/>
  <c r="J272"/>
  <c r="BE272"/>
  <c r="BI270"/>
  <c r="BH270"/>
  <c r="BG270"/>
  <c r="BF270"/>
  <c r="T270"/>
  <c r="R270"/>
  <c r="P270"/>
  <c r="BK270"/>
  <c r="J270"/>
  <c r="BE270"/>
  <c r="BI269"/>
  <c r="BH269"/>
  <c r="BG269"/>
  <c r="BF269"/>
  <c r="T269"/>
  <c r="R269"/>
  <c r="P269"/>
  <c r="BK269"/>
  <c r="J269"/>
  <c r="BE269"/>
  <c r="BI268"/>
  <c r="BH268"/>
  <c r="BG268"/>
  <c r="BF268"/>
  <c r="T268"/>
  <c r="R268"/>
  <c r="P268"/>
  <c r="BK268"/>
  <c r="J268"/>
  <c r="BE268"/>
  <c r="BI267"/>
  <c r="BH267"/>
  <c r="BG267"/>
  <c r="BF267"/>
  <c r="T267"/>
  <c r="R267"/>
  <c r="P267"/>
  <c r="BK267"/>
  <c r="J267"/>
  <c r="BE267"/>
  <c r="BI263"/>
  <c r="BH263"/>
  <c r="BG263"/>
  <c r="BF263"/>
  <c r="T263"/>
  <c r="R263"/>
  <c r="P263"/>
  <c r="BK263"/>
  <c r="J263"/>
  <c r="BE263"/>
  <c r="BI260"/>
  <c r="BH260"/>
  <c r="BG260"/>
  <c r="BF260"/>
  <c r="T260"/>
  <c r="R260"/>
  <c r="P260"/>
  <c r="BK260"/>
  <c r="J260"/>
  <c r="BE260"/>
  <c r="BI259"/>
  <c r="BH259"/>
  <c r="BG259"/>
  <c r="BF259"/>
  <c r="T259"/>
  <c r="R259"/>
  <c r="P259"/>
  <c r="BK259"/>
  <c r="J259"/>
  <c r="BE259"/>
  <c r="BI257"/>
  <c r="BH257"/>
  <c r="BG257"/>
  <c r="BF257"/>
  <c r="T257"/>
  <c r="R257"/>
  <c r="P257"/>
  <c r="BK257"/>
  <c r="J257"/>
  <c r="BE257"/>
  <c r="BI254"/>
  <c r="BH254"/>
  <c r="BG254"/>
  <c r="BF254"/>
  <c r="T254"/>
  <c r="R254"/>
  <c r="P254"/>
  <c r="BK254"/>
  <c r="J254"/>
  <c r="BE254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6"/>
  <c r="BH246"/>
  <c r="BG246"/>
  <c r="BF246"/>
  <c r="T246"/>
  <c r="T245"/>
  <c r="R246"/>
  <c r="R245"/>
  <c r="P246"/>
  <c r="P245"/>
  <c r="BK246"/>
  <c r="BK245"/>
  <c r="J245"/>
  <c r="J246"/>
  <c r="BE246"/>
  <c r="J73"/>
  <c r="BI243"/>
  <c r="BH243"/>
  <c r="BG243"/>
  <c r="BF243"/>
  <c r="T243"/>
  <c r="R243"/>
  <c r="P243"/>
  <c r="BK243"/>
  <c r="J243"/>
  <c r="BE243"/>
  <c r="BI241"/>
  <c r="BH241"/>
  <c r="BG241"/>
  <c r="BF241"/>
  <c r="T241"/>
  <c r="T240"/>
  <c r="R241"/>
  <c r="R240"/>
  <c r="P241"/>
  <c r="P240"/>
  <c r="BK241"/>
  <c r="BK240"/>
  <c r="J240"/>
  <c r="J241"/>
  <c r="BE241"/>
  <c r="J72"/>
  <c r="BI238"/>
  <c r="BH238"/>
  <c r="BG238"/>
  <c r="BF238"/>
  <c r="T238"/>
  <c r="R238"/>
  <c r="P238"/>
  <c r="BK238"/>
  <c r="J238"/>
  <c r="BE238"/>
  <c r="BI235"/>
  <c r="BH235"/>
  <c r="BG235"/>
  <c r="BF235"/>
  <c r="T235"/>
  <c r="R235"/>
  <c r="P235"/>
  <c r="BK235"/>
  <c r="J235"/>
  <c r="BE235"/>
  <c r="BI233"/>
  <c r="BH233"/>
  <c r="BG233"/>
  <c r="BF233"/>
  <c r="T233"/>
  <c r="T232"/>
  <c r="T231"/>
  <c r="R233"/>
  <c r="R232"/>
  <c r="R231"/>
  <c r="P233"/>
  <c r="P232"/>
  <c r="P231"/>
  <c r="BK233"/>
  <c r="BK232"/>
  <c r="J232"/>
  <c r="BK231"/>
  <c r="J231"/>
  <c r="J233"/>
  <c r="BE233"/>
  <c r="J71"/>
  <c r="J70"/>
  <c r="BI227"/>
  <c r="BH227"/>
  <c r="BG227"/>
  <c r="BF227"/>
  <c r="T227"/>
  <c r="R227"/>
  <c r="P227"/>
  <c r="BK227"/>
  <c r="J227"/>
  <c r="BE227"/>
  <c r="BI223"/>
  <c r="BH223"/>
  <c r="BG223"/>
  <c r="BF223"/>
  <c r="T223"/>
  <c r="T222"/>
  <c r="R223"/>
  <c r="R222"/>
  <c r="P223"/>
  <c r="P222"/>
  <c r="BK223"/>
  <c r="BK222"/>
  <c r="J222"/>
  <c r="J223"/>
  <c r="BE223"/>
  <c r="J69"/>
  <c r="BI221"/>
  <c r="BH221"/>
  <c r="BG221"/>
  <c r="BF221"/>
  <c r="T221"/>
  <c r="R221"/>
  <c r="P221"/>
  <c r="BK221"/>
  <c r="J221"/>
  <c r="BE221"/>
  <c r="BI208"/>
  <c r="BH208"/>
  <c r="BG208"/>
  <c r="BF208"/>
  <c r="T208"/>
  <c r="R208"/>
  <c r="P208"/>
  <c r="BK208"/>
  <c r="J208"/>
  <c r="BE208"/>
  <c r="BI205"/>
  <c r="BH205"/>
  <c r="BG205"/>
  <c r="BF205"/>
  <c r="T205"/>
  <c r="R205"/>
  <c r="P205"/>
  <c r="BK205"/>
  <c r="J205"/>
  <c r="BE205"/>
  <c r="BI201"/>
  <c r="BH201"/>
  <c r="BG201"/>
  <c r="BF201"/>
  <c r="T201"/>
  <c r="R201"/>
  <c r="P201"/>
  <c r="BK201"/>
  <c r="J201"/>
  <c r="BE201"/>
  <c r="BI197"/>
  <c r="BH197"/>
  <c r="BG197"/>
  <c r="BF197"/>
  <c r="T197"/>
  <c r="T196"/>
  <c r="R197"/>
  <c r="R196"/>
  <c r="P197"/>
  <c r="P196"/>
  <c r="BK197"/>
  <c r="BK196"/>
  <c r="J196"/>
  <c r="J197"/>
  <c r="BE197"/>
  <c r="J68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8"/>
  <c r="BH188"/>
  <c r="BG188"/>
  <c r="BF188"/>
  <c r="T188"/>
  <c r="T187"/>
  <c r="R188"/>
  <c r="R187"/>
  <c r="P188"/>
  <c r="P187"/>
  <c r="BK188"/>
  <c r="BK187"/>
  <c r="J187"/>
  <c r="J188"/>
  <c r="BE188"/>
  <c r="J67"/>
  <c r="BI185"/>
  <c r="BH185"/>
  <c r="BG185"/>
  <c r="BF185"/>
  <c r="T185"/>
  <c r="R185"/>
  <c r="P185"/>
  <c r="BK185"/>
  <c r="J185"/>
  <c r="BE185"/>
  <c r="BI183"/>
  <c r="BH183"/>
  <c r="BG183"/>
  <c r="BF183"/>
  <c r="T183"/>
  <c r="R183"/>
  <c r="P183"/>
  <c r="BK183"/>
  <c r="J183"/>
  <c r="BE183"/>
  <c r="BI180"/>
  <c r="BH180"/>
  <c r="BG180"/>
  <c r="BF180"/>
  <c r="T180"/>
  <c r="R180"/>
  <c r="P180"/>
  <c r="BK180"/>
  <c r="J180"/>
  <c r="BE180"/>
  <c r="BI176"/>
  <c r="BH176"/>
  <c r="BG176"/>
  <c r="BF176"/>
  <c r="T176"/>
  <c r="R176"/>
  <c r="P176"/>
  <c r="BK176"/>
  <c r="J176"/>
  <c r="BE176"/>
  <c r="BI173"/>
  <c r="BH173"/>
  <c r="BG173"/>
  <c r="BF173"/>
  <c r="T173"/>
  <c r="R173"/>
  <c r="P173"/>
  <c r="BK173"/>
  <c r="J173"/>
  <c r="BE173"/>
  <c r="BI170"/>
  <c r="BH170"/>
  <c r="BG170"/>
  <c r="BF170"/>
  <c r="T170"/>
  <c r="R170"/>
  <c r="P170"/>
  <c r="BK170"/>
  <c r="J170"/>
  <c r="BE170"/>
  <c r="BI167"/>
  <c r="BH167"/>
  <c r="BG167"/>
  <c r="BF167"/>
  <c r="T167"/>
  <c r="R167"/>
  <c r="P167"/>
  <c r="BK167"/>
  <c r="J167"/>
  <c r="BE167"/>
  <c r="BI164"/>
  <c r="BH164"/>
  <c r="BG164"/>
  <c r="BF164"/>
  <c r="T164"/>
  <c r="T163"/>
  <c r="R164"/>
  <c r="R163"/>
  <c r="P164"/>
  <c r="P163"/>
  <c r="BK164"/>
  <c r="BK163"/>
  <c r="J163"/>
  <c r="J164"/>
  <c r="BE164"/>
  <c r="J66"/>
  <c r="BI160"/>
  <c r="BH160"/>
  <c r="BG160"/>
  <c r="BF160"/>
  <c r="T160"/>
  <c r="R160"/>
  <c r="P160"/>
  <c r="BK160"/>
  <c r="J160"/>
  <c r="BE160"/>
  <c r="BI157"/>
  <c r="BH157"/>
  <c r="BG157"/>
  <c r="BF157"/>
  <c r="T157"/>
  <c r="R157"/>
  <c r="P157"/>
  <c r="BK157"/>
  <c r="J157"/>
  <c r="BE157"/>
  <c r="BI154"/>
  <c r="BH154"/>
  <c r="BG154"/>
  <c r="BF154"/>
  <c r="T154"/>
  <c r="R154"/>
  <c r="P154"/>
  <c r="BK154"/>
  <c r="J154"/>
  <c r="BE154"/>
  <c r="BI151"/>
  <c r="BH151"/>
  <c r="BG151"/>
  <c r="BF151"/>
  <c r="T151"/>
  <c r="T150"/>
  <c r="T149"/>
  <c r="R151"/>
  <c r="R150"/>
  <c r="R149"/>
  <c r="P151"/>
  <c r="P150"/>
  <c r="P149"/>
  <c r="BK151"/>
  <c r="BK150"/>
  <c r="J150"/>
  <c r="BK149"/>
  <c r="J149"/>
  <c r="J151"/>
  <c r="BE151"/>
  <c r="J65"/>
  <c r="J64"/>
  <c r="BI146"/>
  <c r="BH146"/>
  <c r="BG146"/>
  <c r="BF146"/>
  <c r="T146"/>
  <c r="T145"/>
  <c r="R146"/>
  <c r="R145"/>
  <c r="P146"/>
  <c r="P145"/>
  <c r="BK146"/>
  <c r="BK145"/>
  <c r="J145"/>
  <c r="J146"/>
  <c r="BE146"/>
  <c r="J63"/>
  <c r="BI142"/>
  <c r="BH142"/>
  <c r="BG142"/>
  <c r="BF142"/>
  <c r="T142"/>
  <c r="R142"/>
  <c r="P142"/>
  <c r="BK142"/>
  <c r="J142"/>
  <c r="BE142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1"/>
  <c r="BH131"/>
  <c r="BG131"/>
  <c r="BF131"/>
  <c r="T131"/>
  <c r="T130"/>
  <c r="R131"/>
  <c r="R130"/>
  <c r="P131"/>
  <c r="P130"/>
  <c r="BK131"/>
  <c r="BK130"/>
  <c r="J130"/>
  <c r="J131"/>
  <c r="BE131"/>
  <c r="J62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19"/>
  <c r="BH119"/>
  <c r="BG119"/>
  <c r="BF119"/>
  <c r="T119"/>
  <c r="R119"/>
  <c r="P119"/>
  <c r="BK119"/>
  <c r="J119"/>
  <c r="BE119"/>
  <c r="BI114"/>
  <c r="BH114"/>
  <c r="BG114"/>
  <c r="BF114"/>
  <c r="T114"/>
  <c r="R114"/>
  <c r="P114"/>
  <c r="BK114"/>
  <c r="J114"/>
  <c r="BE114"/>
  <c r="BI109"/>
  <c r="BH109"/>
  <c r="BG109"/>
  <c r="BF109"/>
  <c r="T109"/>
  <c r="R109"/>
  <c r="P109"/>
  <c r="BK109"/>
  <c r="J109"/>
  <c r="BE109"/>
  <c r="BI104"/>
  <c r="BH104"/>
  <c r="BG104"/>
  <c r="BF104"/>
  <c r="T104"/>
  <c r="R104"/>
  <c r="P104"/>
  <c r="BK104"/>
  <c r="J104"/>
  <c r="BE104"/>
  <c r="BI99"/>
  <c r="F37"/>
  <c i="1" r="BD59"/>
  <c i="6" r="BH99"/>
  <c r="F36"/>
  <c i="1" r="BC59"/>
  <c i="6" r="BG99"/>
  <c r="F35"/>
  <c i="1" r="BB59"/>
  <c i="6" r="BF99"/>
  <c r="J34"/>
  <c i="1" r="AW59"/>
  <c i="6" r="F34"/>
  <c i="1" r="BA59"/>
  <c i="6" r="T99"/>
  <c r="T98"/>
  <c r="T97"/>
  <c r="T96"/>
  <c r="R99"/>
  <c r="R98"/>
  <c r="R97"/>
  <c r="R96"/>
  <c r="P99"/>
  <c r="P98"/>
  <c r="P97"/>
  <c r="P96"/>
  <c i="1" r="AU59"/>
  <c i="6" r="BK99"/>
  <c r="BK98"/>
  <c r="J98"/>
  <c r="BK97"/>
  <c r="J97"/>
  <c r="BK96"/>
  <c r="J96"/>
  <c r="J59"/>
  <c r="J30"/>
  <c i="1" r="AG59"/>
  <c i="6" r="J99"/>
  <c r="BE99"/>
  <c r="J33"/>
  <c i="1" r="AV59"/>
  <c i="6" r="F33"/>
  <c i="1" r="AZ59"/>
  <c i="6" r="J61"/>
  <c r="J60"/>
  <c r="J93"/>
  <c r="J92"/>
  <c r="F92"/>
  <c r="F90"/>
  <c r="E88"/>
  <c r="J55"/>
  <c r="J54"/>
  <c r="F54"/>
  <c r="F52"/>
  <c r="E50"/>
  <c r="J39"/>
  <c r="J18"/>
  <c r="E18"/>
  <c r="F93"/>
  <c r="F55"/>
  <c r="J17"/>
  <c r="J12"/>
  <c r="J90"/>
  <c r="J52"/>
  <c r="E7"/>
  <c r="E86"/>
  <c r="E48"/>
  <c i="5" r="J37"/>
  <c r="J36"/>
  <c i="1" r="AY58"/>
  <c i="5" r="J35"/>
  <c i="1" r="AX58"/>
  <c i="5" r="BI151"/>
  <c r="BH151"/>
  <c r="BG151"/>
  <c r="BF151"/>
  <c r="T151"/>
  <c r="R151"/>
  <c r="P151"/>
  <c r="BK151"/>
  <c r="J151"/>
  <c r="BE151"/>
  <c r="BI147"/>
  <c r="BH147"/>
  <c r="BG147"/>
  <c r="BF147"/>
  <c r="T147"/>
  <c r="T146"/>
  <c r="R147"/>
  <c r="R146"/>
  <c r="P147"/>
  <c r="P146"/>
  <c r="BK147"/>
  <c r="BK146"/>
  <c r="J146"/>
  <c r="J147"/>
  <c r="BE147"/>
  <c r="J63"/>
  <c r="BI141"/>
  <c r="BH141"/>
  <c r="BG141"/>
  <c r="BF141"/>
  <c r="T141"/>
  <c r="T140"/>
  <c r="R141"/>
  <c r="R140"/>
  <c r="P141"/>
  <c r="P140"/>
  <c r="BK141"/>
  <c r="BK140"/>
  <c r="J140"/>
  <c r="J141"/>
  <c r="BE141"/>
  <c r="J62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1"/>
  <c r="BH111"/>
  <c r="BG111"/>
  <c r="BF111"/>
  <c r="T111"/>
  <c r="R111"/>
  <c r="P111"/>
  <c r="BK111"/>
  <c r="J111"/>
  <c r="BE111"/>
  <c r="BI104"/>
  <c r="BH104"/>
  <c r="BG104"/>
  <c r="BF104"/>
  <c r="T104"/>
  <c r="R104"/>
  <c r="P104"/>
  <c r="BK104"/>
  <c r="J104"/>
  <c r="BE104"/>
  <c r="BI101"/>
  <c r="BH101"/>
  <c r="BG101"/>
  <c r="BF101"/>
  <c r="T101"/>
  <c r="R101"/>
  <c r="P101"/>
  <c r="BK101"/>
  <c r="J101"/>
  <c r="BE101"/>
  <c r="BI98"/>
  <c r="BH98"/>
  <c r="BG98"/>
  <c r="BF98"/>
  <c r="T98"/>
  <c r="R98"/>
  <c r="P98"/>
  <c r="BK98"/>
  <c r="J98"/>
  <c r="BE98"/>
  <c r="BI95"/>
  <c r="BH95"/>
  <c r="BG95"/>
  <c r="BF95"/>
  <c r="T95"/>
  <c r="R95"/>
  <c r="P95"/>
  <c r="BK95"/>
  <c r="J95"/>
  <c r="BE95"/>
  <c r="BI91"/>
  <c r="BH91"/>
  <c r="BG91"/>
  <c r="BF91"/>
  <c r="T91"/>
  <c r="R91"/>
  <c r="P91"/>
  <c r="BK91"/>
  <c r="J91"/>
  <c r="BE91"/>
  <c r="BI86"/>
  <c r="F37"/>
  <c i="1" r="BD58"/>
  <c i="5" r="BH86"/>
  <c r="F36"/>
  <c i="1" r="BC58"/>
  <c i="5" r="BG86"/>
  <c r="F35"/>
  <c i="1" r="BB58"/>
  <c i="5" r="BF86"/>
  <c r="J34"/>
  <c i="1" r="AW58"/>
  <c i="5" r="F34"/>
  <c i="1" r="BA58"/>
  <c i="5" r="T86"/>
  <c r="T85"/>
  <c r="T84"/>
  <c r="T83"/>
  <c r="R86"/>
  <c r="R85"/>
  <c r="R84"/>
  <c r="R83"/>
  <c r="P86"/>
  <c r="P85"/>
  <c r="P84"/>
  <c r="P83"/>
  <c i="1" r="AU58"/>
  <c i="5" r="BK86"/>
  <c r="BK85"/>
  <c r="J85"/>
  <c r="BK84"/>
  <c r="J84"/>
  <c r="BK83"/>
  <c r="J83"/>
  <c r="J59"/>
  <c r="J30"/>
  <c i="1" r="AG58"/>
  <c i="5" r="J86"/>
  <c r="BE86"/>
  <c r="J33"/>
  <c i="1" r="AV58"/>
  <c i="5" r="F33"/>
  <c i="1" r="AZ58"/>
  <c i="5" r="J61"/>
  <c r="J60"/>
  <c r="J80"/>
  <c r="J79"/>
  <c r="F79"/>
  <c r="F77"/>
  <c r="E75"/>
  <c r="J55"/>
  <c r="J54"/>
  <c r="F54"/>
  <c r="F52"/>
  <c r="E50"/>
  <c r="J39"/>
  <c r="J18"/>
  <c r="E18"/>
  <c r="F80"/>
  <c r="F55"/>
  <c r="J17"/>
  <c r="J12"/>
  <c r="J77"/>
  <c r="J52"/>
  <c r="E7"/>
  <c r="E73"/>
  <c r="E48"/>
  <c i="4" r="J37"/>
  <c r="J36"/>
  <c i="1" r="AY57"/>
  <c i="4" r="J35"/>
  <c i="1" r="AX57"/>
  <c i="4" r="BI615"/>
  <c r="BH615"/>
  <c r="BG615"/>
  <c r="BF615"/>
  <c r="T615"/>
  <c r="R615"/>
  <c r="P615"/>
  <c r="BK615"/>
  <c r="J615"/>
  <c r="BE615"/>
  <c r="BI614"/>
  <c r="BH614"/>
  <c r="BG614"/>
  <c r="BF614"/>
  <c r="T614"/>
  <c r="R614"/>
  <c r="P614"/>
  <c r="BK614"/>
  <c r="J614"/>
  <c r="BE614"/>
  <c r="BI611"/>
  <c r="BH611"/>
  <c r="BG611"/>
  <c r="BF611"/>
  <c r="T611"/>
  <c r="R611"/>
  <c r="P611"/>
  <c r="BK611"/>
  <c r="J611"/>
  <c r="BE611"/>
  <c r="BI610"/>
  <c r="BH610"/>
  <c r="BG610"/>
  <c r="BF610"/>
  <c r="T610"/>
  <c r="R610"/>
  <c r="P610"/>
  <c r="BK610"/>
  <c r="J610"/>
  <c r="BE610"/>
  <c r="BI607"/>
  <c r="BH607"/>
  <c r="BG607"/>
  <c r="BF607"/>
  <c r="T607"/>
  <c r="R607"/>
  <c r="P607"/>
  <c r="BK607"/>
  <c r="J607"/>
  <c r="BE607"/>
  <c r="BI602"/>
  <c r="BH602"/>
  <c r="BG602"/>
  <c r="BF602"/>
  <c r="T602"/>
  <c r="R602"/>
  <c r="P602"/>
  <c r="BK602"/>
  <c r="J602"/>
  <c r="BE602"/>
  <c r="BI593"/>
  <c r="BH593"/>
  <c r="BG593"/>
  <c r="BF593"/>
  <c r="T593"/>
  <c r="R593"/>
  <c r="P593"/>
  <c r="BK593"/>
  <c r="J593"/>
  <c r="BE593"/>
  <c r="BI590"/>
  <c r="BH590"/>
  <c r="BG590"/>
  <c r="BF590"/>
  <c r="T590"/>
  <c r="R590"/>
  <c r="P590"/>
  <c r="BK590"/>
  <c r="J590"/>
  <c r="BE590"/>
  <c r="BI588"/>
  <c r="BH588"/>
  <c r="BG588"/>
  <c r="BF588"/>
  <c r="T588"/>
  <c r="R588"/>
  <c r="P588"/>
  <c r="BK588"/>
  <c r="J588"/>
  <c r="BE588"/>
  <c r="BI586"/>
  <c r="BH586"/>
  <c r="BG586"/>
  <c r="BF586"/>
  <c r="T586"/>
  <c r="R586"/>
  <c r="P586"/>
  <c r="BK586"/>
  <c r="J586"/>
  <c r="BE586"/>
  <c r="BI583"/>
  <c r="BH583"/>
  <c r="BG583"/>
  <c r="BF583"/>
  <c r="T583"/>
  <c r="R583"/>
  <c r="P583"/>
  <c r="BK583"/>
  <c r="J583"/>
  <c r="BE583"/>
  <c r="BI580"/>
  <c r="BH580"/>
  <c r="BG580"/>
  <c r="BF580"/>
  <c r="T580"/>
  <c r="R580"/>
  <c r="P580"/>
  <c r="BK580"/>
  <c r="J580"/>
  <c r="BE580"/>
  <c r="BI577"/>
  <c r="BH577"/>
  <c r="BG577"/>
  <c r="BF577"/>
  <c r="T577"/>
  <c r="R577"/>
  <c r="P577"/>
  <c r="BK577"/>
  <c r="J577"/>
  <c r="BE577"/>
  <c r="BI569"/>
  <c r="BH569"/>
  <c r="BG569"/>
  <c r="BF569"/>
  <c r="T569"/>
  <c r="R569"/>
  <c r="P569"/>
  <c r="BK569"/>
  <c r="J569"/>
  <c r="BE569"/>
  <c r="BI563"/>
  <c r="BH563"/>
  <c r="BG563"/>
  <c r="BF563"/>
  <c r="T563"/>
  <c r="R563"/>
  <c r="P563"/>
  <c r="BK563"/>
  <c r="J563"/>
  <c r="BE563"/>
  <c r="BI557"/>
  <c r="BH557"/>
  <c r="BG557"/>
  <c r="BF557"/>
  <c r="T557"/>
  <c r="R557"/>
  <c r="P557"/>
  <c r="BK557"/>
  <c r="J557"/>
  <c r="BE557"/>
  <c r="BI556"/>
  <c r="BH556"/>
  <c r="BG556"/>
  <c r="BF556"/>
  <c r="T556"/>
  <c r="R556"/>
  <c r="P556"/>
  <c r="BK556"/>
  <c r="J556"/>
  <c r="BE556"/>
  <c r="BI554"/>
  <c r="BH554"/>
  <c r="BG554"/>
  <c r="BF554"/>
  <c r="T554"/>
  <c r="R554"/>
  <c r="P554"/>
  <c r="BK554"/>
  <c r="J554"/>
  <c r="BE554"/>
  <c r="BI549"/>
  <c r="BH549"/>
  <c r="BG549"/>
  <c r="BF549"/>
  <c r="T549"/>
  <c r="R549"/>
  <c r="P549"/>
  <c r="BK549"/>
  <c r="J549"/>
  <c r="BE549"/>
  <c r="BI545"/>
  <c r="BH545"/>
  <c r="BG545"/>
  <c r="BF545"/>
  <c r="T545"/>
  <c r="R545"/>
  <c r="P545"/>
  <c r="BK545"/>
  <c r="J545"/>
  <c r="BE545"/>
  <c r="BI540"/>
  <c r="BH540"/>
  <c r="BG540"/>
  <c r="BF540"/>
  <c r="T540"/>
  <c r="R540"/>
  <c r="P540"/>
  <c r="BK540"/>
  <c r="J540"/>
  <c r="BE540"/>
  <c r="BI539"/>
  <c r="BH539"/>
  <c r="BG539"/>
  <c r="BF539"/>
  <c r="T539"/>
  <c r="R539"/>
  <c r="P539"/>
  <c r="BK539"/>
  <c r="J539"/>
  <c r="BE539"/>
  <c r="BI538"/>
  <c r="BH538"/>
  <c r="BG538"/>
  <c r="BF538"/>
  <c r="T538"/>
  <c r="R538"/>
  <c r="P538"/>
  <c r="BK538"/>
  <c r="J538"/>
  <c r="BE538"/>
  <c r="BI531"/>
  <c r="BH531"/>
  <c r="BG531"/>
  <c r="BF531"/>
  <c r="T531"/>
  <c r="R531"/>
  <c r="P531"/>
  <c r="BK531"/>
  <c r="J531"/>
  <c r="BE531"/>
  <c r="BI524"/>
  <c r="BH524"/>
  <c r="BG524"/>
  <c r="BF524"/>
  <c r="T524"/>
  <c r="R524"/>
  <c r="P524"/>
  <c r="BK524"/>
  <c r="J524"/>
  <c r="BE524"/>
  <c r="BI519"/>
  <c r="BH519"/>
  <c r="BG519"/>
  <c r="BF519"/>
  <c r="T519"/>
  <c r="R519"/>
  <c r="P519"/>
  <c r="BK519"/>
  <c r="J519"/>
  <c r="BE519"/>
  <c r="BI514"/>
  <c r="BH514"/>
  <c r="BG514"/>
  <c r="BF514"/>
  <c r="T514"/>
  <c r="R514"/>
  <c r="P514"/>
  <c r="BK514"/>
  <c r="J514"/>
  <c r="BE514"/>
  <c r="BI511"/>
  <c r="BH511"/>
  <c r="BG511"/>
  <c r="BF511"/>
  <c r="T511"/>
  <c r="R511"/>
  <c r="P511"/>
  <c r="BK511"/>
  <c r="J511"/>
  <c r="BE511"/>
  <c r="BI510"/>
  <c r="BH510"/>
  <c r="BG510"/>
  <c r="BF510"/>
  <c r="T510"/>
  <c r="R510"/>
  <c r="P510"/>
  <c r="BK510"/>
  <c r="J510"/>
  <c r="BE510"/>
  <c r="BI508"/>
  <c r="BH508"/>
  <c r="BG508"/>
  <c r="BF508"/>
  <c r="T508"/>
  <c r="R508"/>
  <c r="P508"/>
  <c r="BK508"/>
  <c r="J508"/>
  <c r="BE508"/>
  <c r="BI500"/>
  <c r="BH500"/>
  <c r="BG500"/>
  <c r="BF500"/>
  <c r="T500"/>
  <c r="R500"/>
  <c r="P500"/>
  <c r="BK500"/>
  <c r="J500"/>
  <c r="BE500"/>
  <c r="BI492"/>
  <c r="BH492"/>
  <c r="BG492"/>
  <c r="BF492"/>
  <c r="T492"/>
  <c r="R492"/>
  <c r="P492"/>
  <c r="BK492"/>
  <c r="J492"/>
  <c r="BE492"/>
  <c r="BI487"/>
  <c r="BH487"/>
  <c r="BG487"/>
  <c r="BF487"/>
  <c r="T487"/>
  <c r="R487"/>
  <c r="P487"/>
  <c r="BK487"/>
  <c r="J487"/>
  <c r="BE487"/>
  <c r="BI482"/>
  <c r="BH482"/>
  <c r="BG482"/>
  <c r="BF482"/>
  <c r="T482"/>
  <c r="R482"/>
  <c r="P482"/>
  <c r="BK482"/>
  <c r="J482"/>
  <c r="BE482"/>
  <c r="BI476"/>
  <c r="BH476"/>
  <c r="BG476"/>
  <c r="BF476"/>
  <c r="T476"/>
  <c r="T475"/>
  <c r="R476"/>
  <c r="R475"/>
  <c r="P476"/>
  <c r="P475"/>
  <c r="BK476"/>
  <c r="BK475"/>
  <c r="J475"/>
  <c r="J476"/>
  <c r="BE476"/>
  <c r="J68"/>
  <c r="BI471"/>
  <c r="BH471"/>
  <c r="BG471"/>
  <c r="BF471"/>
  <c r="T471"/>
  <c r="R471"/>
  <c r="P471"/>
  <c r="BK471"/>
  <c r="J471"/>
  <c r="BE471"/>
  <c r="BI462"/>
  <c r="BH462"/>
  <c r="BG462"/>
  <c r="BF462"/>
  <c r="T462"/>
  <c r="R462"/>
  <c r="P462"/>
  <c r="BK462"/>
  <c r="J462"/>
  <c r="BE462"/>
  <c r="BI455"/>
  <c r="BH455"/>
  <c r="BG455"/>
  <c r="BF455"/>
  <c r="T455"/>
  <c r="T454"/>
  <c r="R455"/>
  <c r="R454"/>
  <c r="P455"/>
  <c r="P454"/>
  <c r="BK455"/>
  <c r="BK454"/>
  <c r="J454"/>
  <c r="J455"/>
  <c r="BE455"/>
  <c r="J67"/>
  <c r="BI452"/>
  <c r="BH452"/>
  <c r="BG452"/>
  <c r="BF452"/>
  <c r="T452"/>
  <c r="R452"/>
  <c r="P452"/>
  <c r="BK452"/>
  <c r="J452"/>
  <c r="BE452"/>
  <c r="BI447"/>
  <c r="BH447"/>
  <c r="BG447"/>
  <c r="BF447"/>
  <c r="T447"/>
  <c r="R447"/>
  <c r="P447"/>
  <c r="BK447"/>
  <c r="J447"/>
  <c r="BE447"/>
  <c r="BI436"/>
  <c r="BH436"/>
  <c r="BG436"/>
  <c r="BF436"/>
  <c r="T436"/>
  <c r="R436"/>
  <c r="P436"/>
  <c r="BK436"/>
  <c r="J436"/>
  <c r="BE436"/>
  <c r="BI431"/>
  <c r="BH431"/>
  <c r="BG431"/>
  <c r="BF431"/>
  <c r="T431"/>
  <c r="R431"/>
  <c r="P431"/>
  <c r="BK431"/>
  <c r="J431"/>
  <c r="BE431"/>
  <c r="BI428"/>
  <c r="BH428"/>
  <c r="BG428"/>
  <c r="BF428"/>
  <c r="T428"/>
  <c r="R428"/>
  <c r="P428"/>
  <c r="BK428"/>
  <c r="J428"/>
  <c r="BE428"/>
  <c r="BI426"/>
  <c r="BH426"/>
  <c r="BG426"/>
  <c r="BF426"/>
  <c r="T426"/>
  <c r="R426"/>
  <c r="P426"/>
  <c r="BK426"/>
  <c r="J426"/>
  <c r="BE426"/>
  <c r="BI421"/>
  <c r="BH421"/>
  <c r="BG421"/>
  <c r="BF421"/>
  <c r="T421"/>
  <c r="R421"/>
  <c r="P421"/>
  <c r="BK421"/>
  <c r="J421"/>
  <c r="BE421"/>
  <c r="BI408"/>
  <c r="BH408"/>
  <c r="BG408"/>
  <c r="BF408"/>
  <c r="T408"/>
  <c r="R408"/>
  <c r="P408"/>
  <c r="BK408"/>
  <c r="J408"/>
  <c r="BE408"/>
  <c r="BI403"/>
  <c r="BH403"/>
  <c r="BG403"/>
  <c r="BF403"/>
  <c r="T403"/>
  <c r="R403"/>
  <c r="P403"/>
  <c r="BK403"/>
  <c r="J403"/>
  <c r="BE403"/>
  <c r="BI395"/>
  <c r="BH395"/>
  <c r="BG395"/>
  <c r="BF395"/>
  <c r="T395"/>
  <c r="R395"/>
  <c r="P395"/>
  <c r="BK395"/>
  <c r="J395"/>
  <c r="BE395"/>
  <c r="BI390"/>
  <c r="BH390"/>
  <c r="BG390"/>
  <c r="BF390"/>
  <c r="T390"/>
  <c r="R390"/>
  <c r="P390"/>
  <c r="BK390"/>
  <c r="J390"/>
  <c r="BE390"/>
  <c r="BI385"/>
  <c r="BH385"/>
  <c r="BG385"/>
  <c r="BF385"/>
  <c r="T385"/>
  <c r="R385"/>
  <c r="P385"/>
  <c r="BK385"/>
  <c r="J385"/>
  <c r="BE385"/>
  <c r="BI380"/>
  <c r="BH380"/>
  <c r="BG380"/>
  <c r="BF380"/>
  <c r="T380"/>
  <c r="R380"/>
  <c r="P380"/>
  <c r="BK380"/>
  <c r="J380"/>
  <c r="BE380"/>
  <c r="BI375"/>
  <c r="BH375"/>
  <c r="BG375"/>
  <c r="BF375"/>
  <c r="T375"/>
  <c r="R375"/>
  <c r="P375"/>
  <c r="BK375"/>
  <c r="J375"/>
  <c r="BE375"/>
  <c r="BI370"/>
  <c r="BH370"/>
  <c r="BG370"/>
  <c r="BF370"/>
  <c r="T370"/>
  <c r="R370"/>
  <c r="P370"/>
  <c r="BK370"/>
  <c r="J370"/>
  <c r="BE370"/>
  <c r="BI366"/>
  <c r="BH366"/>
  <c r="BG366"/>
  <c r="BF366"/>
  <c r="T366"/>
  <c r="R366"/>
  <c r="P366"/>
  <c r="BK366"/>
  <c r="J366"/>
  <c r="BE366"/>
  <c r="BI360"/>
  <c r="BH360"/>
  <c r="BG360"/>
  <c r="BF360"/>
  <c r="T360"/>
  <c r="R360"/>
  <c r="P360"/>
  <c r="BK360"/>
  <c r="J360"/>
  <c r="BE360"/>
  <c r="BI352"/>
  <c r="BH352"/>
  <c r="BG352"/>
  <c r="BF352"/>
  <c r="T352"/>
  <c r="R352"/>
  <c r="P352"/>
  <c r="BK352"/>
  <c r="J352"/>
  <c r="BE352"/>
  <c r="BI348"/>
  <c r="BH348"/>
  <c r="BG348"/>
  <c r="BF348"/>
  <c r="T348"/>
  <c r="R348"/>
  <c r="P348"/>
  <c r="BK348"/>
  <c r="J348"/>
  <c r="BE348"/>
  <c r="BI345"/>
  <c r="BH345"/>
  <c r="BG345"/>
  <c r="BF345"/>
  <c r="T345"/>
  <c r="R345"/>
  <c r="P345"/>
  <c r="BK345"/>
  <c r="J345"/>
  <c r="BE345"/>
  <c r="BI340"/>
  <c r="BH340"/>
  <c r="BG340"/>
  <c r="BF340"/>
  <c r="T340"/>
  <c r="R340"/>
  <c r="P340"/>
  <c r="BK340"/>
  <c r="J340"/>
  <c r="BE340"/>
  <c r="BI335"/>
  <c r="BH335"/>
  <c r="BG335"/>
  <c r="BF335"/>
  <c r="T335"/>
  <c r="R335"/>
  <c r="P335"/>
  <c r="BK335"/>
  <c r="J335"/>
  <c r="BE335"/>
  <c r="BI332"/>
  <c r="BH332"/>
  <c r="BG332"/>
  <c r="BF332"/>
  <c r="T332"/>
  <c r="R332"/>
  <c r="P332"/>
  <c r="BK332"/>
  <c r="J332"/>
  <c r="BE332"/>
  <c r="BI324"/>
  <c r="BH324"/>
  <c r="BG324"/>
  <c r="BF324"/>
  <c r="T324"/>
  <c r="R324"/>
  <c r="P324"/>
  <c r="BK324"/>
  <c r="J324"/>
  <c r="BE324"/>
  <c r="BI320"/>
  <c r="BH320"/>
  <c r="BG320"/>
  <c r="BF320"/>
  <c r="T320"/>
  <c r="R320"/>
  <c r="P320"/>
  <c r="BK320"/>
  <c r="J320"/>
  <c r="BE320"/>
  <c r="BI315"/>
  <c r="BH315"/>
  <c r="BG315"/>
  <c r="BF315"/>
  <c r="T315"/>
  <c r="R315"/>
  <c r="P315"/>
  <c r="BK315"/>
  <c r="J315"/>
  <c r="BE315"/>
  <c r="BI313"/>
  <c r="BH313"/>
  <c r="BG313"/>
  <c r="BF313"/>
  <c r="T313"/>
  <c r="R313"/>
  <c r="P313"/>
  <c r="BK313"/>
  <c r="J313"/>
  <c r="BE313"/>
  <c r="BI311"/>
  <c r="BH311"/>
  <c r="BG311"/>
  <c r="BF311"/>
  <c r="T311"/>
  <c r="T310"/>
  <c r="R311"/>
  <c r="R310"/>
  <c r="P311"/>
  <c r="P310"/>
  <c r="BK311"/>
  <c r="BK310"/>
  <c r="J310"/>
  <c r="J311"/>
  <c r="BE311"/>
  <c r="J66"/>
  <c r="BI309"/>
  <c r="BH309"/>
  <c r="BG309"/>
  <c r="BF309"/>
  <c r="T309"/>
  <c r="R309"/>
  <c r="P309"/>
  <c r="BK309"/>
  <c r="J309"/>
  <c r="BE309"/>
  <c r="BI304"/>
  <c r="BH304"/>
  <c r="BG304"/>
  <c r="BF304"/>
  <c r="T304"/>
  <c r="R304"/>
  <c r="P304"/>
  <c r="BK304"/>
  <c r="J304"/>
  <c r="BE304"/>
  <c r="BI291"/>
  <c r="BH291"/>
  <c r="BG291"/>
  <c r="BF291"/>
  <c r="T291"/>
  <c r="R291"/>
  <c r="P291"/>
  <c r="BK291"/>
  <c r="J291"/>
  <c r="BE291"/>
  <c r="BI279"/>
  <c r="BH279"/>
  <c r="BG279"/>
  <c r="BF279"/>
  <c r="T279"/>
  <c r="R279"/>
  <c r="P279"/>
  <c r="BK279"/>
  <c r="J279"/>
  <c r="BE279"/>
  <c r="BI275"/>
  <c r="BH275"/>
  <c r="BG275"/>
  <c r="BF275"/>
  <c r="T275"/>
  <c r="R275"/>
  <c r="P275"/>
  <c r="BK275"/>
  <c r="J275"/>
  <c r="BE275"/>
  <c r="BI253"/>
  <c r="BH253"/>
  <c r="BG253"/>
  <c r="BF253"/>
  <c r="T253"/>
  <c r="R253"/>
  <c r="P253"/>
  <c r="BK253"/>
  <c r="J253"/>
  <c r="BE253"/>
  <c r="BI246"/>
  <c r="BH246"/>
  <c r="BG246"/>
  <c r="BF246"/>
  <c r="T246"/>
  <c r="R246"/>
  <c r="P246"/>
  <c r="BK246"/>
  <c r="J246"/>
  <c r="BE246"/>
  <c r="BI242"/>
  <c r="BH242"/>
  <c r="BG242"/>
  <c r="BF242"/>
  <c r="T242"/>
  <c r="R242"/>
  <c r="P242"/>
  <c r="BK242"/>
  <c r="J242"/>
  <c r="BE242"/>
  <c r="BI228"/>
  <c r="BH228"/>
  <c r="BG228"/>
  <c r="BF228"/>
  <c r="T228"/>
  <c r="T227"/>
  <c r="R228"/>
  <c r="R227"/>
  <c r="P228"/>
  <c r="P227"/>
  <c r="BK228"/>
  <c r="BK227"/>
  <c r="J227"/>
  <c r="J228"/>
  <c r="BE228"/>
  <c r="J65"/>
  <c r="BI225"/>
  <c r="BH225"/>
  <c r="BG225"/>
  <c r="BF225"/>
  <c r="T225"/>
  <c r="T224"/>
  <c r="R225"/>
  <c r="R224"/>
  <c r="P225"/>
  <c r="P224"/>
  <c r="BK225"/>
  <c r="BK224"/>
  <c r="J224"/>
  <c r="J225"/>
  <c r="BE225"/>
  <c r="J64"/>
  <c r="BI222"/>
  <c r="BH222"/>
  <c r="BG222"/>
  <c r="BF222"/>
  <c r="T222"/>
  <c r="R222"/>
  <c r="P222"/>
  <c r="BK222"/>
  <c r="J222"/>
  <c r="BE222"/>
  <c r="BI216"/>
  <c r="BH216"/>
  <c r="BG216"/>
  <c r="BF216"/>
  <c r="T216"/>
  <c r="R216"/>
  <c r="P216"/>
  <c r="BK216"/>
  <c r="J216"/>
  <c r="BE216"/>
  <c r="BI212"/>
  <c r="BH212"/>
  <c r="BG212"/>
  <c r="BF212"/>
  <c r="T212"/>
  <c r="T211"/>
  <c r="R212"/>
  <c r="R211"/>
  <c r="P212"/>
  <c r="P211"/>
  <c r="BK212"/>
  <c r="BK211"/>
  <c r="J211"/>
  <c r="J212"/>
  <c r="BE212"/>
  <c r="J63"/>
  <c r="BI207"/>
  <c r="BH207"/>
  <c r="BG207"/>
  <c r="BF207"/>
  <c r="T207"/>
  <c r="R207"/>
  <c r="P207"/>
  <c r="BK207"/>
  <c r="J207"/>
  <c r="BE207"/>
  <c r="BI205"/>
  <c r="BH205"/>
  <c r="BG205"/>
  <c r="BF205"/>
  <c r="T205"/>
  <c r="R205"/>
  <c r="P205"/>
  <c r="BK205"/>
  <c r="J205"/>
  <c r="BE205"/>
  <c r="BI203"/>
  <c r="BH203"/>
  <c r="BG203"/>
  <c r="BF203"/>
  <c r="T203"/>
  <c r="R203"/>
  <c r="P203"/>
  <c r="BK203"/>
  <c r="J203"/>
  <c r="BE203"/>
  <c r="BI200"/>
  <c r="BH200"/>
  <c r="BG200"/>
  <c r="BF200"/>
  <c r="T200"/>
  <c r="T199"/>
  <c r="R200"/>
  <c r="R199"/>
  <c r="P200"/>
  <c r="P199"/>
  <c r="BK200"/>
  <c r="BK199"/>
  <c r="J199"/>
  <c r="J200"/>
  <c r="BE200"/>
  <c r="J62"/>
  <c r="BI195"/>
  <c r="BH195"/>
  <c r="BG195"/>
  <c r="BF195"/>
  <c r="T195"/>
  <c r="R195"/>
  <c r="P195"/>
  <c r="BK195"/>
  <c r="J195"/>
  <c r="BE195"/>
  <c r="BI191"/>
  <c r="BH191"/>
  <c r="BG191"/>
  <c r="BF191"/>
  <c r="T191"/>
  <c r="R191"/>
  <c r="P191"/>
  <c r="BK191"/>
  <c r="J191"/>
  <c r="BE191"/>
  <c r="BI187"/>
  <c r="BH187"/>
  <c r="BG187"/>
  <c r="BF187"/>
  <c r="T187"/>
  <c r="R187"/>
  <c r="P187"/>
  <c r="BK187"/>
  <c r="J187"/>
  <c r="BE187"/>
  <c r="BI182"/>
  <c r="BH182"/>
  <c r="BG182"/>
  <c r="BF182"/>
  <c r="T182"/>
  <c r="R182"/>
  <c r="P182"/>
  <c r="BK182"/>
  <c r="J182"/>
  <c r="BE182"/>
  <c r="BI178"/>
  <c r="BH178"/>
  <c r="BG178"/>
  <c r="BF178"/>
  <c r="T178"/>
  <c r="R178"/>
  <c r="P178"/>
  <c r="BK178"/>
  <c r="J178"/>
  <c r="BE178"/>
  <c r="BI171"/>
  <c r="BH171"/>
  <c r="BG171"/>
  <c r="BF171"/>
  <c r="T171"/>
  <c r="R171"/>
  <c r="P171"/>
  <c r="BK171"/>
  <c r="J171"/>
  <c r="BE171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6"/>
  <c r="BH156"/>
  <c r="BG156"/>
  <c r="BF156"/>
  <c r="T156"/>
  <c r="R156"/>
  <c r="P156"/>
  <c r="BK156"/>
  <c r="J156"/>
  <c r="BE156"/>
  <c r="BI152"/>
  <c r="BH152"/>
  <c r="BG152"/>
  <c r="BF152"/>
  <c r="T152"/>
  <c r="R152"/>
  <c r="P152"/>
  <c r="BK152"/>
  <c r="J152"/>
  <c r="BE152"/>
  <c r="BI146"/>
  <c r="BH146"/>
  <c r="BG146"/>
  <c r="BF146"/>
  <c r="T146"/>
  <c r="R146"/>
  <c r="P146"/>
  <c r="BK146"/>
  <c r="J146"/>
  <c r="BE146"/>
  <c r="BI141"/>
  <c r="BH141"/>
  <c r="BG141"/>
  <c r="BF141"/>
  <c r="T141"/>
  <c r="R141"/>
  <c r="P141"/>
  <c r="BK141"/>
  <c r="J141"/>
  <c r="BE141"/>
  <c r="BI138"/>
  <c r="BH138"/>
  <c r="BG138"/>
  <c r="BF138"/>
  <c r="T138"/>
  <c r="R138"/>
  <c r="P138"/>
  <c r="BK138"/>
  <c r="J138"/>
  <c r="BE138"/>
  <c r="BI135"/>
  <c r="BH135"/>
  <c r="BG135"/>
  <c r="BF135"/>
  <c r="T135"/>
  <c r="R135"/>
  <c r="P135"/>
  <c r="BK135"/>
  <c r="J135"/>
  <c r="BE135"/>
  <c r="BI131"/>
  <c r="BH131"/>
  <c r="BG131"/>
  <c r="BF131"/>
  <c r="T131"/>
  <c r="R131"/>
  <c r="P131"/>
  <c r="BK131"/>
  <c r="J131"/>
  <c r="BE131"/>
  <c r="BI126"/>
  <c r="BH126"/>
  <c r="BG126"/>
  <c r="BF126"/>
  <c r="T126"/>
  <c r="R126"/>
  <c r="P126"/>
  <c r="BK126"/>
  <c r="J126"/>
  <c r="BE126"/>
  <c r="BI121"/>
  <c r="BH121"/>
  <c r="BG121"/>
  <c r="BF121"/>
  <c r="T121"/>
  <c r="R121"/>
  <c r="P121"/>
  <c r="BK121"/>
  <c r="J121"/>
  <c r="BE121"/>
  <c r="BI116"/>
  <c r="BH116"/>
  <c r="BG116"/>
  <c r="BF116"/>
  <c r="T116"/>
  <c r="R116"/>
  <c r="P116"/>
  <c r="BK116"/>
  <c r="J116"/>
  <c r="BE116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99"/>
  <c r="BH99"/>
  <c r="BG99"/>
  <c r="BF99"/>
  <c r="T99"/>
  <c r="R99"/>
  <c r="P99"/>
  <c r="BK99"/>
  <c r="J99"/>
  <c r="BE99"/>
  <c r="BI95"/>
  <c r="BH95"/>
  <c r="BG95"/>
  <c r="BF95"/>
  <c r="T95"/>
  <c r="R95"/>
  <c r="P95"/>
  <c r="BK95"/>
  <c r="J95"/>
  <c r="BE95"/>
  <c r="BI91"/>
  <c r="F37"/>
  <c i="1" r="BD57"/>
  <c i="4" r="BH91"/>
  <c r="F36"/>
  <c i="1" r="BC57"/>
  <c i="4" r="BG91"/>
  <c r="F35"/>
  <c i="1" r="BB57"/>
  <c i="4" r="BF91"/>
  <c r="J34"/>
  <c i="1" r="AW57"/>
  <c i="4" r="F34"/>
  <c i="1" r="BA57"/>
  <c i="4" r="T91"/>
  <c r="T90"/>
  <c r="T89"/>
  <c r="T88"/>
  <c r="R91"/>
  <c r="R90"/>
  <c r="R89"/>
  <c r="R88"/>
  <c r="P91"/>
  <c r="P90"/>
  <c r="P89"/>
  <c r="P88"/>
  <c i="1" r="AU57"/>
  <c i="4" r="BK91"/>
  <c r="BK90"/>
  <c r="J90"/>
  <c r="BK89"/>
  <c r="J89"/>
  <c r="BK88"/>
  <c r="J88"/>
  <c r="J59"/>
  <c r="J30"/>
  <c i="1" r="AG57"/>
  <c i="4" r="J91"/>
  <c r="BE91"/>
  <c r="J33"/>
  <c i="1" r="AV57"/>
  <c i="4" r="F33"/>
  <c i="1" r="AZ57"/>
  <c i="4" r="J61"/>
  <c r="J60"/>
  <c r="J85"/>
  <c r="J84"/>
  <c r="F84"/>
  <c r="F82"/>
  <c r="E80"/>
  <c r="J55"/>
  <c r="J54"/>
  <c r="F54"/>
  <c r="F52"/>
  <c r="E50"/>
  <c r="J39"/>
  <c r="J18"/>
  <c r="E18"/>
  <c r="F85"/>
  <c r="F55"/>
  <c r="J17"/>
  <c r="J12"/>
  <c r="J82"/>
  <c r="J52"/>
  <c r="E7"/>
  <c r="E78"/>
  <c r="E48"/>
  <c i="3" r="J37"/>
  <c r="J36"/>
  <c i="1" r="AY56"/>
  <c i="3" r="J35"/>
  <c i="1" r="AX56"/>
  <c i="3" r="BI428"/>
  <c r="BH428"/>
  <c r="BG428"/>
  <c r="BF428"/>
  <c r="T428"/>
  <c r="R428"/>
  <c r="P428"/>
  <c r="BK428"/>
  <c r="J428"/>
  <c r="BE428"/>
  <c r="BI425"/>
  <c r="BH425"/>
  <c r="BG425"/>
  <c r="BF425"/>
  <c r="T425"/>
  <c r="R425"/>
  <c r="P425"/>
  <c r="BK425"/>
  <c r="J425"/>
  <c r="BE425"/>
  <c r="BI424"/>
  <c r="BH424"/>
  <c r="BG424"/>
  <c r="BF424"/>
  <c r="T424"/>
  <c r="R424"/>
  <c r="P424"/>
  <c r="BK424"/>
  <c r="J424"/>
  <c r="BE424"/>
  <c r="BI420"/>
  <c r="BH420"/>
  <c r="BG420"/>
  <c r="BF420"/>
  <c r="T420"/>
  <c r="R420"/>
  <c r="P420"/>
  <c r="BK420"/>
  <c r="J420"/>
  <c r="BE420"/>
  <c r="BI419"/>
  <c r="BH419"/>
  <c r="BG419"/>
  <c r="BF419"/>
  <c r="T419"/>
  <c r="R419"/>
  <c r="P419"/>
  <c r="BK419"/>
  <c r="J419"/>
  <c r="BE419"/>
  <c r="BI411"/>
  <c r="BH411"/>
  <c r="BG411"/>
  <c r="BF411"/>
  <c r="T411"/>
  <c r="R411"/>
  <c r="P411"/>
  <c r="BK411"/>
  <c r="J411"/>
  <c r="BE411"/>
  <c r="BI410"/>
  <c r="BH410"/>
  <c r="BG410"/>
  <c r="BF410"/>
  <c r="T410"/>
  <c r="R410"/>
  <c r="P410"/>
  <c r="BK410"/>
  <c r="J410"/>
  <c r="BE410"/>
  <c r="BI405"/>
  <c r="BH405"/>
  <c r="BG405"/>
  <c r="BF405"/>
  <c r="T405"/>
  <c r="R405"/>
  <c r="P405"/>
  <c r="BK405"/>
  <c r="J405"/>
  <c r="BE405"/>
  <c r="BI400"/>
  <c r="BH400"/>
  <c r="BG400"/>
  <c r="BF400"/>
  <c r="T400"/>
  <c r="R400"/>
  <c r="P400"/>
  <c r="BK400"/>
  <c r="J400"/>
  <c r="BE400"/>
  <c r="BI395"/>
  <c r="BH395"/>
  <c r="BG395"/>
  <c r="BF395"/>
  <c r="T395"/>
  <c r="T394"/>
  <c r="R395"/>
  <c r="R394"/>
  <c r="P395"/>
  <c r="P394"/>
  <c r="BK395"/>
  <c r="BK394"/>
  <c r="J394"/>
  <c r="J395"/>
  <c r="BE395"/>
  <c r="J69"/>
  <c r="BI388"/>
  <c r="BH388"/>
  <c r="BG388"/>
  <c r="BF388"/>
  <c r="T388"/>
  <c r="R388"/>
  <c r="P388"/>
  <c r="BK388"/>
  <c r="J388"/>
  <c r="BE388"/>
  <c r="BI385"/>
  <c r="BH385"/>
  <c r="BG385"/>
  <c r="BF385"/>
  <c r="T385"/>
  <c r="R385"/>
  <c r="P385"/>
  <c r="BK385"/>
  <c r="J385"/>
  <c r="BE385"/>
  <c r="BI378"/>
  <c r="BH378"/>
  <c r="BG378"/>
  <c r="BF378"/>
  <c r="T378"/>
  <c r="T377"/>
  <c r="R378"/>
  <c r="R377"/>
  <c r="P378"/>
  <c r="P377"/>
  <c r="BK378"/>
  <c r="BK377"/>
  <c r="J377"/>
  <c r="J378"/>
  <c r="BE378"/>
  <c r="J68"/>
  <c r="BI369"/>
  <c r="BH369"/>
  <c r="BG369"/>
  <c r="BF369"/>
  <c r="T369"/>
  <c r="R369"/>
  <c r="P369"/>
  <c r="BK369"/>
  <c r="J369"/>
  <c r="BE369"/>
  <c r="BI366"/>
  <c r="BH366"/>
  <c r="BG366"/>
  <c r="BF366"/>
  <c r="T366"/>
  <c r="T365"/>
  <c r="R366"/>
  <c r="R365"/>
  <c r="P366"/>
  <c r="P365"/>
  <c r="BK366"/>
  <c r="BK365"/>
  <c r="J365"/>
  <c r="J366"/>
  <c r="BE366"/>
  <c r="J67"/>
  <c r="BI361"/>
  <c r="BH361"/>
  <c r="BG361"/>
  <c r="BF361"/>
  <c r="T361"/>
  <c r="R361"/>
  <c r="P361"/>
  <c r="BK361"/>
  <c r="J361"/>
  <c r="BE361"/>
  <c r="BI359"/>
  <c r="BH359"/>
  <c r="BG359"/>
  <c r="BF359"/>
  <c r="T359"/>
  <c r="R359"/>
  <c r="P359"/>
  <c r="BK359"/>
  <c r="J359"/>
  <c r="BE359"/>
  <c r="BI354"/>
  <c r="BH354"/>
  <c r="BG354"/>
  <c r="BF354"/>
  <c r="T354"/>
  <c r="T353"/>
  <c r="T352"/>
  <c r="R354"/>
  <c r="R353"/>
  <c r="R352"/>
  <c r="P354"/>
  <c r="P353"/>
  <c r="P352"/>
  <c r="BK354"/>
  <c r="BK353"/>
  <c r="J353"/>
  <c r="BK352"/>
  <c r="J352"/>
  <c r="J354"/>
  <c r="BE354"/>
  <c r="J66"/>
  <c r="J65"/>
  <c r="BI350"/>
  <c r="BH350"/>
  <c r="BG350"/>
  <c r="BF350"/>
  <c r="T350"/>
  <c r="T349"/>
  <c r="R350"/>
  <c r="R349"/>
  <c r="P350"/>
  <c r="P349"/>
  <c r="BK350"/>
  <c r="BK349"/>
  <c r="J349"/>
  <c r="J350"/>
  <c r="BE350"/>
  <c r="J64"/>
  <c r="BI347"/>
  <c r="BH347"/>
  <c r="BG347"/>
  <c r="BF347"/>
  <c r="T347"/>
  <c r="R347"/>
  <c r="P347"/>
  <c r="BK347"/>
  <c r="J347"/>
  <c r="BE347"/>
  <c r="BI343"/>
  <c r="BH343"/>
  <c r="BG343"/>
  <c r="BF343"/>
  <c r="T343"/>
  <c r="R343"/>
  <c r="P343"/>
  <c r="BK343"/>
  <c r="J343"/>
  <c r="BE343"/>
  <c r="BI337"/>
  <c r="BH337"/>
  <c r="BG337"/>
  <c r="BF337"/>
  <c r="T337"/>
  <c r="R337"/>
  <c r="P337"/>
  <c r="BK337"/>
  <c r="J337"/>
  <c r="BE337"/>
  <c r="BI330"/>
  <c r="BH330"/>
  <c r="BG330"/>
  <c r="BF330"/>
  <c r="T330"/>
  <c r="R330"/>
  <c r="P330"/>
  <c r="BK330"/>
  <c r="J330"/>
  <c r="BE330"/>
  <c r="BI326"/>
  <c r="BH326"/>
  <c r="BG326"/>
  <c r="BF326"/>
  <c r="T326"/>
  <c r="R326"/>
  <c r="P326"/>
  <c r="BK326"/>
  <c r="J326"/>
  <c r="BE326"/>
  <c r="BI323"/>
  <c r="BH323"/>
  <c r="BG323"/>
  <c r="BF323"/>
  <c r="T323"/>
  <c r="T322"/>
  <c r="R323"/>
  <c r="R322"/>
  <c r="P323"/>
  <c r="P322"/>
  <c r="BK323"/>
  <c r="BK322"/>
  <c r="J322"/>
  <c r="J323"/>
  <c r="BE323"/>
  <c r="J63"/>
  <c r="BI321"/>
  <c r="BH321"/>
  <c r="BG321"/>
  <c r="BF321"/>
  <c r="T321"/>
  <c r="R321"/>
  <c r="P321"/>
  <c r="BK321"/>
  <c r="J321"/>
  <c r="BE321"/>
  <c r="BI312"/>
  <c r="BH312"/>
  <c r="BG312"/>
  <c r="BF312"/>
  <c r="T312"/>
  <c r="T311"/>
  <c r="R312"/>
  <c r="R311"/>
  <c r="P312"/>
  <c r="P311"/>
  <c r="BK312"/>
  <c r="BK311"/>
  <c r="J311"/>
  <c r="J312"/>
  <c r="BE312"/>
  <c r="J62"/>
  <c r="BI307"/>
  <c r="BH307"/>
  <c r="BG307"/>
  <c r="BF307"/>
  <c r="T307"/>
  <c r="R307"/>
  <c r="P307"/>
  <c r="BK307"/>
  <c r="J307"/>
  <c r="BE307"/>
  <c r="BI300"/>
  <c r="BH300"/>
  <c r="BG300"/>
  <c r="BF300"/>
  <c r="T300"/>
  <c r="R300"/>
  <c r="P300"/>
  <c r="BK300"/>
  <c r="J300"/>
  <c r="BE300"/>
  <c r="BI291"/>
  <c r="BH291"/>
  <c r="BG291"/>
  <c r="BF291"/>
  <c r="T291"/>
  <c r="R291"/>
  <c r="P291"/>
  <c r="BK291"/>
  <c r="J291"/>
  <c r="BE291"/>
  <c r="BI284"/>
  <c r="BH284"/>
  <c r="BG284"/>
  <c r="BF284"/>
  <c r="T284"/>
  <c r="R284"/>
  <c r="P284"/>
  <c r="BK284"/>
  <c r="J284"/>
  <c r="BE284"/>
  <c r="BI279"/>
  <c r="BH279"/>
  <c r="BG279"/>
  <c r="BF279"/>
  <c r="T279"/>
  <c r="R279"/>
  <c r="P279"/>
  <c r="BK279"/>
  <c r="J279"/>
  <c r="BE279"/>
  <c r="BI274"/>
  <c r="BH274"/>
  <c r="BG274"/>
  <c r="BF274"/>
  <c r="T274"/>
  <c r="R274"/>
  <c r="P274"/>
  <c r="BK274"/>
  <c r="J274"/>
  <c r="BE274"/>
  <c r="BI267"/>
  <c r="BH267"/>
  <c r="BG267"/>
  <c r="BF267"/>
  <c r="T267"/>
  <c r="R267"/>
  <c r="P267"/>
  <c r="BK267"/>
  <c r="J267"/>
  <c r="BE267"/>
  <c r="BI262"/>
  <c r="BH262"/>
  <c r="BG262"/>
  <c r="BF262"/>
  <c r="T262"/>
  <c r="R262"/>
  <c r="P262"/>
  <c r="BK262"/>
  <c r="J262"/>
  <c r="BE262"/>
  <c r="BI257"/>
  <c r="BH257"/>
  <c r="BG257"/>
  <c r="BF257"/>
  <c r="T257"/>
  <c r="R257"/>
  <c r="P257"/>
  <c r="BK257"/>
  <c r="J257"/>
  <c r="BE257"/>
  <c r="BI252"/>
  <c r="BH252"/>
  <c r="BG252"/>
  <c r="BF252"/>
  <c r="T252"/>
  <c r="R252"/>
  <c r="P252"/>
  <c r="BK252"/>
  <c r="J252"/>
  <c r="BE252"/>
  <c r="BI251"/>
  <c r="BH251"/>
  <c r="BG251"/>
  <c r="BF251"/>
  <c r="T251"/>
  <c r="R251"/>
  <c r="P251"/>
  <c r="BK251"/>
  <c r="J251"/>
  <c r="BE251"/>
  <c r="BI250"/>
  <c r="BH250"/>
  <c r="BG250"/>
  <c r="BF250"/>
  <c r="T250"/>
  <c r="R250"/>
  <c r="P250"/>
  <c r="BK250"/>
  <c r="J250"/>
  <c r="BE250"/>
  <c r="BI242"/>
  <c r="BH242"/>
  <c r="BG242"/>
  <c r="BF242"/>
  <c r="T242"/>
  <c r="R242"/>
  <c r="P242"/>
  <c r="BK242"/>
  <c r="J242"/>
  <c r="BE242"/>
  <c r="BI229"/>
  <c r="BH229"/>
  <c r="BG229"/>
  <c r="BF229"/>
  <c r="T229"/>
  <c r="R229"/>
  <c r="P229"/>
  <c r="BK229"/>
  <c r="J229"/>
  <c r="BE229"/>
  <c r="BI224"/>
  <c r="BH224"/>
  <c r="BG224"/>
  <c r="BF224"/>
  <c r="T224"/>
  <c r="R224"/>
  <c r="P224"/>
  <c r="BK224"/>
  <c r="J224"/>
  <c r="BE224"/>
  <c r="BI219"/>
  <c r="BH219"/>
  <c r="BG219"/>
  <c r="BF219"/>
  <c r="T219"/>
  <c r="R219"/>
  <c r="P219"/>
  <c r="BK219"/>
  <c r="J219"/>
  <c r="BE219"/>
  <c r="BI214"/>
  <c r="BH214"/>
  <c r="BG214"/>
  <c r="BF214"/>
  <c r="T214"/>
  <c r="R214"/>
  <c r="P214"/>
  <c r="BK214"/>
  <c r="J214"/>
  <c r="BE214"/>
  <c r="BI209"/>
  <c r="BH209"/>
  <c r="BG209"/>
  <c r="BF209"/>
  <c r="T209"/>
  <c r="R209"/>
  <c r="P209"/>
  <c r="BK209"/>
  <c r="J209"/>
  <c r="BE209"/>
  <c r="BI208"/>
  <c r="BH208"/>
  <c r="BG208"/>
  <c r="BF208"/>
  <c r="T208"/>
  <c r="R208"/>
  <c r="P208"/>
  <c r="BK208"/>
  <c r="J208"/>
  <c r="BE208"/>
  <c r="BI206"/>
  <c r="BH206"/>
  <c r="BG206"/>
  <c r="BF206"/>
  <c r="T206"/>
  <c r="R206"/>
  <c r="P206"/>
  <c r="BK206"/>
  <c r="J206"/>
  <c r="BE206"/>
  <c r="BI191"/>
  <c r="BH191"/>
  <c r="BG191"/>
  <c r="BF191"/>
  <c r="T191"/>
  <c r="R191"/>
  <c r="P191"/>
  <c r="BK191"/>
  <c r="J191"/>
  <c r="BE191"/>
  <c r="BI177"/>
  <c r="BH177"/>
  <c r="BG177"/>
  <c r="BF177"/>
  <c r="T177"/>
  <c r="R177"/>
  <c r="P177"/>
  <c r="BK177"/>
  <c r="J177"/>
  <c r="BE177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4"/>
  <c r="BH164"/>
  <c r="BG164"/>
  <c r="BF164"/>
  <c r="T164"/>
  <c r="R164"/>
  <c r="P164"/>
  <c r="BK164"/>
  <c r="J164"/>
  <c r="BE164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43"/>
  <c r="BH143"/>
  <c r="BG143"/>
  <c r="BF143"/>
  <c r="T143"/>
  <c r="R143"/>
  <c r="P143"/>
  <c r="BK143"/>
  <c r="J143"/>
  <c r="BE143"/>
  <c r="BI140"/>
  <c r="BH140"/>
  <c r="BG140"/>
  <c r="BF140"/>
  <c r="T140"/>
  <c r="R140"/>
  <c r="P140"/>
  <c r="BK140"/>
  <c r="J140"/>
  <c r="BE140"/>
  <c r="BI138"/>
  <c r="BH138"/>
  <c r="BG138"/>
  <c r="BF138"/>
  <c r="T138"/>
  <c r="T137"/>
  <c r="R138"/>
  <c r="R137"/>
  <c r="P138"/>
  <c r="P137"/>
  <c r="BK138"/>
  <c r="BK137"/>
  <c r="J137"/>
  <c r="J138"/>
  <c r="BE138"/>
  <c r="J61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7"/>
  <c r="BH127"/>
  <c r="BG127"/>
  <c r="BF127"/>
  <c r="T127"/>
  <c r="R127"/>
  <c r="P127"/>
  <c r="BK127"/>
  <c r="J127"/>
  <c r="BE127"/>
  <c r="BI123"/>
  <c r="BH123"/>
  <c r="BG123"/>
  <c r="BF123"/>
  <c r="T123"/>
  <c r="R123"/>
  <c r="P123"/>
  <c r="BK123"/>
  <c r="J123"/>
  <c r="BE123"/>
  <c r="BI117"/>
  <c r="BH117"/>
  <c r="BG117"/>
  <c r="BF117"/>
  <c r="T117"/>
  <c r="R117"/>
  <c r="P117"/>
  <c r="BK117"/>
  <c r="J117"/>
  <c r="BE117"/>
  <c r="BI106"/>
  <c r="BH106"/>
  <c r="BG106"/>
  <c r="BF106"/>
  <c r="T106"/>
  <c r="R106"/>
  <c r="P106"/>
  <c r="BK106"/>
  <c r="J106"/>
  <c r="BE106"/>
  <c r="BI100"/>
  <c r="BH100"/>
  <c r="BG100"/>
  <c r="BF100"/>
  <c r="T100"/>
  <c r="R100"/>
  <c r="P100"/>
  <c r="BK100"/>
  <c r="J100"/>
  <c r="BE100"/>
  <c r="BI91"/>
  <c r="F37"/>
  <c i="1" r="BD56"/>
  <c i="3" r="BH91"/>
  <c r="F36"/>
  <c i="1" r="BC56"/>
  <c i="3" r="BG91"/>
  <c r="F35"/>
  <c i="1" r="BB56"/>
  <c i="3" r="BF91"/>
  <c r="J34"/>
  <c i="1" r="AW56"/>
  <c i="3" r="F34"/>
  <c i="1" r="BA56"/>
  <c i="3" r="T91"/>
  <c r="T90"/>
  <c r="T89"/>
  <c r="R91"/>
  <c r="R90"/>
  <c r="R89"/>
  <c r="P91"/>
  <c r="P90"/>
  <c r="P89"/>
  <c i="1" r="AU56"/>
  <c i="3" r="BK91"/>
  <c r="BK90"/>
  <c r="J90"/>
  <c r="BK89"/>
  <c r="J89"/>
  <c r="J59"/>
  <c r="J30"/>
  <c i="1" r="AG56"/>
  <c i="3" r="J91"/>
  <c r="BE91"/>
  <c r="J33"/>
  <c i="1" r="AV56"/>
  <c i="3" r="F33"/>
  <c i="1" r="AZ56"/>
  <c i="3" r="J60"/>
  <c r="J86"/>
  <c r="J85"/>
  <c r="F85"/>
  <c r="F83"/>
  <c r="E81"/>
  <c r="J55"/>
  <c r="J54"/>
  <c r="F54"/>
  <c r="F52"/>
  <c r="E50"/>
  <c r="J39"/>
  <c r="J18"/>
  <c r="E18"/>
  <c r="F86"/>
  <c r="F55"/>
  <c r="J17"/>
  <c r="J12"/>
  <c r="J83"/>
  <c r="J52"/>
  <c r="E7"/>
  <c r="E79"/>
  <c r="E48"/>
  <c i="2" r="J37"/>
  <c r="J36"/>
  <c i="1" r="AY55"/>
  <c i="2" r="J35"/>
  <c i="1" r="AX55"/>
  <c i="2" r="BI84"/>
  <c r="F37"/>
  <c i="1" r="BD55"/>
  <c i="2" r="BH84"/>
  <c r="F36"/>
  <c i="1" r="BC55"/>
  <c i="2" r="BG84"/>
  <c r="F35"/>
  <c i="1" r="BB55"/>
  <c i="2" r="BF84"/>
  <c r="J34"/>
  <c i="1" r="AW55"/>
  <c i="2" r="F34"/>
  <c i="1" r="BA55"/>
  <c i="2" r="T84"/>
  <c r="T83"/>
  <c r="T82"/>
  <c r="T81"/>
  <c r="R84"/>
  <c r="R83"/>
  <c r="R82"/>
  <c r="R81"/>
  <c r="P84"/>
  <c r="P83"/>
  <c r="P82"/>
  <c r="P81"/>
  <c i="1" r="AU55"/>
  <c i="2" r="BK84"/>
  <c r="BK83"/>
  <c r="J83"/>
  <c r="BK82"/>
  <c r="J82"/>
  <c r="BK81"/>
  <c r="J81"/>
  <c r="J59"/>
  <c r="J30"/>
  <c i="1" r="AG55"/>
  <c i="2" r="J84"/>
  <c r="BE84"/>
  <c r="J33"/>
  <c i="1" r="AV55"/>
  <c i="2" r="F33"/>
  <c i="1" r="AZ55"/>
  <c i="2" r="J61"/>
  <c r="J60"/>
  <c r="J77"/>
  <c r="F77"/>
  <c r="F75"/>
  <c r="E73"/>
  <c r="J54"/>
  <c r="F54"/>
  <c r="F52"/>
  <c r="E50"/>
  <c r="J39"/>
  <c r="J24"/>
  <c r="E24"/>
  <c r="J78"/>
  <c r="J55"/>
  <c r="J23"/>
  <c r="J18"/>
  <c r="E18"/>
  <c r="F78"/>
  <c r="F55"/>
  <c r="J17"/>
  <c r="J12"/>
  <c r="J75"/>
  <c r="J52"/>
  <c r="E7"/>
  <c r="E71"/>
  <c r="E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67"/>
  <c r="AN67"/>
  <c r="AT66"/>
  <c r="AN66"/>
  <c r="AT65"/>
  <c r="AN65"/>
  <c r="AT64"/>
  <c r="AN64"/>
  <c r="AT63"/>
  <c r="AN63"/>
  <c r="AT62"/>
  <c r="AN62"/>
  <c r="AT61"/>
  <c r="AN61"/>
  <c r="AT60"/>
  <c r="AN60"/>
  <c r="AT59"/>
  <c r="AN59"/>
  <c r="AT58"/>
  <c r="AN58"/>
  <c r="AT57"/>
  <c r="AN57"/>
  <c r="AT56"/>
  <c r="AN5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<sst xmlns="http://schemas.openxmlformats.org/spreadsheetml/2006/main">
  <si>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</si>
  <si>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</si>
  <si>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</si>
  <si>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</si>
  <si>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</si>
  <si>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{06f7200f-4b9b-43a2-8b7c-4a46c4e2cb29}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</si>
  <si>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</si>
  <si>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</si>
  <si>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</si>
  <si>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</si>
  <si>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</si>
  <si>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</si>
  <si>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</si>
  <si>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</si>
  <si>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17045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</si>
  <si>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</si>
  <si>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</si>
  <si>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tramvajové smyčky Hlučínská</t>
  </si>
  <si>
    <t>KSO:</t>
  </si>
  <si>
    <t/>
  </si>
  <si>
    <t>CC-CZ:</t>
  </si>
  <si>
    <t>Místo:</t>
  </si>
  <si>
    <t>Ostrava</t>
  </si>
  <si>
    <t>Datum:</t>
  </si>
  <si>
    <t>28. 2. 2019</t>
  </si>
  <si>
    <t>Zadavatel:</t>
  </si>
  <si>
    <t>IČ:</t>
  </si>
  <si>
    <t>61974757</t>
  </si>
  <si>
    <t xml:space="preserve"> Dopravní podnik Ostrava a.s.</t>
  </si>
  <si>
    <t>DIČ:</t>
  </si>
  <si>
    <t>Uchazeč:</t>
  </si>
  <si>
    <t>Vyplň údaj</t>
  </si>
  <si>
    <t>Projektant:</t>
  </si>
  <si>
    <t>25361520</t>
  </si>
  <si>
    <t xml:space="preserve">Dopravní projektování, spol. 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</si>
  <si>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</si>
  <si>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</si>
  <si>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</si>
  <si>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</si>
  <si>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</si>
  <si>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</si>
  <si>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</si>
  <si>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</si>
  <si>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</si>
  <si>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</si>
  <si>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</si>
  <si>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</si>
  <si>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</si>
  <si>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</si>
  <si>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</si>
  <si>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</si>
  <si>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</si>
  <si>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</si>
  <si>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</si>
  <si>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</si>
  <si>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</si>
  <si>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</si>
  <si>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</si>
  <si>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</si>
  <si>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</si>
  <si>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</si>
  <si>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</si>
  <si>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</si>
  <si>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</si>
  <si>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</si>
  <si>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</si>
  <si>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</si>
  <si>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</si>
  <si>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</si>
  <si>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</si>
  <si>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</si>
  <si>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</si>
  <si>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</si>
  <si>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</si>
  <si>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</si>
  <si>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</si>
  <si>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</si>
  <si>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</si>
  <si>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</si>
  <si>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</si>
  <si>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OST</t>
  </si>
  <si>
    <t>1</t>
  </si>
  <si>
    <t>{43bfcde1-7f64-4c71-a5dc-f60561c051b1}</t>
  </si>
  <si>
    <t>2</t>
  </si>
  <si>
    <t>SO 01</t>
  </si>
  <si>
    <t>Tramvajový svršek a spodek</t>
  </si>
  <si>
    <t>STA</t>
  </si>
  <si>
    <t>{ac79712b-333c-4d06-91dd-ac5fee7b7c36}</t>
  </si>
  <si>
    <t>SO 02</t>
  </si>
  <si>
    <t>Nástupiště, chodníky a zpevněné plochy, městský mobiliář</t>
  </si>
  <si>
    <t>{abf2a74a-954c-4638-bd44-11ae9173813c}</t>
  </si>
  <si>
    <t>SO 03</t>
  </si>
  <si>
    <t>Estetizace okolních ploch</t>
  </si>
  <si>
    <t>{440dfa6f-9e3e-4a73-9d77-9408b023a541}</t>
  </si>
  <si>
    <t>SO 04</t>
  </si>
  <si>
    <t>Zastřešení nástupiště</t>
  </si>
  <si>
    <t>{7e321199-8b97-4426-8107-f497d3a7c576}</t>
  </si>
  <si>
    <t>SO 05</t>
  </si>
  <si>
    <t>Revitalizace budovy sociálního vybavení</t>
  </si>
  <si>
    <t>{bbb79d48-6bc0-4e06-afd9-b2d301916f04}</t>
  </si>
  <si>
    <t>SO 06</t>
  </si>
  <si>
    <t>Trakční vedení</t>
  </si>
  <si>
    <t>{528bfc5f-b70d-4d5a-bec3-0cc2072796f6}</t>
  </si>
  <si>
    <t>SO 07</t>
  </si>
  <si>
    <t>Veřejné osvětlení</t>
  </si>
  <si>
    <t>{75601bde-09c2-4799-9078-28481aee1f93}</t>
  </si>
  <si>
    <t>SO 09</t>
  </si>
  <si>
    <t>ESA Hlučínská</t>
  </si>
  <si>
    <t>{677e92be-380a-43d2-a190-3177d1e863fa}</t>
  </si>
  <si>
    <t>PS 01</t>
  </si>
  <si>
    <t>Kamerový a informační systém</t>
  </si>
  <si>
    <t>PRO</t>
  </si>
  <si>
    <t>{5a57b388-5352-472a-8967-9d0ef2b04c5b}</t>
  </si>
  <si>
    <t>PS 02</t>
  </si>
  <si>
    <t>Wifi, datové služby</t>
  </si>
  <si>
    <t>{5b08e4fe-5f16-4501-854d-ca1e610c5a05}</t>
  </si>
  <si>
    <t>PS 03</t>
  </si>
  <si>
    <t>Úpravy světelné signalizace</t>
  </si>
  <si>
    <t>{9efa46c1-0760-4fed-98dc-70c8e3c41437}</t>
  </si>
  <si>
    <t>822 22</t>
  </si>
  <si>
    <t>VRN</t>
  </si>
  <si>
    <t>Vedlejší rozpočtové náklady</t>
  </si>
  <si>
    <t>VON</t>
  </si>
  <si>
    <t>{aee1bcef-c2fe-4085-b956-5704152083fe}</t>
  </si>
  <si>
    <t>KRYCÍ LIST SOUPISU PRACÍ</t>
  </si>
  <si>
    <t>Objekt:</t>
  </si>
  <si>
    <t xml:space="preserve">DIO - Dopravně inženýrské opatření </t>
  </si>
  <si>
    <t xml:space="preserve"> Ostrava</t>
  </si>
  <si>
    <t>Dopravní podnik Ostrava a.s.</t>
  </si>
  <si>
    <t xml:space="preserve">Dopravní projektování  s.r.o.</t>
  </si>
  <si>
    <t>REKAPITULACE ČLENĚNÍ SOUPISU PRACÍ</t>
  </si>
  <si>
    <t>Kód dílu - Popis</t>
  </si>
  <si>
    <t>Cena celkem [CZK]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</si>
  <si>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</si>
  <si>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</si>
  <si>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</si>
  <si>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</si>
  <si>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</si>
  <si>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</si>
  <si>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</si>
  <si>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</si>
  <si>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</si>
  <si>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</si>
  <si>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</si>
  <si>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</si>
  <si>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</si>
  <si>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</si>
  <si>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</si>
  <si>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</si>
  <si>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</si>
  <si>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</si>
  <si>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</si>
  <si>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</si>
  <si>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</si>
  <si>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</si>
  <si>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</si>
  <si>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</si>
  <si>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značení, světelné signalizační zařízení - Hliníkové značky normální velikosti (Půjčení značení, dovoz, montáž, údržba, demontáž, odvoz)</t>
  </si>
  <si>
    <t>kpl</t>
  </si>
  <si>
    <t>512</t>
  </si>
  <si>
    <t>-1545184520</t>
  </si>
  <si>
    <t>SO 01 - Tramvajový svršek a spodek</t>
  </si>
  <si>
    <t>Dopravní projektování spol. s r.o.</t>
  </si>
  <si>
    <t>Vlastislav Šenkýř, Dopravní projektování s.r.o.</t>
  </si>
  <si>
    <t>1 - Zemní práce</t>
  </si>
  <si>
    <t xml:space="preserve">    5 - Komunikace pozemní</t>
  </si>
  <si>
    <t>8 - Trubní vedení</t>
  </si>
  <si>
    <t>9 - Ostatní konstrukce a práce, bourání</t>
  </si>
  <si>
    <t>998 - Přesun hmot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</si>
  <si>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</si>
  <si>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</si>
  <si>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</si>
  <si>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</si>
  <si>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997 - Přesun sutě</t>
  </si>
  <si>
    <t>Zemní práce</t>
  </si>
  <si>
    <t>122101101</t>
  </si>
  <si>
    <t>Odkopávky a prokopávky nezapažené s přehozením výkopku na vzdálenost 3 m nebo s naložením na dopravní prostředek v horninách tř. 1 a 2 do 100 m3</t>
  </si>
  <si>
    <t>m3</t>
  </si>
  <si>
    <t>CS ÚRS 2019 01</t>
  </si>
  <si>
    <t>1556033845</t>
  </si>
  <si>
    <t>PSC</t>
  </si>
  <si>
    <t xml:space="preserve">Poznámka k souboru cen:_x000d_
1. Odkopávky a prokopávky v roubených prostorech se oceňují podle čl. 3116 Všeobecných podmínek tohoto katalogu._x000d_
2. Odkopávky a prokopávky ve stržích při lesnicko-technických melioracích (LTM) se oceňují cenami do 100 m3 pro jakýkoliv skutečný objem výkopu; ostatní odkopávky a prokopávky při LTM se oceňují při jakémkoliv objemu výkopu přes 100 m3 cenami přes 100 do 1 000 m3._x000d_
3. Ceny lze použít i pro vykopávky odpadových jam._x000d_
4. Ceny lze použít i pro sejmutí podorničí. Přitom se přihlíží k ustanovení čl. 3112 Všeobecných podmínek tohoto katalogu._x000d_
</t>
  </si>
  <si>
    <t>VV</t>
  </si>
  <si>
    <t>v ochran. pásmech inž. sítí ruční výkop</t>
  </si>
  <si>
    <t xml:space="preserve">Odkopávky pro zřízení podkladní vrstvy pod kol. ložem v </t>
  </si>
  <si>
    <t>km 0,037-0,100 kol. č.2</t>
  </si>
  <si>
    <t xml:space="preserve">65*1,25 "výkaz kubatur odečtem v  SW AutoCad z výkresu D.2.1.2"</t>
  </si>
  <si>
    <t>Odkopávky ostatní</t>
  </si>
  <si>
    <t xml:space="preserve">189,49 "výkaz kubatur odečtem v  SW AutoCad z výkresu D.2.1.2"</t>
  </si>
  <si>
    <t>Součet</t>
  </si>
  <si>
    <t>122101103</t>
  </si>
  <si>
    <t>Odkopávky a prokopávky nezapažené pro sanaci podloží s přehozením výkopku na vzdálenost do 3 m nebo s naložením na dopravní prostředek v horninách tř. 1 a 2 přes 1 000 do 5 000 m3</t>
  </si>
  <si>
    <t>-421884550</t>
  </si>
  <si>
    <t>Odkopávky pro případnou sanaci podloží</t>
  </si>
  <si>
    <t xml:space="preserve">2094*0,5 "výkaz kubatur odečtem v  SW AutoCad z výkresu D.2.1.2"</t>
  </si>
  <si>
    <t>v ochran. pásmech inž. sítí ruční výkop!</t>
  </si>
  <si>
    <t>3</t>
  </si>
  <si>
    <t>132102601</t>
  </si>
  <si>
    <t>Hloubení rýh vedle kolejí šířky do 600 mm ručně zapažených i nezapažených hloubky do 1,5 m, s urovnáním dna do předepsaného profilu a spádu, s přehozením výkopku na přilehlém terénu na vzdálenost do 3 m od podélné osy rýhy nebo s naložením na dopravní prostředek objemu do 2 m3 v horninách tř. 1 a 2</t>
  </si>
  <si>
    <t>1903877313</t>
  </si>
  <si>
    <t xml:space="preserve">Poznámka k souboru cen:_x000d_
1. Ceny jsou určeny pro rýhy: šířky přes 200 do 300 mm a hloubky do 750 mm, šířky přes 300 do 400 mm a hloubky do 1 000 mm, šířky přes 400 do 500 mm a hloubky do 1 250 mm, šířky přes 500 do 600 mm a hloubky do 1 500 mm._x000d_
2. Ceny lze použít i pro rýhy mezi dvěma kolejemi, podél koleje v pruhu šířky do 6 m od osy koleje._x000d_
3. Ztížené vykopávky v blízkosti podzemního vedení, které prochází rýhou nebo je uloženove stěně výkopu, se oceňuje cenou 130 00-1101 Ztížení hloubené vykopávky části A01 tohoto katalogu._x000d_
4. Roubení se oceňuje příslušnými cenami souborů cen této části nebo části A 01 tohoto katalogu._x000d_
</t>
  </si>
  <si>
    <t xml:space="preserve">Hloubení mělké rýhy pro trativod </t>
  </si>
  <si>
    <t>v km 0,037-0,100 kol.č.2</t>
  </si>
  <si>
    <t xml:space="preserve">plochy výkopu odečteny z grafického programu AutoCad </t>
  </si>
  <si>
    <t>dle výkresu D.2.1.6</t>
  </si>
  <si>
    <t>63*0,07 "výkop pro trativod"</t>
  </si>
  <si>
    <t>2,3 "výkop pro vstupní šachtici trativodu ŠT1</t>
  </si>
  <si>
    <t>48*0,25 "výkop pro přípojky odvodňovačů"</t>
  </si>
  <si>
    <t>162701105</t>
  </si>
  <si>
    <t>Vodorovné přemístění výkopku nebo sypaniny po suchu na obvyklém dopravním prostředku, bez naložení výkopku, avšak se složením bez rozhrnutí z horniny tř. 1 až 4 na skládku zhotovitele</t>
  </si>
  <si>
    <t>-24260915</t>
  </si>
  <si>
    <t xml:space="preserve">Poznámka k souboru cen:_x000d_
1. Ceny nelze použít, předepisuje-li projekt přemístit výkopek na místo nepřístupné obvyklým dopravním prostředkům; toto přemístění se oceňuje individuálně._x000d_
2. V cenách jsou započteny i náhrady za jízdu loženého vozidla v terénu ve výkopišti nebo na násypišti._x000d_
3. V cenách nejsou započteny náklady na rozhrnutí výkopku na násypišti; toto rozhrnutí se oceňuje cenami souboru cen 171 . 0- . . Uložení sypaniny do násypů a 171 20-1201 Uložení sypaniny na skládky._x000d_
4. Je-li na dopravní dráze pro vodorovné přemístění nějaká překážka, pro kterou je nutno překládat výkopek z jednoho obvyklého dopravního prostředku na jiný obvyklý dopravní prostředek, oceňuje se toto lomené vodorovné přemístění výkopku v každém úseku samostatně příslušnou cenou tohoto souboru cen a překládání výkopku cenami souboru cen 167 10-3 . Nakládání neulehlého výkopku z hromad s ohledem na ustanovení pozn. číslo 5._x000d_
5. Přemísťuje-li se výkopek z dočasných skládek vzdálených do 50 m, neoceňuje se nakládání výkopku, i když se provádí. Toto ustanovení neplatí, vylučuje-li projekt použití dozeru._x000d_
6. V cenách vodorovného přemístění sypaniny nejsou započteny náklady na dodávku materiálu, tyto se oceňují ve specifikaci._x000d_
</t>
  </si>
  <si>
    <t>doprava výkopku na skládku zhotovitele</t>
  </si>
  <si>
    <t xml:space="preserve">270,740 "odkopávky z  pol.1 "</t>
  </si>
  <si>
    <t>18,710 " odkopavky pro trativod a kanal. přípojky odvodňovačů,pol. 3"</t>
  </si>
  <si>
    <t>5</t>
  </si>
  <si>
    <t>16270110R</t>
  </si>
  <si>
    <t>Vodorovné přemístění výkopku pro sanaci podloží po suchu na obvyklém dopravním prostředku, bez naložení výkopku, avšak se složením bez rozhrnutí z horniny tř. 1 až 4 na skládku zhotovitele</t>
  </si>
  <si>
    <t>-1422567671</t>
  </si>
  <si>
    <t>1047 "odkopávky pro příp. sanaci podloží, pol.2"</t>
  </si>
  <si>
    <t>6</t>
  </si>
  <si>
    <t>171201211</t>
  </si>
  <si>
    <t>Poplatek za uložení stavebního odpadu na skládce (skládkovné) zeminy a kameniva zatříděného do Katalogu odpadů pod kódem 170 504</t>
  </si>
  <si>
    <t>t</t>
  </si>
  <si>
    <t>-2024955039</t>
  </si>
  <si>
    <t>uložení na skládce zhotovitele</t>
  </si>
  <si>
    <t>270,740*1,75 "odkopávky pro podkl. vrstvu"</t>
  </si>
  <si>
    <t>18,710*1,75 " odkopavky pro trativod a kanal. přípojky odvodňovačů"</t>
  </si>
  <si>
    <t>7</t>
  </si>
  <si>
    <t>17120121R</t>
  </si>
  <si>
    <t>Poplatek za uložení stavebního odpadu na skládce (skládkovné) zeminy pro sanaci podloží zatříděného do Katalogu odpadů pod kódem 170 504</t>
  </si>
  <si>
    <t>347131461</t>
  </si>
  <si>
    <t>1047*1,75 "odkopávky pro příp. sanaci podloží"</t>
  </si>
  <si>
    <t>8</t>
  </si>
  <si>
    <t>181102302</t>
  </si>
  <si>
    <t>Úprava pláně v zářezech se zhutněním</t>
  </si>
  <si>
    <t>m2</t>
  </si>
  <si>
    <t>968183074</t>
  </si>
  <si>
    <t xml:space="preserve">2094 "výkaz kubatur odečtem v  SW AutoCad z výkresu D.2.1.6"</t>
  </si>
  <si>
    <t>Komunikace pozemní</t>
  </si>
  <si>
    <t>9</t>
  </si>
  <si>
    <t>511532111</t>
  </si>
  <si>
    <t>Kolejové lože se zhutněním z kameniva hrubého drceného</t>
  </si>
  <si>
    <t>504703664</t>
  </si>
  <si>
    <t xml:space="preserve">855,50 "výkaz kubatur odečtem v  SW AutoCad z výkresu D.2.1.6"</t>
  </si>
  <si>
    <t>10</t>
  </si>
  <si>
    <t>512502121</t>
  </si>
  <si>
    <t>Odstranění kolejového lože s přehozením materiálu na vzdálenost do 3 m s naložením na dopravní prostředek z kameniva (drceného, struskové štěrkoviny, štěrkopísku) po rozebrání koleje nebo kolejového rozvětvení</t>
  </si>
  <si>
    <t>-48187425</t>
  </si>
  <si>
    <t xml:space="preserve">Poznámka k souboru cen:_x000d_
1. Ceny lze použít i pro odstranění přilehlých částí kolejového lože sousedních kolejí, drážních stezek a sypaných nástupišť, nánosu mezi kolejnicovými pásy a vedle nich nad horní plochou pražců._x000d_
</t>
  </si>
  <si>
    <t xml:space="preserve">1269,70 "výkaz kubatur odečtem v  SW AutoCad z výkresu D.2.1.6"</t>
  </si>
  <si>
    <t>11</t>
  </si>
  <si>
    <t>526001011</t>
  </si>
  <si>
    <t>Rozebrání koleje ze žlábkových kolejnic na pražcích bez výplně boků kolejnic</t>
  </si>
  <si>
    <t>m</t>
  </si>
  <si>
    <t>562932530</t>
  </si>
  <si>
    <t xml:space="preserve">Poznámka k souboru cen:_x000d_
1. Ceny -1011 a -1012 lze použít i pro rozebrání koleje upevněné kotevními háky k podélným prahům nebo k betonové desce._x000d_
2. Ceny -4011 a -4012 lze použít i pro rozebrání koleje na podélných betonových prazích nebo na betonové desce bez upevnění ke kotevním hákům._x000d_
3. V cenách jsou započteny i náklady na odstranění svěrek a svěrkových šroubů s hrubým očištěním a uložením na skládku._x000d_
4. V cenách nejsou započteny náklady na:_x000d_
a) rozebrání styku u koleje stykované; toto se oceňuje cenou souboru cen 541 96-20 Rozebrání styků žlábkových kolejnic jakéhokoliv tvaru, tohoto katalogu,_x000d_
b) odstranění pražců; toto se oceňuje cenou souboru cen 541 30-1 . Odstranění pražců po rozebrání koleje ze žlábkových kolejnic pod kolejí tohoto katalogu,_x000d_
c) odstranění rozchodnic; toto se oceňuje cenou souboru cen 526 99-6 . Odstranění rozchodnice tohoto katalogu,_x000d_
d) odstranění podkladnic; toto se oceňuje cenou souboru cen 526 99-7 . Odstranění podkladnice tohoto katalogu,_x000d_
e) odstranění pryžových podložek nebo pásu; toto se oceňuje cenou souboru cen 526 99-2 . Odstranění podložky nebo pásu tohoto katalogu,_x000d_
f) řezání kolejnic; toto se oceňuje cenou souboru cen 548 13-31 Řez příčný žlábkové kolejnice části A 01 nebo B 01._x000d_
</t>
  </si>
  <si>
    <t>339,594 "stáv. kolej č.2, km 0,000-0,403004"</t>
  </si>
  <si>
    <t>70,524 "stáv. kolej č.2a, mezi odboč. větvemi výh. 3-1,3-2, demontáž bez náhrady"</t>
  </si>
  <si>
    <t xml:space="preserve">75,235 "část. stáv. koleje č.1, km 0,066612- 0,127667 stanič.  nové koleje č.1"</t>
  </si>
  <si>
    <t>41,163 "stáv. kolej č. 1a, mezi přímými větvemi výh. 3-5,3-7, demontáž bez náhrady"</t>
  </si>
  <si>
    <t>54,845 "stáv. kolej č. 3, demontáž bez náhrady"</t>
  </si>
  <si>
    <t xml:space="preserve">délky odečteny  z grafického programu AutoCad</t>
  </si>
  <si>
    <t>z výkresu D.2.1.2</t>
  </si>
  <si>
    <t>12</t>
  </si>
  <si>
    <t>541301111</t>
  </si>
  <si>
    <t>Odstranění pražců po rozebrání koleje ze žlábkových kolejnic pod kolejí rozchod 1435 mm dřevěných</t>
  </si>
  <si>
    <t>kus</t>
  </si>
  <si>
    <t>1732027752</t>
  </si>
  <si>
    <t>13</t>
  </si>
  <si>
    <t>526997011</t>
  </si>
  <si>
    <t>Odstranění drobného kolejiva podložky nebo pásu podkladnice z koleje ze žlábkových kolejnic pro jakýkoliv tvar kolejnice</t>
  </si>
  <si>
    <t>203180094</t>
  </si>
  <si>
    <t xml:space="preserve">Poznámka k souboru cen:_x000d_
1. Ceny -2111 a -2112 jsou určeny pro odstranění podložky nebo pásu z asfaltové lepenky, pryže nebo z PVC._x000d_
2. Cena -7011 je určena pro odstranění podkladnice je-li tato uložena na pražcích, na podélných betonových prazích nebo betonové desce._x000d_
</t>
  </si>
  <si>
    <t>14</t>
  </si>
  <si>
    <t>526992111</t>
  </si>
  <si>
    <t>Odstranění drobného kolejiva podložky nebo pásu po rozebrání žlábkové kolejnice podložky pod podkladnici nebo patou kolejnice</t>
  </si>
  <si>
    <t>-774291231</t>
  </si>
  <si>
    <t>536801111</t>
  </si>
  <si>
    <t>Rozebrání jakéhokoliv kolejového rozvětvení ze žlábkových kolejnic na pražcích dřevěných bez výplně boků kolejnic</t>
  </si>
  <si>
    <t>-1108347310</t>
  </si>
  <si>
    <t xml:space="preserve">Poznámka k souboru cen:_x000d_
1. Ceny -1111 a -1121 jsou určeny pro jakékoliv rozdělení pražců._x000d_
2. V cenách jsou započteny i náklady na odstranění svěrek a svěrkových šroubů._x000d_
3. V cenách nejsou započteny náklady na:_x000d_
a) rozebrání styků koleje; tyto se oceňují cenami souboru cen 541 96-20 Rozebrání styků kolejnic tohoto katalogu,_x000d_
b) odstranění pražců v cenách souboru cen -1111 a -1121: tyto práce se oceňují cenou souboru cen 541 30-1 . Odstranění pražců po rozebrání koleje ze žlábkových kolejnic pod kolejí,_x000d_
c) odstranění rozchodnic; tyto práce se oceňují cenou souboru cen 526 99-6 . Odstranění rozchodnic tohoto katalogu,_x000d_
d) odstranění pryžových podložek nebo pásů; tyto práce se oceňují cenami souboru cen 526 99- . . Odstranění podložky nebo pásu tohoto katalogu,_x000d_
e) řezání kolejnic; tyto práce se ocení cenou souboru cen 548 13-31 Řez příčný žlábkové kolejnice části A 01 nebo B 01._x000d_
</t>
  </si>
  <si>
    <t>23,84*4 "rozvin. délka stáv. výh. 3-1,3-2,3-5,3-7</t>
  </si>
  <si>
    <t>24,79*3 "rozvin. délka stáv. výh. 3-3,3-4,3-6</t>
  </si>
  <si>
    <t>Rozvinuté délky výhybek dle podkladů projektanta</t>
  </si>
  <si>
    <t>16</t>
  </si>
  <si>
    <t>541301811</t>
  </si>
  <si>
    <t>Odstranění pražců po rozebrání koleje ze žlábkových kolejnic pod kolejí výhybkových dřevěných rozchod 1435 mm</t>
  </si>
  <si>
    <t>100572397</t>
  </si>
  <si>
    <t>22*7 "22 ks pražců na výhybku"</t>
  </si>
  <si>
    <t>17</t>
  </si>
  <si>
    <t>548133111</t>
  </si>
  <si>
    <t>Řezání a vrtání řez příčný žlábkové kolejnice pilou</t>
  </si>
  <si>
    <t>-189129270</t>
  </si>
  <si>
    <t>18</t>
  </si>
  <si>
    <t>548133121</t>
  </si>
  <si>
    <t>Řez příčný žlábkové kolejnice plamenem</t>
  </si>
  <si>
    <t>-2095530468</t>
  </si>
  <si>
    <t xml:space="preserve">Poznámka k souboru cen:_x000d_
1. V ceně jsou započteny i náklady na očištění kolejnice v místě řezu._x000d_
</t>
  </si>
  <si>
    <t xml:space="preserve">Nařezání stáv. žlábk. kolejnic plamenem </t>
  </si>
  <si>
    <t>pro rozebrání kolejnic. pásů po 5 m</t>
  </si>
  <si>
    <t xml:space="preserve">(předpoklad projektanta, skutečná délka </t>
  </si>
  <si>
    <t xml:space="preserve">se může být odlišná dle technologie </t>
  </si>
  <si>
    <t xml:space="preserve">demontáže  dle zhotovitele stavby)</t>
  </si>
  <si>
    <t xml:space="preserve">Délky kolejnic odečteny z grafického </t>
  </si>
  <si>
    <t>programu AutoCad dle výkr. D.2.1.2</t>
  </si>
  <si>
    <t>567*2/5</t>
  </si>
  <si>
    <t>19</t>
  </si>
  <si>
    <t>533801011</t>
  </si>
  <si>
    <t>Montáž kolejového rozvětvení ze žlábkových kolejnic na nových pražcích dřevěných výhybka jednoduchá, oboustranná nebo oblouková</t>
  </si>
  <si>
    <t>-34235677</t>
  </si>
  <si>
    <t xml:space="preserve">Poznámka k souboru cen:_x000d_
1. V cenách nejsou započteny náklady na dodání a montáž podkladnic; podkladnice se oceňují příslušnými cenami souboru cen 523 99- . . Drobné kolejivo pro kolej ze žlábkových kolejnic, tohoto katalogu._x000d_
</t>
  </si>
  <si>
    <t>Délky os kolej. rozvětvení odečteny ze schemat výhybek</t>
  </si>
  <si>
    <t xml:space="preserve">Položka zahrnuje: úplnou montáž kolej. rozvětvení </t>
  </si>
  <si>
    <t>se směrovou a výškovou úpravou vč. dvojího podbití</t>
  </si>
  <si>
    <t>Položka zahrnuje: veškerá upevňovadla</t>
  </si>
  <si>
    <t xml:space="preserve">pružné kroužky Fe6; vrtule R2; pryžové podložky R65; </t>
  </si>
  <si>
    <t>polyetylenové podložky mezi podkladnici a pražec</t>
  </si>
  <si>
    <t>Položka nezahrnuje:</t>
  </si>
  <si>
    <t>podkladnice - jsou součástí dodávky výhybek</t>
  </si>
  <si>
    <t>Výhybky jsou ve vlastnictví investora (DP Ostrava)</t>
  </si>
  <si>
    <t>nákup výhybek se nenaceňuje; doprava z ÚD Martinov</t>
  </si>
  <si>
    <t>se naceňuje</t>
  </si>
  <si>
    <t>20,72*4</t>
  </si>
  <si>
    <t>20</t>
  </si>
  <si>
    <t>M</t>
  </si>
  <si>
    <t>533R0</t>
  </si>
  <si>
    <t xml:space="preserve">Jednoduchá výhybka J RI57R1 15° 30‘  R50/80,77, 80,77/49,003 1435mm</t>
  </si>
  <si>
    <t>469731130</t>
  </si>
  <si>
    <t xml:space="preserve">J RI57R1 15° 30‘  R50/80,77, 80,77/49,003 1435mm</t>
  </si>
  <si>
    <t>2 ks pravých a 2 ks levých výh.</t>
  </si>
  <si>
    <t>stavební délka – 13,9154m</t>
  </si>
  <si>
    <t>výměna - dl. 5,00 m, 5°25´27,39", R 50 m</t>
  </si>
  <si>
    <t xml:space="preserve">specifikace – vč. podkladnicového upevnění na </t>
  </si>
  <si>
    <t>dřevěné pražce (podkl U60); výměny a srdcovky</t>
  </si>
  <si>
    <t>z monobloku</t>
  </si>
  <si>
    <t xml:space="preserve">příprava pro el. vytápění (skříňky, trubky </t>
  </si>
  <si>
    <t>min. dl. 34000mm)</t>
  </si>
  <si>
    <t>bez pražců, jazyky Dilidur</t>
  </si>
  <si>
    <t>60814840</t>
  </si>
  <si>
    <t>pražec dřevěný dubový výhybkový impregnovaný olejem do dl 3,5m</t>
  </si>
  <si>
    <t>459699417</t>
  </si>
  <si>
    <t>68,7*0,15*0,25*4 "dl.x v. x š. x počet výh."</t>
  </si>
  <si>
    <t>22</t>
  </si>
  <si>
    <t>59212155</t>
  </si>
  <si>
    <t>námezník k označení výhybky železniční betonový 1000x200x140mm</t>
  </si>
  <si>
    <t>-1615957758</t>
  </si>
  <si>
    <t>23</t>
  </si>
  <si>
    <t>533R3</t>
  </si>
  <si>
    <t>Montáž stavěcí skříně mechanicky ovládané</t>
  </si>
  <si>
    <t>263565836</t>
  </si>
  <si>
    <t>skříně jsou ve vlastnictví investora (DP Ostrava)</t>
  </si>
  <si>
    <t>nákup se nenaceňuje; doprava z ÚD Martinov</t>
  </si>
  <si>
    <t>2 "výhybky č. 3-1,3-4"</t>
  </si>
  <si>
    <t>24</t>
  </si>
  <si>
    <t>533R2</t>
  </si>
  <si>
    <t>stavěcí skříň mechanicky ovládaná</t>
  </si>
  <si>
    <t>-293297004</t>
  </si>
  <si>
    <t>25</t>
  </si>
  <si>
    <t>533R4</t>
  </si>
  <si>
    <t>Montáž stavecí skříně elektricky ovládané</t>
  </si>
  <si>
    <t xml:space="preserve">kus </t>
  </si>
  <si>
    <t>1247506530</t>
  </si>
  <si>
    <t>2 "výhybky č. 3-2,3-3"</t>
  </si>
  <si>
    <t>26</t>
  </si>
  <si>
    <t>533R1</t>
  </si>
  <si>
    <t>stavěcí skříň elektricky ovládaná</t>
  </si>
  <si>
    <t>-177159169</t>
  </si>
  <si>
    <t>27</t>
  </si>
  <si>
    <t>523821013</t>
  </si>
  <si>
    <t>Zřízení koleje stykované ze žlábkových kolejnic na nových pražcích dřevěných rozdělení pražců 650 mm</t>
  </si>
  <si>
    <t>-845005846</t>
  </si>
  <si>
    <t xml:space="preserve">Délky os kolejí odečteny z grafického programu AutoCad </t>
  </si>
  <si>
    <t>dle výkresu D.2.1.2</t>
  </si>
  <si>
    <t>Položka zahrnuje: úplnou montáž koleje se směrovou</t>
  </si>
  <si>
    <t>a výškovou úpravou vč. dvojího podbití</t>
  </si>
  <si>
    <t xml:space="preserve">Položka zahrnuje: polyethylenovou podložku 4 mm; </t>
  </si>
  <si>
    <t>dvoj. pružné kroužky Fe6; vrtule R2; pryž. podložka R65;</t>
  </si>
  <si>
    <t xml:space="preserve">svěrkové šrouby RS 1 M24; matice M24; </t>
  </si>
  <si>
    <t>svěrky ŽS4; rozchodnice vč. montážního mater.</t>
  </si>
  <si>
    <t>Podkladnice U60 jsou naceněny samost. položkou</t>
  </si>
  <si>
    <t>361,249 "kol.č.2 v celé délce"</t>
  </si>
  <si>
    <t xml:space="preserve">75,235  "kol.č.1 v km 0,066612-0,141591 a 0,201786-0,215965"</t>
  </si>
  <si>
    <t>28</t>
  </si>
  <si>
    <t>4376515R</t>
  </si>
  <si>
    <t>kolejnice tramvajové R57I žlábkové pro hromadnou městskou dopravu</t>
  </si>
  <si>
    <t>-1608042341</t>
  </si>
  <si>
    <t xml:space="preserve">Kolejnice jsou ve vlastnictví investora (DP Ostrava) </t>
  </si>
  <si>
    <t xml:space="preserve">Nákup kolejnic se nenaceňuje, doprava na </t>
  </si>
  <si>
    <t>staveniště z ÚD Martinov se naceňuje</t>
  </si>
  <si>
    <t>361,249*2*0,05640 "kol.č.2 v celé délce"</t>
  </si>
  <si>
    <t xml:space="preserve">75,235*2*0,05640  "kol.č.1 v km 0,066612-0,141591 a 0,201786-0,215965"</t>
  </si>
  <si>
    <t>52,688*2*0,05640 "kol. č.1 výměna kolejnic v km 0,013925-0,0666612"</t>
  </si>
  <si>
    <t>29</t>
  </si>
  <si>
    <t>43771650</t>
  </si>
  <si>
    <t>podkladnice žebrová řezaná U 60 plochá</t>
  </si>
  <si>
    <t>-1570800788</t>
  </si>
  <si>
    <t>30</t>
  </si>
  <si>
    <t>60812810</t>
  </si>
  <si>
    <t>pražec dřevěný příčný 2A impregnovaný olejem BK dl 2,6m I</t>
  </si>
  <si>
    <t>-275062199</t>
  </si>
  <si>
    <t>31</t>
  </si>
  <si>
    <t>523895011</t>
  </si>
  <si>
    <t>Příplatek k ceně za zřízení koleje ze žlábkových kolejnic v oblouku o poloměru do 40 m</t>
  </si>
  <si>
    <t>135812299</t>
  </si>
  <si>
    <t xml:space="preserve">Poznámka k souboru cen:_x000d_
1. V ceně jsou započteny i náklady na:_x000d_
a) vyvrtání otvorů pro spojky a rozchodnice,_x000d_
b) překování konců rozchodnice,_x000d_
c) ohnutí kolejnic,_x000d_
d) odříznutí konců kolejnice._x000d_
</t>
  </si>
  <si>
    <t>245,62</t>
  </si>
  <si>
    <t>32</t>
  </si>
  <si>
    <t>523895012</t>
  </si>
  <si>
    <t>Příplatek k ceně za zřízení koleje ze žlábkových kolejnic v oblouku o poloměru přes 40 do 150 m</t>
  </si>
  <si>
    <t>-251117669</t>
  </si>
  <si>
    <t>451,026</t>
  </si>
  <si>
    <t>33</t>
  </si>
  <si>
    <t>523895013</t>
  </si>
  <si>
    <t>Příplatek k ceně za zřízení koleje ze žlábkových kolejnic v oblouku o poloměru přes 150 do 500m</t>
  </si>
  <si>
    <t>-1568173647</t>
  </si>
  <si>
    <t>13,302</t>
  </si>
  <si>
    <t>34</t>
  </si>
  <si>
    <t>548945112</t>
  </si>
  <si>
    <t>Ohýbání kolejnic hmotnosti přes 50 kg/m</t>
  </si>
  <si>
    <t>626725009</t>
  </si>
  <si>
    <t xml:space="preserve">Poznámka k souboru cen:_x000d_
1. Ceny jsou určeny pro:_x000d_
a) ohýbání kolejnic do jakéhokoliv poloměru_x000d_
b) ohýbání kolejnic na složišti mimo staveniště._x000d_
2. V cenách nejsou započteny náklady na manipulaci s kolejnicemi mimo složiště; tyto se oceňují cenami souboru cen 997 24-1 . . Doprava vybouraných hmot, konstrukcí a suti._x000d_
</t>
  </si>
  <si>
    <t xml:space="preserve">délky odečteny  z grafického programu AutoCad </t>
  </si>
  <si>
    <t>z výkr. D.2.1.2</t>
  </si>
  <si>
    <t>227,051*2 " v obloucích kol.č.2 "</t>
  </si>
  <si>
    <t xml:space="preserve">127,923*2  "v obloucích kol.č.1 vyjma oblouku v km 0,141591-0,201786"</t>
  </si>
  <si>
    <t>35</t>
  </si>
  <si>
    <t>548111112</t>
  </si>
  <si>
    <t>Svar žlábkových kolejnic elektrický s příložkou</t>
  </si>
  <si>
    <t>-1498705003</t>
  </si>
  <si>
    <t xml:space="preserve">Poznámka k souboru cen:_x000d_
1. V cenách jsou započteny náklady na:_x000d_
a) uvolnění kolejnic a jejich nastavení na potřebnou šířku spáry,_x000d_
b) dotažení kolejnicových upevňovadel po svaření kolejnic,_x000d_
c) obroušení svaru kolejnic,_x000d_
d) uložení spojek a spojkových šroubů s maticemi na skládku._x000d_
2. V cenách nejsou započteny náklady na:_x000d_
a) výměnu nebo úpravu pražců; tyto práce se oceňují cenami souboru cen 545 30-6 . Výměna pražce, části C 01 Udržování a opravy konstrukcí, tohoto katalogu,_x000d_
b) přeříznutí kolejnice; toto se oceňuje cenou 548 13-3111 Řez příčný žlábkové kolejnice pilou, tohoto katalogu._x000d_
</t>
  </si>
  <si>
    <t>Svary nových . žlábk. kolejnic kolejnic dl. 20 m</t>
  </si>
  <si>
    <t>(předpoklad projektanta)</t>
  </si>
  <si>
    <t xml:space="preserve">56 </t>
  </si>
  <si>
    <t>36</t>
  </si>
  <si>
    <t>543111112</t>
  </si>
  <si>
    <t>Směrové a výškové vyrovnání koleje nebo kolejového rozvětvení ze žlábkových kolejnic na pražcích dřevěných</t>
  </si>
  <si>
    <t>-1737983712</t>
  </si>
  <si>
    <t xml:space="preserve">Poznámka k souboru cen:_x000d_
1. V cenách jsou započteny i náklady na:_x000d_
a) dvojí podbití pražců, jsou-li uloženy na štěrku,_x000d_
b) dvojí podbití kolejnic, je-li kolej uložena na zhutněné vrstvě (bez pražců)._x000d_
2. V cenách nejsou započteny náklady na:_x000d_
a) doplnění kolejového lože; toto se oceňuje cenou souboru cen 511 5 . -21 Kolejové lože části A 02 Zřízení železničního svršku katalogu 824-1 Dráhy kolejové-normální,_x000d_
b) zřízení výplně mezi pražci a kolem jejich hlav; toto se oceňuje cenami souboru cen 511 . . -60 Výplň mezi pražci, tohoto katalogu._x000d_
3. Množství se určuje v m osy koleje nebo osy jednotlivých větví kolejového rozvětvení._x000d_
</t>
  </si>
  <si>
    <t>52,688*2"úsek úpravy GPK a výměny kolejnic v kol.č.1 km 0,013925-0,066612, dvojí podbítí"</t>
  </si>
  <si>
    <t>60,192*2 "úsek úpravy GPK v kol. č.1 v km 0,141591-0,201186, dvojí podbití"</t>
  </si>
  <si>
    <t>37</t>
  </si>
  <si>
    <t>545116011</t>
  </si>
  <si>
    <t>Výměna žlábkové kolejnice jakéhokoliv rozdělení pražců jakéhokoliv tvaru</t>
  </si>
  <si>
    <t>-1011541226</t>
  </si>
  <si>
    <t xml:space="preserve">Poznámka k souboru cen:_x000d_
1. Cena je určena pro výměnu kolejnice s výplní i bez výplně boku kolejnic._x000d_
2. V cenách jsou započteny i náklady na:_x000d_
a) rozebrání styků a svěrek,_x000d_
b) hrubé očistění staré kolejnice a odklizení kolejnice a suti na skládku,_x000d_
c) dodání spojek šroubů, matic, svěrek a zajišťovacích kroužků,_x000d_
d) montáž nové kolejnice._x000d_
3. V cenách nejsou započteny náklady na:_x000d_
a) výměnu podkladnic; tyto se oceňují cenami souboru cen 545 12-60 Výměna drobného kolejiva části C 01 tohoto katalogu,_x000d_
b) demontáž a montáž rozchodnic; toto se oceňuje cenami souboru cen 526 99-6 . Odstranění rozchodnice části B 01 Bourání konstrukcí a 523 99-6 . Rozchodnice části A 01 Zřízení konstrukcí tohoto katalogu,_x000d_
c) řezání kolejnice; toto se oceňuje cenami souboru cen 548 13-3111 Řez příčný žlábkové kolejnice tohoto katalogu,_x000d_
d) vyvrtání otvoru ve stojině nové kolejnice; toto se oceňuje cenami souboru cen 548 13-2111 Vyvrtání otvoru tohoto katalogu,_x000d_
e) svaření kolejnic; toto se oceňuje cenami souboru cen 548 11-11 Svar kolejnic, části A 01 Zřízení konstrukcí tohoto katalogu,_x000d_
f) dodání kolejnic; tyto materiály se oceňují ve specifikaci._x000d_
</t>
  </si>
  <si>
    <t xml:space="preserve">délky odečteny  z grafického programu AutoCad z </t>
  </si>
  <si>
    <t>výkr. D.2.1.2</t>
  </si>
  <si>
    <t xml:space="preserve">v ceně  jsou započítány i náklady na dodání  </t>
  </si>
  <si>
    <t>upevňovadel :šroubů, matic, svěrek a pruž. krouž.</t>
  </si>
  <si>
    <t>52,688*2 "výměna kolejnic a upevňovadel v kol.č.1 km 0,013925-0,066612"</t>
  </si>
  <si>
    <t>38</t>
  </si>
  <si>
    <t>545126013R</t>
  </si>
  <si>
    <t>Doplnění drobného kolejiva podkladnice žebrová</t>
  </si>
  <si>
    <t>763378245</t>
  </si>
  <si>
    <t xml:space="preserve">Poznámka k souboru cen:_x000d_
1. V cenách jsou započteny náklady na:_x000d_
a) demontáž staré podkladnice, dodání a montáž nové podkladnice, vrtulí svěrek a svěrkových šroubů a zajišťovacích kroužků v položce -6013,_x000d_
b) demontáž staré spojky, dodání a montáž nových spojek, šroubů a zajišťovacích kroužků v položce -6014,_x000d_
c) demontáž staré svěrky, dodání a montáž nové svěrky, šroubů a podložek v položce -6015,_x000d_
d) demontáž starých šroubů dodání a montáž nových šroubů, podložek a matic v položce -6016._x000d_
</t>
  </si>
  <si>
    <t>V cenách jsou započteny náklady na:</t>
  </si>
  <si>
    <t xml:space="preserve">a) demontáž starého bezpodkladnicového upevnění, </t>
  </si>
  <si>
    <t xml:space="preserve">dodání a montáž nové podkladnice U60, vrtulí, dvojitých </t>
  </si>
  <si>
    <t>pružných kroužků, pryžových a polyetylenových podložek</t>
  </si>
  <si>
    <t>V cenách nejsou započteny náklady na:</t>
  </si>
  <si>
    <t xml:space="preserve">dodání a montáž svěrkových  kompletů-zahrnuto v pol. č. 37</t>
  </si>
  <si>
    <t>105,376/0,65*2 "doplnění pokladnic v kol.č.1 km 0,013925-0,066612"</t>
  </si>
  <si>
    <t>39</t>
  </si>
  <si>
    <t>564671111R</t>
  </si>
  <si>
    <t>Podklad z kameniva hrubého drceného vel. 63-125 mm, s rozprostřením a zhutněním, po zhutnění tl. 250 mm</t>
  </si>
  <si>
    <t>-474994564</t>
  </si>
  <si>
    <t>Sanace podloží</t>
  </si>
  <si>
    <t xml:space="preserve">K sanaci podl. bude přistoupeno, pokud by  nebyly</t>
  </si>
  <si>
    <t>splněny požadované parametry na zemní pláni</t>
  </si>
  <si>
    <t xml:space="preserve">plochy výkopu odečteny z grafického programu </t>
  </si>
  <si>
    <t>AutoCad dle výkresu D.2.1.6</t>
  </si>
  <si>
    <t>2094*2</t>
  </si>
  <si>
    <t>40</t>
  </si>
  <si>
    <t>56476011R</t>
  </si>
  <si>
    <t>Podklad nebo kryt z kameniva hrubého drceného vel. 16-32 mm s rozprostřením a zhutněním, po zhutnění tl. 250 mm</t>
  </si>
  <si>
    <t>216860426</t>
  </si>
  <si>
    <t>podklad. vrstva pod kol. ložem</t>
  </si>
  <si>
    <t>v km 0,037-0,100 kol. č.2</t>
  </si>
  <si>
    <t xml:space="preserve">63*4,11 "výkaz kubatur odečtem v  SW AutoCad z výkresu D.2.1.2"</t>
  </si>
  <si>
    <t>Trubní vedení</t>
  </si>
  <si>
    <t>41</t>
  </si>
  <si>
    <t>87131033R</t>
  </si>
  <si>
    <t>Kompletní montáž kanalizačního potrubí hladkého plnostěnného SN 16 z polypropylenu DN 150</t>
  </si>
  <si>
    <t>-1777870918</t>
  </si>
  <si>
    <t xml:space="preserve">Poznámka k souboru cen:_x000d_
1. V cenách montáže potrubí nejsou započteny náklady na dodání trub, elektrospojek a těsnicích kroužků pokud tyto nejsou součástí dodávky potrubí. Tyto náklady se oceňují ve specifikaci._x000d_
2. V cenách potrubí z trubek polyetylenových a polypropylenových nejsou započteny náklady na dodání tvarovek použitých pro napojení na jiný druh potrubí; tvarovky se oceňují ve specifikaci._x000d_
3. Ztratné lze dohodnout:_x000d_
a) u trub kanalizačních z tvrdého PVC ve směrné výši 3 %,_x000d_
b) u trub polyetylenových a polypropylenových ve směrné výši 1,5._x000d_
</t>
  </si>
  <si>
    <t>Montáž kanal. přípojek od odvodňovačů</t>
  </si>
  <si>
    <t xml:space="preserve">Délky potrubí odečteny z grafického </t>
  </si>
  <si>
    <t xml:space="preserve">programu AutoCad z výkr.  D.2.1.2</t>
  </si>
  <si>
    <t xml:space="preserve">Položka zahrnuje: úplnou montáž potrubí </t>
  </si>
  <si>
    <t>vč. kompletních dodávek materiálů,vrtání</t>
  </si>
  <si>
    <t>resp. zaslepení otvorů v šachticích</t>
  </si>
  <si>
    <t>48</t>
  </si>
  <si>
    <t>42</t>
  </si>
  <si>
    <t>28617094</t>
  </si>
  <si>
    <t>trubka kanalizační PP plnostěnná třívrstvá DN 150x6000 mm SN 16</t>
  </si>
  <si>
    <t>1971796946</t>
  </si>
  <si>
    <t>Ostatní konstrukce a práce, bourání</t>
  </si>
  <si>
    <t>43</t>
  </si>
  <si>
    <t>922561129</t>
  </si>
  <si>
    <t>Úprava ploch drážní stezky, sypaných nástupišť, zvýšených nástupišť drážní stezky mezi kolejemi ve stanicích a podél kolejí ve stanicích a na trati z drti kamenné se zhutněním vrstvy 100 mm</t>
  </si>
  <si>
    <t>1745044316</t>
  </si>
  <si>
    <t xml:space="preserve">Poznámka k souboru cen:_x000d_
1. V cenách 59-1133 až -1139 Drážní stezky z haldoviny nejsou započteny náklady na: dodávku materiálu, těžení, naložení a dopravu haldoviny; tyto náklady se oceňují cenami katalogu 800-1 Zemní práce a 823-2 Rekultivace._x000d_
2. Příplatky k ceně nelze použít pro ztížení prací na sypaných nástupištích._x000d_
3. Množství měrných jednotek se určuje u:_x000d_
a) drážních stezek v m2 horní plochy stezky,_x000d_
b) zvýšených nástupišť, povrchových úprav a podkladních vrstev v m2 horní plochy._x000d_
4. Konstrukce nebo jiná zařízení s plochou v úrovni stezky nebo nástupiště menší než 2 m2 se od množství jednotek neodečítají._x000d_
5. Práce, v nichž je použita k úpravě plochy strusková štěrkovina se oceňují cenami 922 58-1125 až -1139 Drážní stezky ze škváry._x000d_
</t>
  </si>
  <si>
    <t>1115,427 " odečteno SW Cad z výkresu D.2.1.2"</t>
  </si>
  <si>
    <t>44</t>
  </si>
  <si>
    <t>92590111R</t>
  </si>
  <si>
    <t xml:space="preserve">Rozebrání kolejového zarážedla </t>
  </si>
  <si>
    <t>-385669590</t>
  </si>
  <si>
    <t xml:space="preserve">Poznámka k souboru cen:_x000d_
1. V cenách nejsou započteny náklady na:_x000d_
a) odklizení na předepsanou skládku; tyto se oceňují cenami souboru cen 997 24-1 . . Doprava vybouraných hmot, konstrukcí a suti,_x000d_
b) odkopání, odklizení a uložení výkopu ze zemních hrázek na vykázané skládky; tyto se oceňují cenami katalogu 800-1 Zemní práce._x000d_
</t>
  </si>
  <si>
    <t>Rozebrání stáv. zarážedla kol. č. 3</t>
  </si>
  <si>
    <t>45</t>
  </si>
  <si>
    <t>928641011</t>
  </si>
  <si>
    <t>Nátěr paty a stojiny žlábkové kolejnice proti korozi asfaltovou emulzí</t>
  </si>
  <si>
    <t>-1528366521</t>
  </si>
  <si>
    <t xml:space="preserve">Poznámka k souboru cen:_x000d_
1. Cena je určena za m nátěru paty a obou stran stojiny kolejnice._x000d_
2. V ceně jsou započteny i náklady na očištění kolejnice před nátěrem._x000d_
</t>
  </si>
  <si>
    <t>361,249*2 "kol.č.2 v celé délce"</t>
  </si>
  <si>
    <t xml:space="preserve">75,235*2  "kol.č.1 v km 0,066612-0,141591 a 0,201786-0,215965"</t>
  </si>
  <si>
    <t>52,688*2 "kol. č.1 výměna kolejnic v km 0,013925-0,0666612"</t>
  </si>
  <si>
    <t>82,880*2 "kolej. rozvětvení"</t>
  </si>
  <si>
    <t>46</t>
  </si>
  <si>
    <t>92894611R</t>
  </si>
  <si>
    <t xml:space="preserve">Kompletní dodávka a montáž odvodnění ve vozovce z ocelových skříní nebo trub koleje nebo kolejového rozvětvení ze žlábkových kolejnic jednokolejná trať </t>
  </si>
  <si>
    <t>1775482225</t>
  </si>
  <si>
    <t xml:space="preserve">Poznámka k souboru cen:_x000d_
1. V cenách jsou započteny i náklady na osazení ocelové skříně nebo trouby a odvodňovacích skříněk s osazením rámů a mříží nebo poklopů._x000d_
2. V cenách nejsou započteny náklady na dodání ocelové skříně nebo trouby a odvodňovacích skříněk s rámy a poklopy; tyto výrobky se oceňují ve specifikaci._x000d_
3. Měřící jednotkou je ks odvodnění kolejnic do jedné odkalovací šachtice._x000d_
</t>
  </si>
  <si>
    <t>Nové odvodňovače žlábk. kolejnic</t>
  </si>
  <si>
    <t>v úsecích koleje s kompl. obnovou</t>
  </si>
  <si>
    <t>kolejového svršku</t>
  </si>
  <si>
    <t xml:space="preserve">14 </t>
  </si>
  <si>
    <t>47</t>
  </si>
  <si>
    <t>9289461R0</t>
  </si>
  <si>
    <t>Kompletní demontáž odvodnění ve vozovce z ocelových skříní nebo trub koleje nebo kolejového rozvětvení ze žlábkových kolejnic jednokolejná trať</t>
  </si>
  <si>
    <t>1278995373</t>
  </si>
  <si>
    <t>Kompletní demontáž kol. odvodňovačů</t>
  </si>
  <si>
    <t>R5</t>
  </si>
  <si>
    <t>Broušení temene hlavy kolejnice do požadovaného tvaru a rozměrů DPO</t>
  </si>
  <si>
    <t>-1993328543</t>
  </si>
  <si>
    <t>436,484+105,376</t>
  </si>
  <si>
    <t>998</t>
  </si>
  <si>
    <t>Přesun hmot</t>
  </si>
  <si>
    <t>49</t>
  </si>
  <si>
    <t>998243011</t>
  </si>
  <si>
    <t>Přesun hmot pro svršek kolejí nebo kolejišť pro tramvaj kromě metra jakéhokoliv rozsahu dopravní vzdálenost do 1 000 m</t>
  </si>
  <si>
    <t>-594726114</t>
  </si>
  <si>
    <t xml:space="preserve">Poznámka k souboru cen:_x000d_
1. Přesun hmot pro spodek kolejí nebo kolejišť pro tramvaj s výjimkou metra se oceňuje cenami části A01 katalogu 824-1 Dráhy kolejové-normální._x000d_
</t>
  </si>
  <si>
    <t>HSV</t>
  </si>
  <si>
    <t>Práce a dodávky HSV</t>
  </si>
  <si>
    <t>Zakládání</t>
  </si>
  <si>
    <t>50</t>
  </si>
  <si>
    <t>212752213</t>
  </si>
  <si>
    <t>Trativody z drenážních trubek se zřízením štěrkopískového lože pod trubky a s jejich obsypem v průměrném celkovém množství do 0,15 m3/m v otevřeném výkopu z trubek plastových flexibilních D přes 100 do 160 mm</t>
  </si>
  <si>
    <t>1242322309</t>
  </si>
  <si>
    <t>kompletní dodávka a montáž vč. obsypu,</t>
  </si>
  <si>
    <t xml:space="preserve">bet. lože pod potrubí  oceněno v pol. 50,</t>
  </si>
  <si>
    <t>opláštění potrubí pol. 51</t>
  </si>
  <si>
    <t>63 "trativod v km 0,037-0,100 kol. č.2"</t>
  </si>
  <si>
    <t>51</t>
  </si>
  <si>
    <t>212972113</t>
  </si>
  <si>
    <t>Opláštění drenážních trub filtrační textilií DN 160</t>
  </si>
  <si>
    <t>-913482084</t>
  </si>
  <si>
    <t xml:space="preserve">Poznámka k souboru cen:_x000d_
1. V cenách jsou započteny i náklady na nařezání filtrační textilie na potřebnou šířku, rozprostření pruhu textilie na uložené drenážní potrubí, urovnání a napnutí textilie před uložením zásypového materiálu a odsun zbytku textilie._x000d_
</t>
  </si>
  <si>
    <t>52</t>
  </si>
  <si>
    <t>895111121</t>
  </si>
  <si>
    <t>Drenážní šachtice normální z betonových dílců typ Šn 50 hl. do 1 m</t>
  </si>
  <si>
    <t>-531867692</t>
  </si>
  <si>
    <t>Vstupní šachta trativodu ŠT1</t>
  </si>
  <si>
    <t>kompletní dodávka a montáž</t>
  </si>
  <si>
    <t>Svislé a kompletní konstrukce</t>
  </si>
  <si>
    <t>53</t>
  </si>
  <si>
    <t>35823511R</t>
  </si>
  <si>
    <t>Kompletní bourání potrubí venkovní kanalizace DN 160 odvodňovačů kolejí</t>
  </si>
  <si>
    <t>2075041028</t>
  </si>
  <si>
    <t>Délka potrubí se upřesní po odkrytí potrubí</t>
  </si>
  <si>
    <t>54</t>
  </si>
  <si>
    <t>388995214</t>
  </si>
  <si>
    <t>Chránička kabelů z trub HDPE přes DN 140 do DN 160</t>
  </si>
  <si>
    <t>-597938553</t>
  </si>
  <si>
    <t>Inženýrské sítě - chránička pro ochranu stávaj.</t>
  </si>
  <si>
    <t xml:space="preserve">vedení NN (ČEZ) pod tramvaj. tratí </t>
  </si>
  <si>
    <t>v km 0,0663 kol. č.2</t>
  </si>
  <si>
    <t>(pouze v případě, že bude vedení obnaženo)</t>
  </si>
  <si>
    <t>Bude užita dělená chránička DN 150 z HDPE</t>
  </si>
  <si>
    <t>konkrétní typ chrán. dle požadavku správce sítě</t>
  </si>
  <si>
    <t>Vodorovné konstrukce</t>
  </si>
  <si>
    <t>55</t>
  </si>
  <si>
    <t>452312131</t>
  </si>
  <si>
    <t>Podkladní a zajišťovací konstrukce z betonu prostého v otevřeném výkopu sedlové lože pod potrubí z betonu tř. C 12/15</t>
  </si>
  <si>
    <t>1006023755</t>
  </si>
  <si>
    <t xml:space="preserve">Poznámka k souboru cen:_x000d_
1. Ceny -1121 až -1181 a -1192 lze použít i pro ochrannou vrstvu pod železobetonové konstrukce._x000d_
2. Ceny -2121 až -2181 a -2192 jsou určeny pro jakékoliv úkosy sedel._x000d_
</t>
  </si>
  <si>
    <t>podklad. pod trativod</t>
  </si>
  <si>
    <t xml:space="preserve">plochy betonu odečteny z grafického programu AutoCad </t>
  </si>
  <si>
    <t>z výkresu D.2.1.6</t>
  </si>
  <si>
    <t>63*0,051</t>
  </si>
  <si>
    <t>56</t>
  </si>
  <si>
    <t>457971112</t>
  </si>
  <si>
    <t>Zřízení vrstvy z geotextilie s přesahem bez připevnění k podkladu, s potřebným dočasným zatěžováním včetně zakotvení okraje o sklonu do 10°, šířky geotextilie přes 3 do 7,5 m</t>
  </si>
  <si>
    <t>1701730011</t>
  </si>
  <si>
    <t xml:space="preserve">Poznámka k souboru cen:_x000d_
1. Ceny jsou určeny pro ukládání geotextilií jakéhokoliv druhu a obchodní značky._x000d_
2. Ceny neplatí pro zřízení břehového opevnění perforovanou fólií z umělých hmot. Tyto práce se oceňují cenami souboru cen 469 15-11 Zřízení břehového opevnění perforovanou fólií._x000d_
3. Plocha se stanoví v m2 rozvinuté pohledové plochy, na níž má být uložena geotextilie. Při vícevrstvové konstrukci se takto zjištěná plocha u cen -1111 až 1122 násobí počtem vrstev._x000d_
4. V cenách nejsou započteny náklady na dodávku geotextilií; tyto se oceňují ve specifikaci. Ztratné, které kryje i náklady na nezbytný technologický přesah geotextilií, lze dohodnout u pásů šířky do 3 m ve výši 20 %, u pásů šířky přes 3 do 7,5 m ve výši 8 %._x000d_
</t>
  </si>
  <si>
    <t>63*4</t>
  </si>
  <si>
    <t>57</t>
  </si>
  <si>
    <t>6931101R</t>
  </si>
  <si>
    <t>geotextilie tkaná PES 300/50kN/m</t>
  </si>
  <si>
    <t>457625349</t>
  </si>
  <si>
    <t xml:space="preserve">Pokládka geotextilie na zemní pláni v prostoru v prostoru </t>
  </si>
  <si>
    <t>výstupní zastávky na délku trativodu</t>
  </si>
  <si>
    <t>plochy geotextilie odečteny z grafického programu</t>
  </si>
  <si>
    <t>AutoCad dle v.č. D.2.1.6</t>
  </si>
  <si>
    <t>63*4,0*1,15 "15% na přesahy"</t>
  </si>
  <si>
    <t>997</t>
  </si>
  <si>
    <t>Přesun sutě</t>
  </si>
  <si>
    <t>58</t>
  </si>
  <si>
    <t>997242511</t>
  </si>
  <si>
    <t>Vodorovná doprava části rozebraných konstrukcí s naložením, složením a hrubým urovnáním pražců, na vzdálenost do 5 km</t>
  </si>
  <si>
    <t>-1889568317</t>
  </si>
  <si>
    <t xml:space="preserve">Poznámka k souboru cen:_x000d_
1. Je-li na dopravní dráze pro vodorovnou dopravu části rozebraných konstrukcí nějaká překážka, pro kterou je nutné tyto části překládat z jednoho obvyklého prostředku na jiný obvyklý dopravní prostředek, oceňuje se tato lomená vodorovná doprava v každém úseku samostatně._x000d_
</t>
  </si>
  <si>
    <t>62,002 "kolejnice z Ústředních dílen Matinov na staveniště 17 km"</t>
  </si>
  <si>
    <t>10,4 "Výhybky z Ústředních dílen Martinov na staveniště 17 km"</t>
  </si>
  <si>
    <t>59</t>
  </si>
  <si>
    <t>997242519</t>
  </si>
  <si>
    <t>Vodorovná doprava části rozebraných konstrukcí s naložením, složením a hrubým urovnáním pražců, na vzdálenost Příplatek k ceně za každý další i započatý 1 km</t>
  </si>
  <si>
    <t>1517193571</t>
  </si>
  <si>
    <t>62,002*12"kolejnice z Ústředních dílen Matinov na staveniště 17 km"</t>
  </si>
  <si>
    <t>10,4*12 "Výhybky z Ústředních dílen Martinov na staveniště 17 km"</t>
  </si>
  <si>
    <t>60</t>
  </si>
  <si>
    <t>99724251R</t>
  </si>
  <si>
    <t>Vodorovná doprava části rozebraných konstrukcí s naložením, složením a hrubým urovnáním pražců, na skládku zhotovitele</t>
  </si>
  <si>
    <t>445394089</t>
  </si>
  <si>
    <t>895*0,085 "dřevěné pražce obyč."</t>
  </si>
  <si>
    <t>22*7*0,130 "výhybkové pražce dřevěné pražce "</t>
  </si>
  <si>
    <t>61</t>
  </si>
  <si>
    <t>R1</t>
  </si>
  <si>
    <t>Odkup dřevěných pražců</t>
  </si>
  <si>
    <t>-785991252</t>
  </si>
  <si>
    <t>62</t>
  </si>
  <si>
    <t>99724252R</t>
  </si>
  <si>
    <t>Vodorovná doprava části rozebraných konstrukcí s naložením, složením a hrubým urovnáním kolejnic nebo kolejových konstrukcí, na skládku zhotovitele</t>
  </si>
  <si>
    <t>-289064462</t>
  </si>
  <si>
    <t>581,37*2*0,05640 " z rozebrané koleje, 0,05640 je hmotnost bm koleje R57"</t>
  </si>
  <si>
    <t>52,688*2*0,05640 "z výměny kolejnic v kol. č. 1 v km 0,013925 - 0,066612"</t>
  </si>
  <si>
    <t>44,13 "rozebrané výhybky"</t>
  </si>
  <si>
    <t>18*0,15 "vybourané odvodňovače žlábkových kolejnic</t>
  </si>
  <si>
    <t>0,9 "kol. zarážedlo kol. č.3"</t>
  </si>
  <si>
    <t>63</t>
  </si>
  <si>
    <t>R2</t>
  </si>
  <si>
    <t>Odkup výziskaných kolejí a kol. konstrukcí</t>
  </si>
  <si>
    <t>1620604143</t>
  </si>
  <si>
    <t>64</t>
  </si>
  <si>
    <t>99724253R</t>
  </si>
  <si>
    <t>Vodorovná doprava části rozebraných konstrukcí s naložením, složením a hrubým urovnáním drobného kolejiva, na skládku zhotovitele</t>
  </si>
  <si>
    <t>-1934614155</t>
  </si>
  <si>
    <t xml:space="preserve">drobné kolejivo, </t>
  </si>
  <si>
    <t>2096,803* (8,52+2,46)/1000 "hmot. podkladnice + 2 x komplet upevň."</t>
  </si>
  <si>
    <t>65</t>
  </si>
  <si>
    <t>R3</t>
  </si>
  <si>
    <t>Odkup drobného kolejiva</t>
  </si>
  <si>
    <t>-649129397</t>
  </si>
  <si>
    <t>66</t>
  </si>
  <si>
    <t>997241511</t>
  </si>
  <si>
    <t>Doprava vybouraných hmot (kameniva z kol.lože) vodorovné přemístění vybouraných hmot nebo konstrukcí, na skládku zhotovitele</t>
  </si>
  <si>
    <t>326937797</t>
  </si>
  <si>
    <t xml:space="preserve">Poznámka k souboru cen:_x000d_
1. Ceny jsou určeny pro vodorovné přemístění jedním dopravním prostředkem nebo soupravou bez překládání na určenou skládku._x000d_
2. Ceny -1531 a -1539 lze použít i pro dopravu vyzískané hmoty z kolejového lože, nástupišť, drážních stezek apod._x000d_
3. Ceny -6111 a -6112 jsou určeny pro další nakládání nebo překládání na jakýkoliv dopravní prostředek._x000d_
4. Další vodorovné přemístění jiným dopravním prostředkem po provedeném překládání se oceňuje samostatně._x000d_
5. Délkou vzdálenosti vodorovného přemístění se rozumí délka dopravní trasy, kterou projekt stanovil jako nejhospodárnější pro dopravu silničními nebo kolejovými dopravními prostředky._x000d_
</t>
  </si>
  <si>
    <t xml:space="preserve">1269,70*1,75 "výkaz kubatur odečtem v  SW AutoCad z výkresu D.2.1.1.6"</t>
  </si>
  <si>
    <t>67</t>
  </si>
  <si>
    <t>R4</t>
  </si>
  <si>
    <t>Odkup vytěženého kameniva z kol. lože</t>
  </si>
  <si>
    <t>-53271264</t>
  </si>
  <si>
    <t>1269,70*1,75</t>
  </si>
  <si>
    <t>SO 02 - Nástupiště, chodníky a zpevněné plochy, městský mobiliář</t>
  </si>
  <si>
    <t xml:space="preserve">Dopravní podnik Ostrava a.s. </t>
  </si>
  <si>
    <t>Ing. Dita Erbanová</t>
  </si>
  <si>
    <t xml:space="preserve">    1 - Zemní práce</t>
  </si>
  <si>
    <t xml:space="preserve">    998 - Přesun hmot</t>
  </si>
  <si>
    <t>5 - Komunikace pozemní</t>
  </si>
  <si>
    <t>113106144</t>
  </si>
  <si>
    <t>Rozebrání dlažeb komunikací pro pěší s přemístěním hmot na skládku na vzdálenost do 3 m nebo s naložením na dopravní prostředek s ložem z kameniva nebo živice a s jakoukoliv výplní spár strojně plochy jednotlivě přes 50 m2 ze zámkové dlažby</t>
  </si>
  <si>
    <t>-709697466</t>
  </si>
  <si>
    <t xml:space="preserve">Poznámka k souboru cen:_x000d_
1. Ceny jsou určeny pro rozebrání dlažeb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 nebo mozaikových kostek,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</si>
  <si>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zámková dlažba tl 60 mm vč. lože</t>
  </si>
  <si>
    <t>42+37+26+38</t>
  </si>
  <si>
    <t>113106151</t>
  </si>
  <si>
    <t>Rozebrání dlažeb a dílců vozovek a ploch s přemístěním hmot na skládku na vzdálenost do 3 m nebo s naložením na dopravní prostředek, s jakoukoliv výplní spár ručně z velkých kostek s ložem z kameniva</t>
  </si>
  <si>
    <t>1344877435</t>
  </si>
  <si>
    <t xml:space="preserve">Poznámka k souboru cen:_x000d_
1. Ceny jsou určeny pro rozebrání dlažeb a dílců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</si>
  <si>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žulové kostky 10/10/10</t>
  </si>
  <si>
    <t>55+132+50</t>
  </si>
  <si>
    <t>113107152</t>
  </si>
  <si>
    <t>Odstranění podkladů nebo krytů strojně plochy jednotlivě přes 50 m2 do 200 m2 s přemístěním hmot na skládku na vzdálenost do 20 m nebo s naložením na dopravní prostředek z kameniva těženého, o tl. vrstvy přes 100 do 200 mm</t>
  </si>
  <si>
    <t>-1657112819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</si>
  <si>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</si>
  <si>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pod rozebranou zámk. dlažbou</t>
  </si>
  <si>
    <t>113107165</t>
  </si>
  <si>
    <t>Odstranění podkladů nebo krytů strojně plochy jednotlivě přes 50 m2 do 200 m2 s přemístěním hmot na skládku na vzdálenost do 20 m nebo s naložením na dopravní prostředek z kameniva hrubého drceného, o tl. vrstvy přes 400 do 500 mm</t>
  </si>
  <si>
    <t>-997986093</t>
  </si>
  <si>
    <t>114+5+26</t>
  </si>
  <si>
    <t>113107212</t>
  </si>
  <si>
    <t>Odstranění podkladů nebo krytů strojně plochy jednotlivě přes 200 m2 s přemístěním hmot na skládku na vzdálenost do 20 m nebo s naložením na dopravní prostředek z kameniva těženého, o tl. vrstvy přes 100 do 200 mm</t>
  </si>
  <si>
    <t>1734520904</t>
  </si>
  <si>
    <t>podklad pod povrchem z žul. dl.</t>
  </si>
  <si>
    <t>odkop povrchu štěrk. lože z koleje</t>
  </si>
  <si>
    <t>150+296</t>
  </si>
  <si>
    <t>bourání asfaltových ploch</t>
  </si>
  <si>
    <t>chodníky, nástupiště</t>
  </si>
  <si>
    <t>1240+47+760+105</t>
  </si>
  <si>
    <t>113107213</t>
  </si>
  <si>
    <t>Odstranění podkladů nebo krytů strojně plochy jednotlivě přes 200 m2 s přemístěním hmot na skládku na vzdálenost do 20 m nebo s naložením na dopravní prostředek z kameniva těženého, o tl. vrstvy přes 200 do 300 mm</t>
  </si>
  <si>
    <t>1704694583</t>
  </si>
  <si>
    <t>odstranění podkladu cyklostezky</t>
  </si>
  <si>
    <t>červený asfalt</t>
  </si>
  <si>
    <t>126+22+88</t>
  </si>
  <si>
    <t>113107241</t>
  </si>
  <si>
    <t>Odstranění podkladů nebo krytů strojně plochy jednotlivě přes 200 m2 s přemístěním hmot na skládku na vzdálenost do 20 m nebo s naložením na dopravní prostředek živičných, o tl. vrstvy do 50 mm</t>
  </si>
  <si>
    <t>-784914060</t>
  </si>
  <si>
    <t>odstranění povrchu cyklostezky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</si>
  <si>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</si>
  <si>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</si>
  <si>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1006997648</t>
  </si>
  <si>
    <t>113107245</t>
  </si>
  <si>
    <t>Odstranění podkladů nebo krytů strojně plochy jednotlivě přes 200 m2 s přemístěním hmot na skládku na vzdálenost do 20 m nebo s naložením na dopravní prostředek živičných, o tl. vrstvy přes 200 do 250 mm</t>
  </si>
  <si>
    <t>482781669</t>
  </si>
  <si>
    <t>bourání asf. povrchu z koleje v tl 210 mm</t>
  </si>
  <si>
    <t>75+70+220</t>
  </si>
  <si>
    <t>113154123</t>
  </si>
  <si>
    <t>Frézování živičného podkladu nebo krytu s naložením na dopravní prostředek plochy do 500 m2 bez překážek v trase pruhu šířky přes 0,5 m do 1 m, tloušťky vrstvy 50 mm</t>
  </si>
  <si>
    <t>-437860907</t>
  </si>
  <si>
    <t xml:space="preserve">Poznámka k souboru cen:_x000d_
1. V cenách jsou započteny i náklady na:_x000d_
a) vodu pro chlazení zubů frézy,_x000d_
b) opotřebování frézovacích nástrojů,_x000d_
c) naložení odfrézovaného materiálu na dopravní prostředek._x000d_
2. V cenách nejsou započteny náklady na:_x000d_
a) nutné ruční odstranění (vybourání) živičného krytu kolem překážek, které se oceňují cenami souboru cen 113 10-7 Odstranění podkladů nebo krytů této části katalogu,_x000d_
b) očištění povrchu odfrézované plochy, které se oceňují cenami souboru cen 938 90-9 Odstranění bláta, prachu z povrchu podkladu nebo krytu části C01 tohoto katalogu._x000d_
3. Množství měrných jednotek pro rozpočet určí projekt. Drobné překážky, např. vpusti, uzávěry, sloupy (plochy do 2 m2) se z celkové frézované plochy neodečítají._x000d_
4. Tloušťku frézované vrstvy určí projekt a měří se tloušťka jednotlivých záběrů v mm._x000d_
5. Cena s překážkami je určena v případech, kdy:_x000d_
a) na 200 m2 frézované plochy se vyskytne v průměru více než jedna vpusť nebo vstup inženýrských sítí, popř. stožár, vstupní ostrůvek apod.,_x000d_
b) jsou-li podél frézované plochy osazeny obrubníky s výškovým rozdílem horní plochy obrubníku od frézované plochy větší než 250 mm._x000d_
6. Překážkami se rozumějí obrubníky nebo krajníky, pokud výškový rozdíl horní plochy obrubníku od frézované plochy je větší než 250 mm, vpusti nebo vstupy inženýrských sítí, stožáry, nástupní a ochranné ostrůvky apod._x000d_
</t>
  </si>
  <si>
    <t>225+33+76</t>
  </si>
  <si>
    <t>113154124</t>
  </si>
  <si>
    <t>Frézování živičného podkladu nebo krytu s naložením na dopravní prostředek plochy do 500 m2 bez překážek v trase pruhu šířky přes 0,5 m do 1 m, tloušťky vrstvy 100 mm</t>
  </si>
  <si>
    <t>-1154818229</t>
  </si>
  <si>
    <t>115+50</t>
  </si>
  <si>
    <t>11320111R</t>
  </si>
  <si>
    <t>Vytrhání obrub vč. přídlažby 1 řádku z kostek 10/10/10 cm s vybouráním lože, s přemístěním hmot na skládku na vzdálenost do 3 m nebo s naložením na dopravní prostředek silničních ležatých</t>
  </si>
  <si>
    <t>1939371162</t>
  </si>
  <si>
    <t xml:space="preserve">Poznámka k souboru cen:_x000d_
1. Ceny jsou určeny:_x000d_
a) pro vytrhání obrub, obrubníků nebo krajníků jakéhokoliv druhu a velikosti uložených v jakémkoliv loži popř. i s opěrami a vyspárovaných jakýmkoliv materiálem,_x000d_
b) pro obruby z dlažebních kostek uložených v jedné řadě._x000d_
2. V cenách nejsou započteny náklady na popř. nutné očištění:_x000d_
a) vytrhaných obrubníků nebo krajníků, které se oceňuje cenami souboru cen 979 0 . - . . Očištění vybouraných obrubníků, krajníků, desek nebo dílců části C 01 tohoto ceníku,_x000d_
b) vytrhaných dlažebních kostek, které se oceňují cenami souboru cen 979 07-11 Očištění vybouraných dlažebních kostek části C 01 tohoto ceníku._x000d_
3. Vytrhání obrub ze dvou řad kostek se oceňuje jako dvojnásobné množství vytrhání obrub z jedné řady kostek._x000d_
4. Přemístění vybouraných obrub, krajníků nebo dlažebních kostek včetně materiálu z lože a spár na vzdálenost přes 3 m se oceňuje cenami souborů cen 997 22-1 Vodorovná doprava suti a vybouraných hmot._x000d_
</t>
  </si>
  <si>
    <t>vytrhání žul. obrubníku OP3</t>
  </si>
  <si>
    <t>vč. 1 řádku přídlažby z kostek 10/10/10</t>
  </si>
  <si>
    <t>62+50</t>
  </si>
  <si>
    <t>113202111</t>
  </si>
  <si>
    <t>Vytrhání obrub s vybouráním lože, s přemístěním hmot na skládku na vzdálenost do 3 m nebo s naložením na dopravní prostředek z krajníků nebo obrubníků stojatých</t>
  </si>
  <si>
    <t>916089176</t>
  </si>
  <si>
    <t>bourání BO 15/25</t>
  </si>
  <si>
    <t>203+163+49+160+63+70+13+28</t>
  </si>
  <si>
    <t>bourání BO 8/20</t>
  </si>
  <si>
    <t>46+51+19+23+11+14+53+45</t>
  </si>
  <si>
    <t>121112111</t>
  </si>
  <si>
    <t>Sejmutí ornice ručně s vodorovným přemístěním do 50 m na dočasné či trvalé skládky nebo na hromady v místě upotřebení tloušťky vrstvy do 100 mm</t>
  </si>
  <si>
    <t>-2016035167</t>
  </si>
  <si>
    <t>sejmutá ornice bude přemístěna na deponii</t>
  </si>
  <si>
    <t>pro ohumusování v rámci SO03</t>
  </si>
  <si>
    <t>890*0,1</t>
  </si>
  <si>
    <t>122101102</t>
  </si>
  <si>
    <t>Odkopávky a prokopávky nezapažené s přehozením výkopku na vzdálenost do 3 m nebo s naložením na dopravní prostředek v horninách tř. 1 a 2 přes 100 do 1 000 m3</t>
  </si>
  <si>
    <t>702428033</t>
  </si>
  <si>
    <t>(0,61+0,80)*38+0,76*49+6,9*72+0,55*25</t>
  </si>
  <si>
    <t>12210110R</t>
  </si>
  <si>
    <t>Odkopávky a prokopávky nezapažené s přehozením výkopku pro sanaci zemní pláně v horninách tř. 1 a 2 do 100 m3</t>
  </si>
  <si>
    <t>-1969897894</t>
  </si>
  <si>
    <t>Odkopávky pro výměnnou vrstvu</t>
  </si>
  <si>
    <t>(246+858+168+150+395+260)*0,3</t>
  </si>
  <si>
    <t>162201102</t>
  </si>
  <si>
    <t>Vodorovné přemístění výkopku nebo sypaniny po suchu na obvyklém dopravním prostředku, bez naložení výkopku, avšak se složením bez rozhrnutí z horniny tř. 1 až 4 na vzdálenost přes 20 do 50 m</t>
  </si>
  <si>
    <t>CS ÚRS 2018 01</t>
  </si>
  <si>
    <t>-1862176625</t>
  </si>
  <si>
    <t>zemin pro obsyp obruby na meziskládku</t>
  </si>
  <si>
    <t>238,815 "v rámci SO 02"</t>
  </si>
  <si>
    <t>247,1 "v rámci SO03"</t>
  </si>
  <si>
    <t>Vodorovné přemístění výkopku nebo sypaniny po suchu na obvyklém dopravním prostředku, bez naložení výkopku, avšak se složením bez rozhrnutí z horniny tř. 1 až 4 na vzdálenost přes 9 000 do 10 000 m</t>
  </si>
  <si>
    <t>-976850452</t>
  </si>
  <si>
    <t>odečet zemin pro obsyp obruby</t>
  </si>
  <si>
    <t>-238,815 "v rámci SO 02"</t>
  </si>
  <si>
    <t>-247,1 "v rámci SO03"</t>
  </si>
  <si>
    <t>Vodorovné přemístění výkopku pro sanaci zemní pláně po suchu na obvyklém dopravním prostředku, bez naložení výkopku, avšak se složením bez rozhrnutí z horniny tř. 1 až 4 na vzdálenost přes 9 000 do 10 000 m</t>
  </si>
  <si>
    <t>-998825011</t>
  </si>
  <si>
    <t>175101201</t>
  </si>
  <si>
    <t>Obsypání objektů nad přilehlým původním terénem sypaninou z vhodných hornin 1 až 4 nebo materiálem uloženým ve vzdálenosti do 3 m od vnějšího kraje objektu pro jakoukoliv míru zhutnění bez prohození sypaniny sítem</t>
  </si>
  <si>
    <t>1527875601</t>
  </si>
  <si>
    <t xml:space="preserve">Poznámka k souboru cen:_x000d_
1. Ceny jsou určeny pro objem obsypu do vzdálenosti 3 m od přilehlého líce objektu nad přilehlým původním terénem. Zásyp pod tímto terénem se oceňuje jako zásyp okolo objektu cenami 174 10-1101, 174 10-1103 nebo 174 20-1101 a 174 20-1103; zbývající obsyp se ocení příslušnými cenami souboru cen 171 . 0-11 Uložení sypaniny do násypů._x000d_
2. Ceny platí i pro sypání ochranných valů nebo těch jejich částí, jejichž šířka je v koruně menší než 3 m. Uložení výkopku (sypaniny) do zmíněných valů nebo jejich částí, jejichž šířka v koruně je 3 m a více, se oceňuje cenou 171 20-1101 Uložení sypaniny do nezhutněných násypů._x000d_
3. Ceny nelze použít pro obsyp potrubí; tento se oceňuje cenami 175 11-11 Obsyp potrubí ručně, nebo 175 15-11 Obsypání potrubí strojně._x000d_
4. V cenách nejsou započteny náklady na:_x000d_
a) svahování obsypu; toto se oceňuje cenami souboru cen 182 . 0-11 Svahování,_x000d_
b) humusování obsypu; toto se oceňuje cenami souboru cen 18 . 30-11 Rozprostření a urovnání ornice,_x000d_
c) osetí obsypu; toto se oceňuje příslušnými cenami souborů cen části A Zřízení konstrukcí katalogu 823-2 Rekultivace._x000d_
5. Vzdáleností do 3 m uvedenou v popisu souboru cen se rozumí nejkratší vzdálenost těžiště hromady nebo dočasné skládky, z níž se sypanina odebírá, od vnějšího okraje objektu. Použije-li se pro obsyp objektů sypaniny ze zeminy, kterou je nutno přemisťovat ze vzdálenosti přes 30 m od vnějšího okraje objektu a rozpojovat, oceňuje se toto_x000d_
a) přemístění sypaniny cenami souboru cen 162 . 0-1 . Vodorovné přemístění výkopku,_x000d_
b) rozpojení dle čl. 3172 Všeobecných podmínek katalogu přičemž se vzdálenost 3 m od celkové vzdálenosti neodečítá._x000d_
6. Míru zhutnění předepisuje projekt._x000d_
7. V cenách nejsou zahrnuty náklady na nakupovanou sypaninu. Tato se oceňuje ve specifikaci._x000d_
</t>
  </si>
  <si>
    <t>násypy, zásypy za obrubou</t>
  </si>
  <si>
    <t>z propustné nenamrzavé zeminy</t>
  </si>
  <si>
    <t>(0,2+0,03)*38+3,2*49+153*0,3+0,03*(49+82+14,5+15+19+32+44+42)+0,21*25+0,55*24</t>
  </si>
  <si>
    <t>Bourání uliční vpusti vč. zasypání přípojky, odvozu na skládku zhotovitele a polatku za skládku</t>
  </si>
  <si>
    <t>128064300</t>
  </si>
  <si>
    <t>vč. odvozu na skládku zhotovitele</t>
  </si>
  <si>
    <t>a poplatku za uložení na skládku</t>
  </si>
  <si>
    <t>Bourání betonového mobiliáře - truhlíku vč. odvozu na skládku zhotovitele a poplatku za skládku</t>
  </si>
  <si>
    <t>-1229567001</t>
  </si>
  <si>
    <t>Demotáž označníku zastávek vč. odvozu na skládku zhotovitele</t>
  </si>
  <si>
    <t>1030099064</t>
  </si>
  <si>
    <t>211531111</t>
  </si>
  <si>
    <t>Výplň kamenivem do rýh odvodňovacích žeber nebo trativodů bez zhutnění, s úpravou povrchu výplně kamenivem drceným frakce 16 až 32 mm</t>
  </si>
  <si>
    <t>1116622270</t>
  </si>
  <si>
    <t xml:space="preserve">Poznámka k souboru cen:_x000d_
1. V ceně 51-1111 jsou započteny i náklady na průduchy vytvořené z lomového kamene._x000d_
2. V cenách 52-1111 až 58-1111 nejsou započteny náklady na zřízení průduchů; tyto práce se oceňují cenami:_x000d_
a) souboru cen 212 71-11 Trativody z trub z prostého betonu bez lože,_x000d_
b) souboru cen 212 75-5 . Trativody bez lože z drenážních trubek._x000d_
3. Množství měrných jednotek se určuje v m3 vyplňovaného prostoru. Objem potrubí a lože se do vyplňovaného prostoru nezapočítává._x000d_
</t>
  </si>
  <si>
    <t>8,8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</si>
  <si>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</si>
  <si>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</si>
  <si>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941754346</t>
  </si>
  <si>
    <t>185</t>
  </si>
  <si>
    <t>212972112</t>
  </si>
  <si>
    <t>Opláštění drenážních trub filtrační textilií DN 100</t>
  </si>
  <si>
    <t>573460650</t>
  </si>
  <si>
    <t>446820608</t>
  </si>
  <si>
    <t>trativodní šachty</t>
  </si>
  <si>
    <t>451317777</t>
  </si>
  <si>
    <t>Podklad nebo lože pod dlažbu (přídlažbu) v ploše vodorovné nebo ve sklonu do 1:5, tloušťky od 50 do 100 mm z betonu prostého</t>
  </si>
  <si>
    <t>-1919152025</t>
  </si>
  <si>
    <t xml:space="preserve">Poznámka k souboru cen:_x000d_
1. Ceny lze použít i pro podklad nebo lože pod dlažby silničních příkopů a kuželů._x000d_
2. Ceny nelze použít pro:_x000d_
a) lože rigolů dlážděných, které je započteno v cenách souborů cen 597 . 6- . 1 Rigol dlážděný, 597 17- . 1 Rigol krajnicový s kamennou obrubou a 597 16-1111 Rigol dlážděný z lomového kamene,_x000d_
b) podklad nebo lože pod dlažby (přídlažby) související s vodotečí, které se oceňují cenami části A 01 katalogu 832-1 Hráze a úpravy na tocích - úpravy toků a kanálů._x000d_
3. V cenách -7777 Podklad z prohozené zeminy, -9777 Příplatek za dalších 10 mm tloušťky z prohozené zeminy, -9779 Příplatek za sklon přes 1:5 z prohozené zeminy jsou započteny i náklady na prohození zeminy._x000d_
4. V cenách nejsou započteny náklady na:_x000d_
a) opatření zeminy a její přemístění k místu zabudování, které se oceňují podle ustanovení čl. 3111 Všeobecných podmínek části A 01 tohoto katalogu,_x000d_
b) úpravu pláně, která se oceňuje u silnic cenami části A 01, u dálnic cenami části A 02 katalogu 800-1 Zemní práce,_x000d_
c) odklizení odpadu po prohození zeminy, které se oceňuje cenami části A 01 katalogu 800-1 Zemní práce,_x000d_
d) svahování, které se oceňuje cenami části A 01 katalogu 800-1 Zemní práce._x000d_
</t>
  </si>
  <si>
    <t>podklad přídlažby</t>
  </si>
  <si>
    <t>4,4</t>
  </si>
  <si>
    <t>-1808727447</t>
  </si>
  <si>
    <t>246*1,3 "konstrukce komunikace 1</t>
  </si>
  <si>
    <t>858*1,4 "konstrukce komunikace 2</t>
  </si>
  <si>
    <t>185 "trativod"</t>
  </si>
  <si>
    <t>69311070</t>
  </si>
  <si>
    <t>geotextilie netkaná PP 400g/m2</t>
  </si>
  <si>
    <t>-1012153885</t>
  </si>
  <si>
    <t xml:space="preserve">1706*1,2 "20% přesahy a  ztratné"</t>
  </si>
  <si>
    <t>998225111</t>
  </si>
  <si>
    <t>Přesun hmot pro komunikace s krytem z kameniva, monolitickým betonovým nebo živičným dopravní vzdálenost do 200 m jakékoliv délky objektu</t>
  </si>
  <si>
    <t>478557910</t>
  </si>
  <si>
    <t xml:space="preserve">Poznámka k souboru cen:_x000d_
1. Ceny lze použít i pro plochy letišť s krytem monolitickým betonovým nebo živičným._x000d_
</t>
  </si>
  <si>
    <t>997221551</t>
  </si>
  <si>
    <t>Vodorovná doprava suti bez naložení, ale se složením a s hrubým urovnáním ze sypkých materiálů, na vzdálenost do 1 km</t>
  </si>
  <si>
    <t>-213315323</t>
  </si>
  <si>
    <t xml:space="preserve">Poznámka k souboru cen:_x000d_
1. Ceny nelze použít pro vodorovnou dopravu suti po železnici, po vodě nebo neobvyklými dopravními prostředky._x000d_
2. Je-li na dopravní dráze pro vodorovnou dopravu suti překážka, pro kterou je nutno suť překládat z jednoho dopravního prostředku na druhý, oceňuje se tato doprava v každém úseku samostatně._x000d_
3. Ceny 997 22-155 jsou určeny pro sypký materiál, např. kamenivo a hmoty kamenitého charakteru stmelené vápnem, cementem nebo živicí._x000d_
4. Ceny 997 22-156 jsou určeny pro drobný kusový materiál (dlažební kostky, lomový kámen)._x000d_
</t>
  </si>
  <si>
    <t>850,50</t>
  </si>
  <si>
    <t>118</t>
  </si>
  <si>
    <t>42,90</t>
  </si>
  <si>
    <t>108,750</t>
  </si>
  <si>
    <t>997221559</t>
  </si>
  <si>
    <t>Vodorovná doprava suti bez naložení, ale se složením a s hrubým urovnáním Příplatek k ceně za každý další i započatý 1 km přes 1 km</t>
  </si>
  <si>
    <t>1314912220</t>
  </si>
  <si>
    <t>ZKD 9x , předpokl. vzdálenost do 10 km</t>
  </si>
  <si>
    <t>1120,150*9</t>
  </si>
  <si>
    <t>997221855</t>
  </si>
  <si>
    <t>1202562541</t>
  </si>
  <si>
    <t xml:space="preserve">Poznámka k souboru cen:_x000d_
1. Ceny uvedenév souboru cen je doporučeno upravit podle aktuálních cen místně příslušné skládky odpadů._x000d_
2. Uložení odpadů neuvedených v souboru cen se oceňuje individuálně._x000d_
3. V cenách je započítán poplatek za ukládání odpadu dle zákona 185/2001 Sb._x000d_
4. Případné drcení stavebního odpadu lze ocenit cenami souboru cen 997 00-60 Drcení stavebního odpadu z katalogu 800-6 Demolice objektů._x000d_
</t>
  </si>
  <si>
    <t>souhrn sutě z bourání komunikaci</t>
  </si>
  <si>
    <t>1120,150</t>
  </si>
  <si>
    <t>souhrn výkopku zemin</t>
  </si>
  <si>
    <t>1074,655*1,75</t>
  </si>
  <si>
    <t>997221571</t>
  </si>
  <si>
    <t>Vodorovná doprava vybouraných hmot bez naložení, ale se složením a s hrubým urovnáním na vzdálenost do 1 km</t>
  </si>
  <si>
    <t>-1660649440</t>
  </si>
  <si>
    <t xml:space="preserve">Poznámka k souboru cen:_x000d_
1. Ceny nelze použít pro vodorovnou dopravu vybouraných hmot po železnici, po vodě nebo neobvyklými dopravními prostředky._x000d_
2. Je-li na dopravní dráze pro vodorovnou dopravu vybouraných hmot překážka, pro kterou je nutno vybourané hmoty překládat z jednoho dopravního prostředku na druhý, oceňuje se tato doprava v každém úseku samostatně._x000d_
</t>
  </si>
  <si>
    <t>37,180</t>
  </si>
  <si>
    <t>98,829 - (143,308*0,1*2,7) "odečet použitého výzisku"</t>
  </si>
  <si>
    <t>23,128</t>
  </si>
  <si>
    <t>473,440</t>
  </si>
  <si>
    <t>212,430</t>
  </si>
  <si>
    <t>Suť z frézování</t>
  </si>
  <si>
    <t>42,752+42,240</t>
  </si>
  <si>
    <t>32,480</t>
  </si>
  <si>
    <t>bourání BO 15/25+BO 8/20</t>
  </si>
  <si>
    <t>207,255</t>
  </si>
  <si>
    <t>997221579</t>
  </si>
  <si>
    <t>Vodorovná doprava vybouraných hmot bez naložení, ale se složením a s hrubým urovnáním na vzdálenost Příplatek k ceně za každý další i započatý 1 km přes 1 km</t>
  </si>
  <si>
    <t>1836469570</t>
  </si>
  <si>
    <t>1131,041*9</t>
  </si>
  <si>
    <t>997221815</t>
  </si>
  <si>
    <t>Poplatek za uložení betonového odpadu na skládce (skládkovné)</t>
  </si>
  <si>
    <t>289230596</t>
  </si>
  <si>
    <t>98,829</t>
  </si>
  <si>
    <t>997221845</t>
  </si>
  <si>
    <t>Poplatek za uložení stavebního odpadu na skládce (skládkovné) asfaltového bez obsahu dehtu zatříděného do Katalogu odpadů pod kódem 170 302</t>
  </si>
  <si>
    <t>-1495697643</t>
  </si>
  <si>
    <t>suť z frézování</t>
  </si>
  <si>
    <t>99722157R</t>
  </si>
  <si>
    <t xml:space="preserve">Vodorovná doprava vybouraných zádlažbových panelů na skládku zhotovotele </t>
  </si>
  <si>
    <t>1655173077</t>
  </si>
  <si>
    <t>rozebrané zádlažbové panely</t>
  </si>
  <si>
    <t>předpokláná vzdálenost do 10 km</t>
  </si>
  <si>
    <t>344,080</t>
  </si>
  <si>
    <t>Odkup rozebraných zádlažbových panelů</t>
  </si>
  <si>
    <t>849931057</t>
  </si>
  <si>
    <t>564751111</t>
  </si>
  <si>
    <t>Podklad nebo kryt z kameniva hrubého drceného vel. 0-63 mm s rozprostřením a zhutněním, po zhutnění tl. 150 mm</t>
  </si>
  <si>
    <t>-756228541</t>
  </si>
  <si>
    <t>858*1,3 "konstrukce komunikace 2</t>
  </si>
  <si>
    <t>564760111</t>
  </si>
  <si>
    <t>Podklad nebo kryt z kameniva hrubého drceného vel. 0-32 mm s rozprostřením a zhutněním, po zhutnění tl. 200 mm</t>
  </si>
  <si>
    <t>-1549269021</t>
  </si>
  <si>
    <t>858*1,2 "konstrukce komunikace 2</t>
  </si>
  <si>
    <t>564761111</t>
  </si>
  <si>
    <t>Podklad nebo kryt z kameniva hrubého drceného vel. 0-63 mm s rozprostřením a zhutněním, po zhutnění tl. 200 mm</t>
  </si>
  <si>
    <t>7388664</t>
  </si>
  <si>
    <t>1,2*168 "nástupiště</t>
  </si>
  <si>
    <t>150 "chodník</t>
  </si>
  <si>
    <t>395 "zpevněná plocha</t>
  </si>
  <si>
    <t>564871111</t>
  </si>
  <si>
    <t>Podklad ze štěrkodrti ŠD s rozprostřením a zhutněním, po zhutnění tl. 250 mm</t>
  </si>
  <si>
    <t>685542579</t>
  </si>
  <si>
    <t>246*1,2 "konstrukce komunikace 1"</t>
  </si>
  <si>
    <t>260 "cyklostezka"</t>
  </si>
  <si>
    <t>564871116</t>
  </si>
  <si>
    <t>Podklad ze štěrkodrti ŠD 0-63 s rozprostřením a zhutněním, po zhutnění tl. 300 mm</t>
  </si>
  <si>
    <t>43757195</t>
  </si>
  <si>
    <t>168*1,2 "nástupiště, výměnná vrstva</t>
  </si>
  <si>
    <t>150 "chodník, výměnná vrstva</t>
  </si>
  <si>
    <t>395 "zpevněná plocha, výměnná vrstva</t>
  </si>
  <si>
    <t>260 "cyklostezka, výměnná vrstva</t>
  </si>
  <si>
    <t>564911411</t>
  </si>
  <si>
    <t>Podklad nebo podsyp z asfaltového recyklátu s rozprostřením a zhutněním, po zhutnění tl. 50 mm</t>
  </si>
  <si>
    <t>212393283</t>
  </si>
  <si>
    <t>Cyklostezka R-materiál</t>
  </si>
  <si>
    <t>160</t>
  </si>
  <si>
    <t>565166112</t>
  </si>
  <si>
    <t>Asfaltový beton vrstva podkladní ACP 22 (obalované kamenivo hrubozrnné - OKH) s rozprostřením a zhutněním v pruhu šířky do 3 m, po zhutnění tl. 90 mm</t>
  </si>
  <si>
    <t>-291681779</t>
  </si>
  <si>
    <t xml:space="preserve">Poznámka k souboru cen:_x000d_
1. ČSN EN 13108-1 připouští pro ACP 22 pouze tl. 60 až 100 mm._x000d_
</t>
  </si>
  <si>
    <t>858 "konstrukce komunikace 2</t>
  </si>
  <si>
    <t>1010 "konstrukce asf. krytu koleje, konstrukce 2</t>
  </si>
  <si>
    <t>565176111</t>
  </si>
  <si>
    <t>Asfaltový beton vrstva podkladní ACP 22 (obalované kamenivo hrubozrnné - OKH) s rozprostřením a zhutněním v pruhu šířky do 3 m, po zhutnění tl. 100 mm</t>
  </si>
  <si>
    <t>-4499314</t>
  </si>
  <si>
    <t>246 "konstrukce komunikace 1</t>
  </si>
  <si>
    <t>340 "konstrukce asf. krytu koleje, konstrukce 1</t>
  </si>
  <si>
    <t>567131113</t>
  </si>
  <si>
    <t>Podklad ze směsi stmelené cementem SC bez dilatačních spár, s rozprostřením a zhutněním SC C 3/4 (SC I), po zhutnění tl. 180 mm</t>
  </si>
  <si>
    <t>1610007060</t>
  </si>
  <si>
    <t xml:space="preserve">Poznámka k souboru cen:_x000d_
1. V cenách jsou započteny i náklady na ošetření povrchu podkladu vodou._x000d_
2. V cenách 567 1.-4 jsou započteny i náklady postřik proti odpařování vody._x000d_
3. V cenách nejsou započteny náklady na:_x000d_
a) příp. postřik, který se oceňuje cenou 919 74-8111 Postřik popř. zdrsnění povrchu cementobetonového krytu nebo podkladu ochrannou emulzí,_x000d_
b) zřízení dilatačních spár a jejich vyplnění; tyto práce se oceňují cenami souborů cen 919 11-1 Řezání dilatačních spár, 919 12-. Těsnění dilatačních spár a 919 13 Vyztužení dilatačních spár._x000d_
</t>
  </si>
  <si>
    <t>1,1*246 "konstrukce komunikace 1</t>
  </si>
  <si>
    <t>573111112</t>
  </si>
  <si>
    <t>Postřik infiltrační PI z asfaltu silničního s posypem kamenivem, v množství 1,00 kg/m2</t>
  </si>
  <si>
    <t>302375816</t>
  </si>
  <si>
    <t>573211109</t>
  </si>
  <si>
    <t>Postřik spojovací PS bez posypu kamenivem z asfaltu silničního, v množství 0,50 kg/m2</t>
  </si>
  <si>
    <t>18250239</t>
  </si>
  <si>
    <t>340 "konstrukce asf. krytu koleje, konstrukce 1"</t>
  </si>
  <si>
    <t>1010 "konstrukce asf. krytu koleje, konstrukce 2"</t>
  </si>
  <si>
    <t>260 "cyklostezka</t>
  </si>
  <si>
    <t xml:space="preserve">130 "obnova asf. povrchu komunikace </t>
  </si>
  <si>
    <t>573231108</t>
  </si>
  <si>
    <t>Postřik spojovací PS bez posypu kamenivem ze silniční emulze, v množství 0,50 kg/m2</t>
  </si>
  <si>
    <t>609866281</t>
  </si>
  <si>
    <t>2x spoj. postřik 80% PS-EP,</t>
  </si>
  <si>
    <t>z kationaktivní modif. asf. emulze</t>
  </si>
  <si>
    <t>246*2 "2xkonstrukce komunikace 1"</t>
  </si>
  <si>
    <t xml:space="preserve">340*2  "2 x konstrukce asf. krytu, konstrukce 1"</t>
  </si>
  <si>
    <t>573231112</t>
  </si>
  <si>
    <t>Postřik spojovací PS bez posypu kamenivem ze silniční emulze, v množství 0,90 kg/m2</t>
  </si>
  <si>
    <t>-1159754673</t>
  </si>
  <si>
    <t>2*858 "2x konstrukce komunikace 2</t>
  </si>
  <si>
    <t>2*1010 "2xkonstrukce asf. krytu koleje, konstrukce 2</t>
  </si>
  <si>
    <t>576133211</t>
  </si>
  <si>
    <t>Asfaltový koberec mastixový SMA 11 (AKMS) s rozprostřením a se zhutněním v pruhu šířky do 3 m, po zhutnění tl. 40 mm</t>
  </si>
  <si>
    <t>-407799472</t>
  </si>
  <si>
    <t>246 "Konstrukce komunikace 1"</t>
  </si>
  <si>
    <t xml:space="preserve">130 "obnova  asf. povrchu komunikace</t>
  </si>
  <si>
    <t>577134111</t>
  </si>
  <si>
    <t>Asfaltový beton vrstva obrusná ACO 11 (ABS) s rozprostřením a se zhutněním z nemodifikovaného asfaltu v pruhu šířky do 3 m tř. I, po zhutnění tl. 40 mm</t>
  </si>
  <si>
    <t>-2072476693</t>
  </si>
  <si>
    <t xml:space="preserve">Poznámka k souboru cen:_x000d_
1. ČSN EN 13108-1 připouští pro ACO 11 pouze tl. 35 až 50 mm._x000d_
</t>
  </si>
  <si>
    <t>1010 "konstrukce asf. krytu koleje,konstrukce 2</t>
  </si>
  <si>
    <t>577144111</t>
  </si>
  <si>
    <t>Asfaltový beton vrstva obrusná ACO 11 (ABS) s rozprostřením a se zhutněním z nemodifikovaného asfaltu v pruhu šířky do 3 m tř. I, po zhutnění tl. 50 mm, červená</t>
  </si>
  <si>
    <t>-1883886956</t>
  </si>
  <si>
    <t>cyklostezka 260 m2</t>
  </si>
  <si>
    <t>asfaltový beton červený</t>
  </si>
  <si>
    <t>260 "cyklostezuka</t>
  </si>
  <si>
    <t>577175132</t>
  </si>
  <si>
    <t>Asfaltový beton vrstva ložní ACL 16 (ABH) s rozprostřením a zhutněním z modifikovaného asfaltu v pruhu šířky do 3 m, po zhutnění tl. 80 mm</t>
  </si>
  <si>
    <t>1356693866</t>
  </si>
  <si>
    <t xml:space="preserve">Poznámka k souboru cen:_x000d_
1. ČSN EN 13108-1 připouští pro ACL 16 pouze tl. 50 až 70 mm._x000d_
</t>
  </si>
  <si>
    <t>1010 "konstrukce asf. krytu, konstrukce 2</t>
  </si>
  <si>
    <t>577176111</t>
  </si>
  <si>
    <t>Asfaltový beton vrstva ložní ACL 22 (ABVH) s rozprostřením a zhutněním z nemodifikovaného asfaltu v pruhu šířky do 3 m, po zhutnění tl. 80 mm</t>
  </si>
  <si>
    <t>-1769484093</t>
  </si>
  <si>
    <t xml:space="preserve">Poznámka k souboru cen:_x000d_
1. ČSN EN 13108-1 připouští pro ACL 22 pouze tl. 60 až 90 mm._x000d_
</t>
  </si>
  <si>
    <t>246 "konstrukce komunikace 1"</t>
  </si>
  <si>
    <t>594511111R</t>
  </si>
  <si>
    <t>Přídlažba ze žulových kostek v ploše vodorovné nebo ve sklonu tl. do 250 mm, bez vyplnění spár, s provedením lože tl. 50 mm z betonu</t>
  </si>
  <si>
    <t>2084688120</t>
  </si>
  <si>
    <t xml:space="preserve">Poznámka k souboru cen:_x000d_
1. Ceny jsou určeny:_x000d_
a) pro jakýkoliv sklon plochy,_x000d_
b) i pro dlažby (přídlažby) silničních příkopů a kuželů._x000d_
2. Ceny nelze použít pro:_x000d_
a) rigoly dlážděné, které se oceňují cenami souborů cen 597 . 6- . 1 Rigol dlážděný, 597 17- . 1 Rigol krajnicový s kamennou obrubou a 597 17- . 1 Rigol dlážděný z lomového kamene,_x000d_
b) dlažbu nebo přídlažbu svahů nebo kuželů souvisejících s vodotečí, která se oceňuje cenami části A 01 katalogu 832-1 Hráze a úpravy na tocích-úpravy toků a kanály._x000d_
3. Část lože přesahující tl. 50 mm se oceňuje cenami souboru cen 451 31-97 Příplatek za každých dalších 10 mm tloušťky podkladu nebo lože._x000d_
4. V ceně -1111 jsou započteny i náklady na prohození zeminy._x000d_
5. V cenách nejsou započteny náklady na:_x000d_
a) provedení podkladu pod lože, které se oceňuje cenami souboru cen 451 . . - . . Podklad nebo lože pod dlažbu,_x000d_
b) vyplnění spár, které se oceňuje cenami souboru cen 599 . . -2 . Vyplnění spár dlažby,_x000d_
c) opatření zeminy a její přemístění k místu zabudování, které se oceňují podle ustanovení čl. 3111 Všeobecných podmínek části A 01 tohoto katalogu,_x000d_
d) odklizení odpadu po prohození zeminy, které se oceňuje cenami části A 01 katalogu 800-1 Zemní práce._x000d_
6. Množství měrných jednotek se určuje v m2 rozvinuté dlážděné plochy._x000d_
</t>
  </si>
  <si>
    <t>přídlažba žulové kostky 10/10/10</t>
  </si>
  <si>
    <t>1 řádek, kostky z výzisku</t>
  </si>
  <si>
    <t>44*0,11</t>
  </si>
  <si>
    <t>2 řádek, kostky z výzisku</t>
  </si>
  <si>
    <t>629,4*0,22</t>
  </si>
  <si>
    <t>596211210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</si>
  <si>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do 50 m2</t>
  </si>
  <si>
    <t>2106292777</t>
  </si>
  <si>
    <t xml:space="preserve">Poznámka k souboru cen:_x000d_
1. Pro volbu cen dlažeb platí toto rozdělení: Skupina A: dlažby z prvků stejného tvaru, Skupina B: dlažby z prvků dvou a více tvarů nebo z obrazců o ploše jednotlivě do 100 m2, Skupina C: dlažby obloukovitých tvarů (oblouky, kruhy, apod.)._x000d_
2. V cenách jsou započteny i náklady na dodání hmot pro lože a na dodání materiálu na výplň spár._x000d_
3. V cenách nejsou započteny náklady na dodání zámkové dlažby, které se oceňuje ve specifikaci; ztratné lze dohodnout u plochy_x000d_
a) do 100 m2 ve výši 3 %,_x000d_
b) přes 100 do 300 m2 ve výši 2 %,_x000d_
c) přes 300 m2 ve výši 1 %._x000d_
4. Část lože přesahující tloušťku 40 mm se oceňuje cenami souboru cen 451 . . -9 . Příplatek za každých dalších 10 mm tloušťky podkladu nebo lože._x000d_
</t>
  </si>
  <si>
    <t>dělící proužek z dlažby</t>
  </si>
  <si>
    <t>kontrastní barva žlutá</t>
  </si>
  <si>
    <t>36,1*0,1</t>
  </si>
  <si>
    <t>596211212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</si>
  <si>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100 do 300 m2</t>
  </si>
  <si>
    <t>-445356849</t>
  </si>
  <si>
    <t xml:space="preserve"> nástupiště 168 m2</t>
  </si>
  <si>
    <t>95,5 "nástupiště, šedá dlažba</t>
  </si>
  <si>
    <t>6,5 "nástupiště, reliéfní dlažba, červená</t>
  </si>
  <si>
    <t>66 "nástupiště, kontrastní dlažba-červená</t>
  </si>
  <si>
    <t>chodník 150 m2</t>
  </si>
  <si>
    <t>100,3 "chodník, šedá dlažba</t>
  </si>
  <si>
    <t>38,6+11,1 "chodník, reliéfní dlažba</t>
  </si>
  <si>
    <t>Zpevněná plocha 395 m2</t>
  </si>
  <si>
    <t>378,8 "zp. plocha, šedá dlažba</t>
  </si>
  <si>
    <t>2,4+13,8 "zp. plocha, reliéfní dlažba</t>
  </si>
  <si>
    <t>59245020</t>
  </si>
  <si>
    <t>dlažba skladebná betonová 200x100x80mm přírodní</t>
  </si>
  <si>
    <t>1429543143</t>
  </si>
  <si>
    <t>95,5*1,02 "nástupiště</t>
  </si>
  <si>
    <t>100,3*1,02 "chodník</t>
  </si>
  <si>
    <t>378,8*1,02 "zpevněná plocha</t>
  </si>
  <si>
    <t>59245005</t>
  </si>
  <si>
    <t>dlažba skladebná betonová 20x10x8 cm červená</t>
  </si>
  <si>
    <t>-667638208</t>
  </si>
  <si>
    <t>66 "kontrastní, červená dlažba</t>
  </si>
  <si>
    <t>59245005R</t>
  </si>
  <si>
    <t>dlažba skladebná betonová 20x10x8 cm žlutá</t>
  </si>
  <si>
    <t>-1438603010</t>
  </si>
  <si>
    <t>cyklostezka, dělící dlažba</t>
  </si>
  <si>
    <t>36,1*0,1*1,02</t>
  </si>
  <si>
    <t>59245006R</t>
  </si>
  <si>
    <t>dlažba skladebná betonová pro nevidomé 200x100x80mm barevná</t>
  </si>
  <si>
    <t>1869201950</t>
  </si>
  <si>
    <t>6,5*1,02 "nástupiště, reliefní slepecká červená</t>
  </si>
  <si>
    <t>(38,6+11,1)*1,02 "chodník, reliefní slepecká červená</t>
  </si>
  <si>
    <t>2,4+13,8 "zp. plocha, reliéfní slepecká dlažba</t>
  </si>
  <si>
    <t>597661111</t>
  </si>
  <si>
    <t>Rigol dlážděný do lože z betonu prostého tl. 100 mm, s vyplněním a zatřením spár cementovou maltou z dlažebních kostek drobných</t>
  </si>
  <si>
    <t>-1044547930</t>
  </si>
  <si>
    <t xml:space="preserve">Poznámka k souboru cen:_x000d_
1. Ceny nelze použít pro dlažby příkopů, které se oceňují cenami souboru cen 594 . . - . . souboru cen 594 . . - . . Dlažba nebo přídlažba._x000d_
2. V cenách nejsou započteny náklady na popř. nutné zemní práce, které se oceňují cenami části A 01 katalogu 800-1 Zemní práce._x000d_
3. Množství měrných jednotek se určuje v m2 rozvinuté plochy rigolu._x000d_
</t>
  </si>
  <si>
    <t>úžlabí 4-řádků žulových kostek 10/10/10</t>
  </si>
  <si>
    <t>do bet. lože C20/25nXF3</t>
  </si>
  <si>
    <t>kostky z výzisku</t>
  </si>
  <si>
    <t>72*0,5</t>
  </si>
  <si>
    <t xml:space="preserve">odvod. proužek z  2-řádků žulových kostek 10/10/10</t>
  </si>
  <si>
    <t>9*0,22</t>
  </si>
  <si>
    <t>597761111</t>
  </si>
  <si>
    <t>Rigol dlážděný do lože z betonu prostého tl. 100 mm, s vyplněním a zatřením spár cementovou maltou z betonových desek jakékoliv velikosti</t>
  </si>
  <si>
    <t>280327968</t>
  </si>
  <si>
    <t>úžlabí z 4 řádků bet. dlažby 100/200 tl. 80mm</t>
  </si>
  <si>
    <t>47*0,45</t>
  </si>
  <si>
    <t>68</t>
  </si>
  <si>
    <t>599632111</t>
  </si>
  <si>
    <t>Vyplnění spár dlažby (přídlažby) z lomového kamene v jakémkoliv sklonu plochy a jakékoliv tloušťky cementovou maltou se zatřením</t>
  </si>
  <si>
    <t>933934162</t>
  </si>
  <si>
    <t xml:space="preserve">Poznámka k souboru cen:_x000d_
1. Ceny lze použít i pro vyplnění spár dlažby (přídlažby) silničních příkopů a kuželů._x000d_
</t>
  </si>
  <si>
    <t>69</t>
  </si>
  <si>
    <t>Kompletní dodávka a montáž kanalizačního potrubí z plastů z polypropylenu PP hladkého plnostěnného SN 16 DN 150</t>
  </si>
  <si>
    <t>-968181182</t>
  </si>
  <si>
    <t>kanalizační přípojky DN150</t>
  </si>
  <si>
    <t xml:space="preserve">Položka zahrnuje: kompl. dodávku a montáž </t>
  </si>
  <si>
    <t>potrubí, vč. kompl. zemních prácí tj.</t>
  </si>
  <si>
    <t>výkopu rýhy a obsypů otrubí</t>
  </si>
  <si>
    <t>70</t>
  </si>
  <si>
    <t>89913111R</t>
  </si>
  <si>
    <t>Výměna šachtového rámu tř. D 400 včetně poklopu s osazením a dodáním nového rámu z kompozitu</t>
  </si>
  <si>
    <t>-1162173818</t>
  </si>
  <si>
    <t xml:space="preserve">Poznámka k souboru cen:_x000d_
1. V cenách jsou započteny i náklady na odstranění starého rámu, osazení a dodání vyrovnávacích prstenců a nového rámu a náklady na vyrovnání povrchu vozovky._x000d_
</t>
  </si>
  <si>
    <t xml:space="preserve">výměna stávajících rámů a poklopů šachet DN400 </t>
  </si>
  <si>
    <t>odvodnění kolejiště (přípojky z odvodňovačů)</t>
  </si>
  <si>
    <t>za rámy a poklopy z kompozitu tř. D400</t>
  </si>
  <si>
    <t xml:space="preserve"> V cenách jsou započteny i náklady na odstranění </t>
  </si>
  <si>
    <t xml:space="preserve"> starého rámu, osazení a dodání vyrovnávacích prstenců </t>
  </si>
  <si>
    <t xml:space="preserve"> rámů a poklopů a náklady na vyrovnání povrchu vo</t>
  </si>
  <si>
    <t>71</t>
  </si>
  <si>
    <t>899331111</t>
  </si>
  <si>
    <t>Výšková úprava uličního vstupu nebo vpusti do 200 mm zvýšením poklopu</t>
  </si>
  <si>
    <t>2111067716</t>
  </si>
  <si>
    <t xml:space="preserve">Poznámka k souboru cen:_x000d_
1. V cenách jsou započteny i náklady na:_x000d_
a) odbourání dosavadního krytu, podkladu, nadezdívky nebo prstence s odklizením vybouraných hmot do 3 m,_x000d_
b) zarovnání plochy nadezdívky cementovou maltou,_x000d_
c) podbetonování nebo podezdění rámu,_x000d_
d) odstranění a znovuosazení rámu, poklopu, mříže, krycího hrnce nebo hydrantu,_x000d_
e) úpravu a doplnění krytu popř. podkladu vozovky v místě provedené výškové úpravy._x000d_
2. V cenách nejsou započteny náklady na příp. nutné dodání nové mříže, rámu, poklopu nebo krycího hrnce. Jejich dodání se oceňuje ve specifikaci, ztratné se nestanoví._x000d_
</t>
  </si>
  <si>
    <t>výšková úprava poklopů šachet - do 100 mm</t>
  </si>
  <si>
    <t>72</t>
  </si>
  <si>
    <t>911111111</t>
  </si>
  <si>
    <t>Montáž zábradlí ocelového zabetonovaného</t>
  </si>
  <si>
    <t>-1463002097</t>
  </si>
  <si>
    <t xml:space="preserve">Poznámka k souboru cen:_x000d_
1. Zábradlí je kotveno po 2 m._x000d_
2. V ceně jsou započteny i náklady na:_x000d_
a) vykopání jamek pro sloupky s odhozením výkopku na hromadu nebo naložením na dopravní prostředek i náklady na betonový základ;_x000d_
b) u ceny 911 11-1111 betonový základ;_x000d_
c) u ceny 911 12-1111 vruty._x000d_
3. V cenách nejsou započteny náklady na:_x000d_
a) dodání zábradlí (dílů zábradlí), tyto se oceňují ve specifikaci;_x000d_
b) nátěry zábradlí, tyto se oceňují jako práce PSV příslušnými cenami katalogu 800-783 Nátěry;_x000d_
c) zřízení betonového podkladu u položky 911 12-1111._x000d_
</t>
  </si>
  <si>
    <t>zábradlí typu DP města Ostravy,s vodící línií</t>
  </si>
  <si>
    <t>Kotvení zábradlí, vč. vykopu jamek,</t>
  </si>
  <si>
    <t>zřízení bet. patek a dodávku kotvícího materiálu</t>
  </si>
  <si>
    <t>12+18,5</t>
  </si>
  <si>
    <t>73</t>
  </si>
  <si>
    <t>5539153R4</t>
  </si>
  <si>
    <t>Dodávka materiálu konstrukce zábradlí</t>
  </si>
  <si>
    <t>kg</t>
  </si>
  <si>
    <t>-630435144</t>
  </si>
  <si>
    <t xml:space="preserve">Kompletní dodávka materiálu </t>
  </si>
  <si>
    <t>bude upřesněna dle dílenské dokumentace</t>
  </si>
  <si>
    <t>zhotovitele</t>
  </si>
  <si>
    <t xml:space="preserve">680 </t>
  </si>
  <si>
    <t>74</t>
  </si>
  <si>
    <t>767161129</t>
  </si>
  <si>
    <t>Montáž zábradlí rovného z trubek nebo tenkostěnných profilů na ocelovou konstrukci, hmotnosti 1 m zábradlí přes 30 do 45 kg</t>
  </si>
  <si>
    <t>579355930</t>
  </si>
  <si>
    <t xml:space="preserve">Poznámka k souboru cen:_x000d_
1. Cenami -51 . . lze oceňovat i montáž madel a průběžnou (horizontální) výplň z trubek nebo tenkostěnných profilů, které se montují z dodaných dílů na samostatně osazované ocelové sloupky nebo na zabudované kotevní prvky._x000d_
2. Cenami nelze oceňovat montáž samostatného sloupku pro dřevěné madlo; tyto práce se oceňují cenou 767 22-0550 Osazení samostatného sloupku._x000d_
3. V cenách nejsou započteny náklady na:_x000d_
a) vytvoření ohybu nebo ohybníku; tyto práce se oceňují cenou 767 22-0191 nebo -0490 Příplatek za vytvoření ohybu,_x000d_
b) montáž hliníkových krycích lišt; tyto práce se oceňují cenami 767 89-6110 až -6115 Montáž ostatních zámečnických konstrukcí,_x000d_
c) montáž výplně tvarovaným plechem._x000d_
</t>
  </si>
  <si>
    <t>dílenská montáž konstrukce zábradlí</t>
  </si>
  <si>
    <t>včetně nátěrů</t>
  </si>
  <si>
    <t>75</t>
  </si>
  <si>
    <t>914111111R</t>
  </si>
  <si>
    <t>Přemístění svislé dopravní značky základní velikosti do 1 m2 objímkami na sloupky nebo konzoly</t>
  </si>
  <si>
    <t>-136935411</t>
  </si>
  <si>
    <t xml:space="preserve">Poznámka k souboru cen:_x000d_
1. V cenách jsou započteny i náklady na montáž značek včetně upevňovacího materiálu na předem připravenou nosnou konstrukci (sloupek, konzolu, sloup)._x000d_
2. V cenách nejsou započteny náklady na:_x000d_
a) dodání značek, tyto se oceňují ve specifikaci,_x000d_
b) na montáž a dodávku ocelových nosných konstrukcí – sloupků, konzol, tyto se oceňují cenami souboru cen 914 51 Montáž sloupku a 914 53 Montáž konzol a nástavců,_x000d_
c) nátěry, tyto se oceňují jako práce PSV příslušnými cenami katalogu 800-783 Nátěry,_x000d_
d) naložení a odklizení výkopku, tyto se oceňují cenami části A 01 katalogu 800-1 Zemní práce._x000d_
3. Ceny nelze použít pro osazení a montáž svislých dopravních značek:_x000d_
a) světelných, tyto se oceňují cenami katalogu 800-741 Elektroinstalace - silnoproud,_x000d_
b) upevněných na lanech nebo speciálních konstrukcích nesoucích více značek, tyto se oceňují individuálně._x000d_
</t>
  </si>
  <si>
    <t>přemístění stávajících zn. C10a, C8a</t>
  </si>
  <si>
    <t>stezka pro chodce a cyklisty</t>
  </si>
  <si>
    <t>přemístění stáv. označníku IJ 4d</t>
  </si>
  <si>
    <t>76</t>
  </si>
  <si>
    <t>91451111R</t>
  </si>
  <si>
    <t>Montáž sloupku dopravních značek délky do 3,5 m do betonového základu</t>
  </si>
  <si>
    <t>1452544047</t>
  </si>
  <si>
    <t xml:space="preserve">Poznámka k souboru cen:_x000d_
1. V cenách jsou započteny i náklady na:_x000d_
a) vykopání jamek s odhozem výkopku na vzdálenost do 3 m,_x000d_
b) osazení sloupku včetně montáže a dodávky plastového víčka,_x000d_
2. V cenách -1111 jsou započteny i náklady na betonový základ._x000d_
3. V cenách -1112 jsou započteny i náklady na hliníkovou patku s betonovým základem._x000d_
4. V cenách nejsou započteny náklady na:_x000d_
a) dodání sloupku, tyto se oceňují ve specifikaci_x000d_
b) naložení a odklizení výkopku, tyto se oceňují cenami části A01 katalogu 800-1 Zemní práce._x000d_
</t>
  </si>
  <si>
    <t>Zastávky - Nástupiště - Označník IJ 4d</t>
  </si>
  <si>
    <t>Zřízení základ. patek z bet. C25/30-XF4</t>
  </si>
  <si>
    <t>600x300x800, vč. dodávky betonu a hutnění</t>
  </si>
  <si>
    <t>Součástí je i výkop pro betonáž základ.</t>
  </si>
  <si>
    <t>patek.</t>
  </si>
  <si>
    <t>77</t>
  </si>
  <si>
    <t>914511112</t>
  </si>
  <si>
    <t>Montáž sloupku dopravních značek délky do 3,5 m do hliníkové patky</t>
  </si>
  <si>
    <t>-1823312848</t>
  </si>
  <si>
    <t>78</t>
  </si>
  <si>
    <t>40445225</t>
  </si>
  <si>
    <t>sloupek Zn pro dopravní značku D 60mm v 350mm</t>
  </si>
  <si>
    <t>-1314049826</t>
  </si>
  <si>
    <t>79</t>
  </si>
  <si>
    <t>40445230</t>
  </si>
  <si>
    <t>sloupek Zn pro dopravní značku D 70mm v 350mm</t>
  </si>
  <si>
    <t>1110583506</t>
  </si>
  <si>
    <t>Nástupiště-sloupky pro označníky</t>
  </si>
  <si>
    <t>80</t>
  </si>
  <si>
    <t>915121122</t>
  </si>
  <si>
    <t>Vodorovné dopravní značení stříkané barvou vodící čára bílá šířky 250 mm přerušovaná retroreflexní</t>
  </si>
  <si>
    <t>1688519752</t>
  </si>
  <si>
    <t xml:space="preserve">Poznámka k souboru cen:_x000d_
1. Ceny jsou určeny pro dělící čáry bílé souvislé č. V1a, bílé přerušované č. V2a, žluté souvislé č. V12b, žluté přerušované č. V12c a vodící čáry bílé č. V4._x000d_
2. V cenách nejsou započteny náklady na:_x000d_
a) předznačení, tyto se oceňují cenami souboru cen 915 6.-11 Předznačení pro vodorovné značení,_x000d_
b) očištění vozovky, tyto se oceňují cenami souboru cen 938 90-9 . Odstranění bláta, prachu nebo hlinitého nánosu s povrchu podkladu nebo krytu části C 01 tohoto katalogu._x000d_
3. Množství měrných jednotek se určuje:_x000d_
a) u cen 915 11 a 915 12 v m délky dělící nebo vodící čáry (včetně mezer),_x000d_
b) u ceny 915 13 v m2 stříkané plochy bez mezer._x000d_
</t>
  </si>
  <si>
    <t xml:space="preserve">Přejezd pro cyklisty V8a </t>
  </si>
  <si>
    <t>dl.11,0m , š. 3,0 m</t>
  </si>
  <si>
    <t>2*11</t>
  </si>
  <si>
    <t>81</t>
  </si>
  <si>
    <t>915131112</t>
  </si>
  <si>
    <t>Vodorovné dopravní značení stříkané barvou přechody pro chodce, šipky, symboly bílé retroreflexní</t>
  </si>
  <si>
    <t>-1997215940</t>
  </si>
  <si>
    <t>V7 Přechod pro chodce</t>
  </si>
  <si>
    <t>dl. 2,5 m, š. 3,0 m</t>
  </si>
  <si>
    <t>2,5*3,0</t>
  </si>
  <si>
    <t>82</t>
  </si>
  <si>
    <t>915311111</t>
  </si>
  <si>
    <t>Vodorovné značení předformovaným termoplastem dopravní značky barevné velikosti do 1 m2</t>
  </si>
  <si>
    <t>2031790507</t>
  </si>
  <si>
    <t xml:space="preserve">Poznámka k souboru cen:_x000d_
1. V cenách nejsou započteny náklady na:_x000d_
a) předznačení, tyto se oceňují cenami souboru cen 915 6.-11 Předznačení pro vodorovné značení,_x000d_
b) očištění vozovky, tyto se oceňují cenami souboru cen 938 90-9 . Odstranění bláta, prachu, nebo hlinitého nánosu s povrchu podkladu, nebo krytu části C 01 tohoto katalogu._x000d_
2. Množství měrných jednotek u ceny 915 32-1111 se určuje m2 celkové plochy přechodu._x000d_
</t>
  </si>
  <si>
    <t>P4-Dej přednost v jízdě</t>
  </si>
  <si>
    <t>Symbol kola+směrové šipky</t>
  </si>
  <si>
    <t>4+4</t>
  </si>
  <si>
    <t>83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</si>
  <si>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</si>
  <si>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</si>
  <si>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853758194</t>
  </si>
  <si>
    <t xml:space="preserve">Poznámka k souboru cen:_x000d_
1. V cenách silničních obrubníků ležatých i stojatých jsou započteny:_x000d_
a) pro osazení do lože z kameniva těženého i náklady na dodání hmot pro lože tl. 80 až 100 mm,_x000d_
b) pro osazení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</si>
  <si>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obrub. bet BO 15/25 do bet. C20/25nXF3</t>
  </si>
  <si>
    <t>557,6</t>
  </si>
  <si>
    <t>obrub. bet BO 10/25 do bet. C20/25nXF3</t>
  </si>
  <si>
    <t>256</t>
  </si>
  <si>
    <t>84</t>
  </si>
  <si>
    <t>59217017</t>
  </si>
  <si>
    <t>obrubník betonový chodníkový 100x10x25 cm</t>
  </si>
  <si>
    <t>-1165685931</t>
  </si>
  <si>
    <t>85</t>
  </si>
  <si>
    <t>59217031</t>
  </si>
  <si>
    <t>obrubník betonový silniční 100 x 15 x 25 cm</t>
  </si>
  <si>
    <t>-1018665552</t>
  </si>
  <si>
    <t>86</t>
  </si>
  <si>
    <t>916241113</t>
  </si>
  <si>
    <t>Osazení obrubníku kamenného se zřízením lože, s vyplněním a zatřením spár cementovou maltou ležatého s boční opěrou z betonu prostého, do lože z betonu prostého</t>
  </si>
  <si>
    <t>203730419</t>
  </si>
  <si>
    <t xml:space="preserve">Poznámka k souboru cen:_x000d_
1. Ceny -1211, -1212 a -1213 lze použít i pro osazení krajníků z kamene._x000d_
2. V cenách chodníkových obrubníků ležatých i stojatých jsou započteny pro osazení:_x000d_
a) do lože z kameniva těženého i náklady na dodání hmot pro lože tl. 80 až 100 mm,_x000d_
b) do lože z betonu prostého i náklady na dodání hmot pro lože tl. 80 až 100 mm; v cenách -1113 a -1213 též náklady na zřízení boční opěry._x000d_
3. Část lože z betonu prostého přesahující tl. 100 mm se oceňuje cenou 916 99-1121 Lože pod obrubníky, krajníky nebo obruby z dlažebních kostek._x000d_
4. V cenách nejsou započteny náklady na dodání obrubníků nebo krajníků, tyto se oceňují ve specifikaci._x000d_
</t>
  </si>
  <si>
    <t>obrubník žulový OP3</t>
  </si>
  <si>
    <t>do betonu C20/25nXF3</t>
  </si>
  <si>
    <t>87</t>
  </si>
  <si>
    <t>58380004</t>
  </si>
  <si>
    <t>obrubník kamenný přímý, žula, 25x20</t>
  </si>
  <si>
    <t>733902297</t>
  </si>
  <si>
    <t>88</t>
  </si>
  <si>
    <t>916431111</t>
  </si>
  <si>
    <t>Osazení betonového bezbariérového obrubníku s ložem betonovým tl. 150 mm úložná šířka do 400 mm</t>
  </si>
  <si>
    <t>81695925</t>
  </si>
  <si>
    <t xml:space="preserve">Poznámka k souboru cen:_x000d_
1. Cenu lze použít pro osazení přímých i náběhových bezbariérových obrubníků._x000d_
2. V cenách nejsou započteny náklady na dodání obrubníků, tyto se oceňují ve specifikaci._x000d_
</t>
  </si>
  <si>
    <t>osazení obrubníku HK-400/330/1000</t>
  </si>
  <si>
    <t>do betonu C45/55nXF4 tl. 150 mm</t>
  </si>
  <si>
    <t>89</t>
  </si>
  <si>
    <t>59217041</t>
  </si>
  <si>
    <t>obrubník bezbariérový betonový přímý</t>
  </si>
  <si>
    <t>1282915188</t>
  </si>
  <si>
    <t>65,3465346534653*1,01 'Přepočtené koeficientem množství</t>
  </si>
  <si>
    <t>90</t>
  </si>
  <si>
    <t>916R</t>
  </si>
  <si>
    <t>Posun bet. palisády výšky 1m, osazení do betonu C45/55nXF4</t>
  </si>
  <si>
    <t>-1327564479</t>
  </si>
  <si>
    <t>91</t>
  </si>
  <si>
    <t>919112212</t>
  </si>
  <si>
    <t>Řezání dilatačních spár v živičném krytu vytvoření komůrky pro těsnící zálivku šířky 10 mm, hloubky 20 mm vedle hlavy/žlábku kolejnic vč, vyčištění</t>
  </si>
  <si>
    <t>919360353</t>
  </si>
  <si>
    <t xml:space="preserve">Poznámka k souboru cen:_x000d_
1. V cenách jsou započteny i náklady na vyčištění spár po řezání._x000d_
</t>
  </si>
  <si>
    <t>frézování drážky asf. krytu v šířce 10 mm</t>
  </si>
  <si>
    <t>a výšce 20 mm vedle hlavy/žlábku kolejnice</t>
  </si>
  <si>
    <t>vč. vyčištění</t>
  </si>
  <si>
    <t>361*4</t>
  </si>
  <si>
    <t>92</t>
  </si>
  <si>
    <t>919122111</t>
  </si>
  <si>
    <t>Utěsnění dilatačních spár zálivkou za tepla v cementobetonovém nebo živičném krytu včetně adhezního nátěru s těsnicím profilem pod zálivkou, pro komůrky šířky 10 mm, hloubky 20 mm</t>
  </si>
  <si>
    <t>1925612657</t>
  </si>
  <si>
    <t xml:space="preserve">Poznámka k souboru cen:_x000d_
1. V cenách jsou započteny i náklady na vyčištění spár před těsněním a zalitím a náklady na impregnaci, těsnění a zalití spár včetně dodání hmot._x000d_
</t>
  </si>
  <si>
    <t>Těsnění zálivkou z polyuretanů nebo polymerů</t>
  </si>
  <si>
    <t>proříznuté spáry vedle žlábku kolejnic 10x20mm</t>
  </si>
  <si>
    <t>vč. dodávky</t>
  </si>
  <si>
    <t>93</t>
  </si>
  <si>
    <t>919721201</t>
  </si>
  <si>
    <t>Geomříž pro vyztužení asfaltového povrchu z polypropylénu</t>
  </si>
  <si>
    <t>1398911061</t>
  </si>
  <si>
    <t xml:space="preserve">Poznámka k souboru cen:_x000d_
1. V cenách jsou započteny i náklady na položení a dodání geomříže včetně přesahů._x000d_
2. V cenách -1201 až -1223 jsou započteny i náklady na ošetření podkladu živičnou emulzí a spojení přesahů živičným postřikem._x000d_
3. V cenách -1201 a -1221 jsou započteny i náklady na ochrannou vrstvu z podrceného štěrku a uchycení geomříže k podkladu hřeby._x000d_
4. Ceny -1201 až -1223 jsou určeny pro vyztužení asfaltového povrchu na nově budovaných komunikacích. Vyztužení asfaltového povrchu stávajících komunikací se oceňuje cenami 919 72-1281 až -1293 části C01 tohoto katalogu._x000d_
</t>
  </si>
  <si>
    <t xml:space="preserve">V cenách jsou započítany na pokládku a  dodávku</t>
  </si>
  <si>
    <t>geomříže vč. přesahů</t>
  </si>
  <si>
    <t>94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</si>
  <si>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</si>
  <si>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</si>
  <si>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-1464010374</t>
  </si>
  <si>
    <t xml:space="preserve">Poznámka k souboru cen:_x000d_
1. V cenách jsou započteny i náklady na vyčištění spár, na impregnaci a zalití spár včetně dodání hmot._x000d_
</t>
  </si>
  <si>
    <t>130</t>
  </si>
  <si>
    <t>95</t>
  </si>
  <si>
    <t>919735112</t>
  </si>
  <si>
    <t>Řezání stávajícího živičného krytu nebo podkladu hloubky přes 50 do 100 mm</t>
  </si>
  <si>
    <t>714951420</t>
  </si>
  <si>
    <t xml:space="preserve">Poznámka k souboru cen:_x000d_
1. V cenách jsou započteny i náklady na spotřebu vody._x000d_
</t>
  </si>
  <si>
    <t>20,5+52+31</t>
  </si>
  <si>
    <t>96</t>
  </si>
  <si>
    <t>919735116</t>
  </si>
  <si>
    <t>Řezání stávajícího živičného krytu nebo podkladu hloubky přes 250 do 300 mm</t>
  </si>
  <si>
    <t>1490479781</t>
  </si>
  <si>
    <t>52+20</t>
  </si>
  <si>
    <t>97</t>
  </si>
  <si>
    <t>919791020R</t>
  </si>
  <si>
    <t>Odstranění ochrany stromů dřevěným bedněním do výšky 2 m</t>
  </si>
  <si>
    <t>-1344703947</t>
  </si>
  <si>
    <t xml:space="preserve">Poznámka k souboru cen:_x000d_
1. V cenách nejsou započteny náklady na:_x000d_
a) dodávku hlavních materiálů, tyto se oceňují ve specifikaci,_x000d_
b) provedení podkladu, který se oceňuje cenami souboru cen 451 51..Podklad nebo lože pod dlažbu v části A01 tohoto katalogu,_x000d_
c) doplnění zeminy, která se oceňuje cenami souboru cen 1823031.. Doplnění zeminy nebo substrátu katalogem 823-1 Plochy a úprava území._x000d_
d) vybourání původní komunikace, která se oceňuje částí B01 tohoto katalogu._x000d_
</t>
  </si>
  <si>
    <t>98</t>
  </si>
  <si>
    <t>91979102R</t>
  </si>
  <si>
    <t>Dodavka a montáž ochrany stromů dřevěným bedněním do výšky 2 m</t>
  </si>
  <si>
    <t>905621367</t>
  </si>
  <si>
    <t>99</t>
  </si>
  <si>
    <t>92812611R</t>
  </si>
  <si>
    <t xml:space="preserve">Odstranění zádlažbových panelů </t>
  </si>
  <si>
    <t>378818555</t>
  </si>
  <si>
    <t xml:space="preserve">Poznámka k souboru cen:_x000d_
1. Ceny jsou určeny za odstranění 1 m2 horní plochy panelu včetně spár kolmých k ose koleje._x000d_
2. V cenách jsou započteny i náklady na:_x000d_
a) odstranění asfaltové zálivky z otvorů pro nosné háky (oka),_x000d_
b) odstranění výplně spár mezi panely a kolejnicí a podél krajních panelů,_x000d_
c) demontáž a hrubé očištění panelů,_x000d_
d) uložení panelů na skládku nebo jejich naložení na dopravní prostředek._x000d_
3. Plocha odstranění se určí v m2 panelové zádlažby. Nevypanelovaná místa (v prostoru kolejového rozvětvení a pod.) se od celkové plochy odečítají._x000d_
</t>
  </si>
  <si>
    <t>397+25+25+25+30+510</t>
  </si>
  <si>
    <t>100</t>
  </si>
  <si>
    <t>935113211R</t>
  </si>
  <si>
    <t>Dodávka a montáž odvodňovacího žlabu DN 100 mm s krycím roštem D400 betonového do bet. lože</t>
  </si>
  <si>
    <t>-622521195</t>
  </si>
  <si>
    <t xml:space="preserve">Poznámka k souboru cen:_x000d_
1. V cenách jsou započteny i náklady na předepsané obetonování a lože z betonu._x000d_
2. V cenách nejsou započteny náklady na odvodňovací žlab s příslušenstvím; tyto náklady se oceňují ve specifikaci._x000d_
</t>
  </si>
  <si>
    <t>kompl. dodávka a montáž do bet. lože C20/25nXF3</t>
  </si>
  <si>
    <t>odvodňovacího žlabu s mříží DN100, D400</t>
  </si>
  <si>
    <t>6+1,5</t>
  </si>
  <si>
    <t>se spádem ve dně</t>
  </si>
  <si>
    <t>101</t>
  </si>
  <si>
    <t>935113211R1</t>
  </si>
  <si>
    <t>Dodávka a montáž systémové žlabové vpusti</t>
  </si>
  <si>
    <t>-1195416527</t>
  </si>
  <si>
    <t>kompl. dodávka a montáž</t>
  </si>
  <si>
    <t>systémové žlabové vpusti, D400</t>
  </si>
  <si>
    <t>102</t>
  </si>
  <si>
    <t>936104211</t>
  </si>
  <si>
    <t>Montáž odpadkového koše do betonové patky</t>
  </si>
  <si>
    <t>-754204356</t>
  </si>
  <si>
    <t xml:space="preserve">Poznámka k souboru cen:_x000d_
1. V ceně-4211 jsou započteny i náklady na zemní práce._x000d_
2. V cenách -4212 a -4213 jsou započteny i náklady na upevňovací materiál._x000d_
3. V cenách nejsou započteny náklady na dodání odpadkového koše, tyto se oceňují ve specifikaci._x000d_
</t>
  </si>
  <si>
    <t>103</t>
  </si>
  <si>
    <t>74910130</t>
  </si>
  <si>
    <t xml:space="preserve">koš odpadkový kovový (kotvený,uzamykatelný),  obsah 60 l</t>
  </si>
  <si>
    <t>-1294888662</t>
  </si>
  <si>
    <t>104</t>
  </si>
  <si>
    <t>936124112</t>
  </si>
  <si>
    <t>Montáž lavičky parkové stabilní se zabetonováním noh</t>
  </si>
  <si>
    <t>-593900004</t>
  </si>
  <si>
    <t xml:space="preserve">Poznámka k souboru cen:_x000d_
1. V cenách -4111 a -4112 jsou započteny i náklady na zemní práce s odhozem výkopku na vzdálenost do 3 m._x000d_
2. V cenách nejsou započteny náklady na:_x000d_
a) vysekání otvorů pro osazení noh do stávajících konstrukcí; tyto práce se oceňují cenami souboru cen 974 04-25 Vysekání rýh částí B01 katalogu 801-3 Budovy a haly – bourání konstrukcí,_x000d_
b) dodání lavičky, tyto se oceňují ve specifikaci,_x000d_
c) odklizení výkopku, tyto se oceňují cenami části A 01 katalogu 800-1 Zemní práce._x000d_
</t>
  </si>
  <si>
    <t>105</t>
  </si>
  <si>
    <t>74910107</t>
  </si>
  <si>
    <t xml:space="preserve">lavička s opěradlem (kotvená) 180 x 71,5 x 82 cm  konstrukce - litina, sedák - dřevo</t>
  </si>
  <si>
    <t>-1174928005</t>
  </si>
  <si>
    <t>106</t>
  </si>
  <si>
    <t>Dodávka a montáž uliční vpusti</t>
  </si>
  <si>
    <t>-513568407</t>
  </si>
  <si>
    <t>Uliční vpustě kompl. dodávka a montáž</t>
  </si>
  <si>
    <t>zřízení nových ul. vpustí DN500 s kalníkem</t>
  </si>
  <si>
    <t>ul. vpustě budou ukončeny mříží s kompo</t>
  </si>
  <si>
    <t>zitu s rámem o rozměru 500/500mm</t>
  </si>
  <si>
    <t>zatěžovací třídy D400 s kruh. kalovým košem</t>
  </si>
  <si>
    <t>Včetně nákupu, dovozu na stavbu a manipul.</t>
  </si>
  <si>
    <t>SO 03 - Estetizace okolních ploch</t>
  </si>
  <si>
    <t>-1452918506</t>
  </si>
  <si>
    <t>426*0,56+0,03*285</t>
  </si>
  <si>
    <t>181111111</t>
  </si>
  <si>
    <t>Plošná úprava terénu v zemině tř. 1 až 4 s urovnáním povrchu bez doplnění ornice souvislé plochy do 500 m2 při nerovnostech terénu přes 50 do 100 mm v rovině nebo na svahu do 1:5</t>
  </si>
  <si>
    <t>1063459132</t>
  </si>
  <si>
    <t xml:space="preserve">Poznámka k souboru cen:_x000d_
1. Ceny jsou určeny pro vyrovnání nerovností neupraveného rostlého nebo ulehlého terénu._x000d_
2. Ceny lze použít pro vyrovnání terénu při zakládání trávníku._x000d_
3. V cenách nejsou započteny náklady na hutnění, tyto náklady se oceňují cenami souboru cen 215 90-1.. Zhutnění podloží pod násypy z rostlé horniny tř. 1 až 4 katalogu 800-1 Zemní práce._x000d_
4. V cenách o sklonu svahu přes 1:1 jsou uvažovány podmínky pro svahy běžně schůdné; bez použití lezeckých technik. V případě použití lezeckých technik se tyto náklady oceňují individuálně._x000d_
</t>
  </si>
  <si>
    <t>srovnání terénu po výkopech, demolicích</t>
  </si>
  <si>
    <t>1200</t>
  </si>
  <si>
    <t>167101101</t>
  </si>
  <si>
    <t>Nakládání, skládání a překládání neulehlého výkopku nebo sypaniny nakládání, množství do 100 m3, z hornin tř. 1 až 4</t>
  </si>
  <si>
    <t>1981645601</t>
  </si>
  <si>
    <t xml:space="preserve">Poznámka k souboru cen:_x000d_
1. Ceny -1101, -1151, -1102, -1152, -1103, -1153, jsou určeny pro nakládání, skládání a překládání na obvyklý nebo z obvyklého dopravního prostředku. Pro nakládání z lodi nebo na loď jsou určeny ceny -1105 a -1155._x000d_
2. Ceny -1105 a -1155 jsou určeny pro nakládání, překládání a vykládání na vzdálenost_x000d_
a) do 20 m vodorovně; vodorovná vzdálenost se měří od těžnice lodi k těžnici druhé lodi, nebo k těžišti hromady na břehu nebo k těžišti dopravního prostředku na suchu,_x000d_
b) do 4 m svisle; svislá vzdálenost se měří od pracovní hladiny vody k úrovni srovnaného terénu v místě hromady nebo v místě dopravní plochy pro dopravní prostředek na suchu. Uvedenou svislou vzdálenost 4 m lze zvětšit, a to nejvýše do 6 m, jestliže je vodorovná vzdálenost uvedená v bodu a) kratší než 20 m nejméně o trojnásobek zvětšení výšky přes 4 m._x000d_
3. Množství měrných jednotek se určí v rostlém stavu horniny._x000d_
</t>
  </si>
  <si>
    <t xml:space="preserve">89 "nakládání ornice sejmuté při skrývkách v rámci  SO02  na deponii"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</si>
  <si>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</si>
  <si>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</si>
  <si>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1535563495</t>
  </si>
  <si>
    <t xml:space="preserve">89 "sejmutá ornice při skrývkách v rámci  SO02  z deponie"</t>
  </si>
  <si>
    <t>181301111</t>
  </si>
  <si>
    <t>Rozprostření a urovnání ornice v rovině nebo ve svahu sklonu do 1:5 při souvislé ploše přes 500 m2, tl. vrstvy do 100 mm</t>
  </si>
  <si>
    <t>1066062212</t>
  </si>
  <si>
    <t xml:space="preserve">Poznámka k souboru cen:_x000d_
1. V ceně jsou započteny i náklady na případné nutné přemístění hromad nebo dočasných skládek na místo spotřeby ze vzdálenosti do 30 m._x000d_
2. V ceně nejsou započteny náklady na získání ornice; toto získání se oceňuje cenami souboru cen 121 10-11 Sejmutí ornice._x000d_
3. Případné nakládání ornice, v souvislosti s pozn. č. 2 se oceňuje cenami souboru cen 167 10-11 Nakládání, skládání a překládání neulehlého výkopku nebo sypaniny._x000d_
4. Jsou-li hromady nebo dočasné skládky ornice umístěny podle projektu ve vzdálenosti přes 30 m od místa spotřeby, oceňuje se její přemístění cenami souboru cen 162 . 0-1 . Vodorovné přemístění výkopku, přičemž se vzdálenost 30 m, uvedená v popisu cen, neodečítá._x000d_
</t>
  </si>
  <si>
    <t>427+430+52+610+42+22</t>
  </si>
  <si>
    <t>121101101</t>
  </si>
  <si>
    <t>Sejmutí ornice nebo lesní půdy s vodorovným přemístěním na hromady v místě upotřebení nebo na dočasné či trvalé skládky se složením, na vzdálenost do 50 m</t>
  </si>
  <si>
    <t>1095781098</t>
  </si>
  <si>
    <t xml:space="preserve">Poznámka k souboru cen:_x000d_
1. V cenách jsou započteny i náklady na příp. nutné naložení sejmuté ornice na dopravní prostředek._x000d_
2. V cenách nejsou započteny náklady na odstranění nevhodných přimísenin (kamenů, kořenů apod.); tyto práce se ocení individuálně._x000d_
3. Množství ornice odebírané ze skládek se do objemu vykopávek pro volbu cen podle množství nezapočítává. Ceny souboru cen 122 . 0-11 Odkopávky a prokopávky nezapažené, se volí pro ornici odebíranou z projektovaných dočasných skládek;_x000d_
a) na staveništi podle součtu objemu ze všech skládek,_x000d_
b) mimo staveniště podle objemu každé skládky zvlášť._x000d_
4. Uložení ornice na skládky se oceňuje podle ustanovení v poznámkách č. 1 a 2 k ceně 171 20-1201 Uložení sypaniny na skládky. Složení ornice na hromady v místě upotřebení se neoceňuje._x000d_
5. Odebírá-li se ornice z projektované dočasné skládky, oceňuje se její naložení a přemístění podle čl. 3172 Všeobecných podmínek tohoto katalogu._x000d_
6. Přemísťuje-li se ornice na vzdálenost větší něž 250 m, vzdálenost 50 m se pro určení vzdálenosti vodorovného přemístění neodečítá a ocení se sejmutí a přemístění bez ohledu na ustanovení pozn. č. 1 takto:_x000d_
a) sejmutí ornice na vzdálenost 50m cenou 121 10-1101;_x000d_
b) naložení příslušnou cenou souboru cen 167 10- . ._x000d_
c) vodorovné přemístění cenami souboru cen 162 . 0- . . Vodorovné přemístění výkopku._x000d_
7. Sejmutí podorničí se oceňuje cenami odkopávek s přihlédnutím k ustanovení čl. 3112 Všeobecných podmínek tohoto katalogu._x000d_
</t>
  </si>
  <si>
    <t xml:space="preserve">získání další ornice pro ohumusování nad </t>
  </si>
  <si>
    <t xml:space="preserve">objem  skrývek provedených v SO02</t>
  </si>
  <si>
    <t>1583*0,1</t>
  </si>
  <si>
    <t>-89 "sejmutá ornice při skývkách SO02 "</t>
  </si>
  <si>
    <t>Vodorovné přemístění ornice po suchu na obvyklém dopravním prostředku, bez naložení výkopku, avšak se složením bez rozhrnutí z horniny tř. 1 až 4 na vzdálenost přes 9 000 do 10 000 m</t>
  </si>
  <si>
    <t>1416808034</t>
  </si>
  <si>
    <t xml:space="preserve">vodorovné přemístění ornice </t>
  </si>
  <si>
    <t>69,30</t>
  </si>
  <si>
    <t>181411131</t>
  </si>
  <si>
    <t>Založení trávníku na půdě předem připravené plochy do 1000 m2 výsevem včetně utažení parkového v rovině nebo na svahu do 1:5</t>
  </si>
  <si>
    <t>-1906491904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</si>
  <si>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</si>
  <si>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00572410</t>
  </si>
  <si>
    <t>osivo směs travní parková</t>
  </si>
  <si>
    <t>-889338768</t>
  </si>
  <si>
    <t>1583*0,015 'Přepočtené koeficientem množství</t>
  </si>
  <si>
    <t>18410R</t>
  </si>
  <si>
    <t>Výsadba křovin a trvalek s balem D do 0,3 m do jamky se zalitím v rovině a svahu do 1:5</t>
  </si>
  <si>
    <t>-768743716</t>
  </si>
  <si>
    <t xml:space="preserve">Poznámka k souboru cen:_x000d_
1. Ceny lze použít i pro dřeviny pěstované v nádobách._x000d_
2. V cenách nejsou započteny náklady na vysazované dřeviny, tyto se oceňují ve specifikaci._x000d_
3. V cenách o sklonu svahu přes 1:1 jsou uvažovány podmínky pro svahy běžně schůdné; bez použití lezeckých technik. V případě použití lezeckých technik se tyto náklady oceňují individuálně._x000d_
</t>
  </si>
  <si>
    <t xml:space="preserve">Výsadba křovin a trvalek  včetně vyhloubení</t>
  </si>
  <si>
    <t>jamek a zalití na ploše cca 200 m2</t>
  </si>
  <si>
    <t>50 "Břečťan obecný</t>
  </si>
  <si>
    <t>20 "Skalník Damerův</t>
  </si>
  <si>
    <t>10 "Růže půdokryvná</t>
  </si>
  <si>
    <t>10 "Mochna křovitá</t>
  </si>
  <si>
    <t>5 "Loubinec třílistý</t>
  </si>
  <si>
    <t>80 "Sazenice trvalek pro vegetační střechy</t>
  </si>
  <si>
    <t>2 "Šeřík obecný</t>
  </si>
  <si>
    <t>2 "Zlatice prostřední</t>
  </si>
  <si>
    <t>00572610</t>
  </si>
  <si>
    <t xml:space="preserve">sazenice trvalek pro vegetační střechy  průměr 4 cm</t>
  </si>
  <si>
    <t>-247354888</t>
  </si>
  <si>
    <t>02652026</t>
  </si>
  <si>
    <t>šeřík /Syringa meyeri-pink/</t>
  </si>
  <si>
    <t>177845796</t>
  </si>
  <si>
    <t>02650530</t>
  </si>
  <si>
    <t>Zlatice prostřední /Forsythia intermedia/ 20-35cm</t>
  </si>
  <si>
    <t>-202979909</t>
  </si>
  <si>
    <t xml:space="preserve">Břečťan obecný  (Hedera helix)</t>
  </si>
  <si>
    <t>332838589</t>
  </si>
  <si>
    <t>Skalník Damerův (Cotoneastr Dammeri)</t>
  </si>
  <si>
    <t>-1413135713</t>
  </si>
  <si>
    <t>Růže půdokryvná</t>
  </si>
  <si>
    <t>-1201560499</t>
  </si>
  <si>
    <t>Mochna křovitá (Potentila fruticosa)</t>
  </si>
  <si>
    <t>1222456298</t>
  </si>
  <si>
    <t>Loubinec třílistý</t>
  </si>
  <si>
    <t>-1920511310</t>
  </si>
  <si>
    <t>-1803774512</t>
  </si>
  <si>
    <t>284,6*0,22</t>
  </si>
  <si>
    <t>-1657986536</t>
  </si>
  <si>
    <t>284,6</t>
  </si>
  <si>
    <t>-131611839</t>
  </si>
  <si>
    <t>SO 04 - Zastřešení nástupiště</t>
  </si>
  <si>
    <t>Ing. Dušan Tvarožek</t>
  </si>
  <si>
    <t xml:space="preserve">    1 -  Zemní práce</t>
  </si>
  <si>
    <t xml:space="preserve">      2 - Zakládání</t>
  </si>
  <si>
    <t xml:space="preserve">      44 - Zastřešení</t>
  </si>
  <si>
    <t xml:space="preserve">    5 - Komunikace</t>
  </si>
  <si>
    <t xml:space="preserve">    8 -   Trubní vedení</t>
  </si>
  <si>
    <t xml:space="preserve">    9 - Ostatní konstrukce a práce-bourání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</si>
  <si>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</si>
  <si>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</si>
  <si>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</si>
  <si>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</si>
  <si>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N00 -   Dodávky, materiál</t>
  </si>
  <si>
    <t xml:space="preserve">    N01 -  Venkovní osvětlení, trafostanice, kabelizace, materiál a montáže</t>
  </si>
  <si>
    <t xml:space="preserve">OST -  Ostatní</t>
  </si>
  <si>
    <t xml:space="preserve"> Zemní práce</t>
  </si>
  <si>
    <t>132101201</t>
  </si>
  <si>
    <t>Hloubení zapažených i nezapažených rýh šířky přes 600 do 2 000 mm s urovnáním dna do předepsaného profilu a spádu v horninách tř. 1 a 2 do 100 m3</t>
  </si>
  <si>
    <t>CS ÚRS 2017 01</t>
  </si>
  <si>
    <t>-930443061</t>
  </si>
  <si>
    <t>7*1,2*1,4*0,1</t>
  </si>
  <si>
    <t>20,2*2,40*1,35</t>
  </si>
  <si>
    <t>20*1,2*1,5</t>
  </si>
  <si>
    <t>CS ÚRS 2015 01</t>
  </si>
  <si>
    <t>823900559</t>
  </si>
  <si>
    <t>-49983062</t>
  </si>
  <si>
    <t>-1273255455</t>
  </si>
  <si>
    <t>174101101</t>
  </si>
  <si>
    <t>Zásyp sypaninou z jakékoliv horniny s uložením výkopku ve vrstvách se zhutněním jam, šachet, rýh nebo kolem objektů v těchto vykopávkách</t>
  </si>
  <si>
    <t>1363106951</t>
  </si>
  <si>
    <t>-7*1,0*1,2*1,0</t>
  </si>
  <si>
    <t>583441220</t>
  </si>
  <si>
    <t>štěrkodrť frakce 0-8</t>
  </si>
  <si>
    <t>-1462312065</t>
  </si>
  <si>
    <t>93,048*1,8*0,10</t>
  </si>
  <si>
    <t>583441720</t>
  </si>
  <si>
    <t>štěrkodrť frakce 0-32 třída C</t>
  </si>
  <si>
    <t>-732709131</t>
  </si>
  <si>
    <t>P</t>
  </si>
  <si>
    <t>Poznámka k položce:_x000d_
Drcené kamenivo dle ČSN EN 13242 (kamenivo pro nestmelené směsi …..)</t>
  </si>
  <si>
    <t>93,048*1,8*0,90</t>
  </si>
  <si>
    <t>275322511</t>
  </si>
  <si>
    <t>Základy z betonu železového (bez výztuže) patky z betonu se zvýšenými nároky na prostředí tř. C 25/30</t>
  </si>
  <si>
    <t>-2023807607</t>
  </si>
  <si>
    <t>7*1,0*1,2*1,0*1,25</t>
  </si>
  <si>
    <t>275351215</t>
  </si>
  <si>
    <t>Bednění základových stěn patek svislé nebo šikmé (odkloněné), půdorysně přímé nebo zalomené ve volných nebo zapažených jámách, rýhách, šachtách, včetně případných vzpěr zřízení</t>
  </si>
  <si>
    <t>-2007243678</t>
  </si>
  <si>
    <t>7*2,0*(1,0+1,2)*1,0*1,25</t>
  </si>
  <si>
    <t>275351216</t>
  </si>
  <si>
    <t>Bednění základových stěn patek svislé nebo šikmé (odkloněné), půdorysně přímé nebo zalomené ve volných nebo zapažených jámách, rýhách, šachtách, včetně případných vzpěr odstranění</t>
  </si>
  <si>
    <t>1202368498</t>
  </si>
  <si>
    <t>460080045</t>
  </si>
  <si>
    <t>Základové konstrukce výztuž základové konstrukce ze svařovaných sítí z drátů typu KARI</t>
  </si>
  <si>
    <t>-2070013496</t>
  </si>
  <si>
    <t>7*(2,0*(1,0+1,2)*1,0+2*1,0*1,20)*1,25*0,015</t>
  </si>
  <si>
    <t>631311112</t>
  </si>
  <si>
    <t>Mazanina z betonu prostého bez zvýšených nároků na prostředí tl. přes 50 do 80 mm tř. C 8/10</t>
  </si>
  <si>
    <t>1720117947</t>
  </si>
  <si>
    <t>7*1,4*1,2*0,1</t>
  </si>
  <si>
    <t>767PC 02</t>
  </si>
  <si>
    <t xml:space="preserve">Kotvení  - chemická kotva M24 do vrt, kanálků</t>
  </si>
  <si>
    <t>333607259</t>
  </si>
  <si>
    <t xml:space="preserve">"ocelová konstrukce  zastřešení  - M48"7*4</t>
  </si>
  <si>
    <t>Zastřešení</t>
  </si>
  <si>
    <t>606213190</t>
  </si>
  <si>
    <t>překližka truhlářská BŘÍZA 250 x 125 cm, jakost BB/CP tl 24 mm</t>
  </si>
  <si>
    <t>-27691276</t>
  </si>
  <si>
    <t>2*7*1,3*(0,120+0,250)/2*1,25</t>
  </si>
  <si>
    <t>762083122</t>
  </si>
  <si>
    <t>Práce společné pro tesařské konstrukce impregnace řeziva máčením proti dřevokaznému hmyzu, houbám a plísním, třída ohrožení 3 a 4 (dřevo v exteriéru)</t>
  </si>
  <si>
    <t>690231621</t>
  </si>
  <si>
    <t>762332134</t>
  </si>
  <si>
    <t>Montáž vázaných konstrukcí krovů střech pultových, sedlových, valbových, stanových čtvercového nebo obdélníkového půdorysu, z řeziva hraněného průřezové plochy přes 288 do 450 cm2</t>
  </si>
  <si>
    <t>1714020381</t>
  </si>
  <si>
    <t>7*2*1,3*1,25</t>
  </si>
  <si>
    <t>762395000</t>
  </si>
  <si>
    <t>Spojovací prostředky krovů, bednění a laťování, nadstřešních konstrukcí svory, prkna, hřebíky, pásová ocel, vruty</t>
  </si>
  <si>
    <t>2067247273</t>
  </si>
  <si>
    <t>2*7*1,3*(0,120+0,250)/2*1,25*0,024</t>
  </si>
  <si>
    <t>Komunikace</t>
  </si>
  <si>
    <t>113106121</t>
  </si>
  <si>
    <t>Rozebrání dlažeb a dílců komunikací pro pěší, vozovek a ploch s přemístěním hmot na skládku na vzdálenost do 3 m nebo s naložením na dopravní prostředek komunikací pro pěší s ložem z kameniva nebo živice a s výplní spár z betonových nebo kameninových dlaždic, desek nebo tvarovek</t>
  </si>
  <si>
    <t>2101310164</t>
  </si>
  <si>
    <t>20,2*2,40*1,2</t>
  </si>
  <si>
    <t>460650051</t>
  </si>
  <si>
    <t>Vozovky a chodníky zřízení podkladní vrstvy včetně rozprostření a úpravy podkladu ze štěrkodrti, včetně zhutnění, tloušťky do 5 cm</t>
  </si>
  <si>
    <t>1202080500</t>
  </si>
  <si>
    <t>564831111</t>
  </si>
  <si>
    <t>Podklad ze štěrkodrti ŠD s rozprostřením a zhutněním, po zhutnění tl. 100 mm</t>
  </si>
  <si>
    <t>114213032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</si>
  <si>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</si>
  <si>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</si>
  <si>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-8767559</t>
  </si>
  <si>
    <t>592450070</t>
  </si>
  <si>
    <t>dlažba zámková profilová pro komunikace 20x16,5x8 cm přírodní</t>
  </si>
  <si>
    <t>1134666642</t>
  </si>
  <si>
    <t>Poznámka k položce:_x000d_
spotřeba: 36 kus/m2</t>
  </si>
  <si>
    <t>583441550</t>
  </si>
  <si>
    <t>štěrkodrť frakce 0-22</t>
  </si>
  <si>
    <t>-1729746667</t>
  </si>
  <si>
    <t>20,2*2,40*1,2*0,15*1,8</t>
  </si>
  <si>
    <t>592452670</t>
  </si>
  <si>
    <t>dlažba skladebná betonová základní pro nevidomé 20 x 10 x 6 cm barevná</t>
  </si>
  <si>
    <t>-1984806162</t>
  </si>
  <si>
    <t>2,0*0,8</t>
  </si>
  <si>
    <t>M030</t>
  </si>
  <si>
    <t>Signální pás - nástřik š. 500mm, kontrastní barva</t>
  </si>
  <si>
    <t>594157093</t>
  </si>
  <si>
    <t>21*0,5</t>
  </si>
  <si>
    <t xml:space="preserve">  Trubní vedení</t>
  </si>
  <si>
    <t>721173317</t>
  </si>
  <si>
    <t>Potrubí z plastových trub PVC SN4 dešťové DN 160</t>
  </si>
  <si>
    <t>-34968319</t>
  </si>
  <si>
    <t>15*1,25</t>
  </si>
  <si>
    <t>721242115</t>
  </si>
  <si>
    <t xml:space="preserve">Lapače střešních splavenin z polypropylenu (PP) DN 110 </t>
  </si>
  <si>
    <t>1309801936</t>
  </si>
  <si>
    <t>721290112</t>
  </si>
  <si>
    <t>Zkouška těsnosti potrubí kanalizace vodou do DN 200</t>
  </si>
  <si>
    <t>2147054985</t>
  </si>
  <si>
    <t>18,75</t>
  </si>
  <si>
    <t>Ostatní konstrukce a práce-bourání</t>
  </si>
  <si>
    <t>997006511</t>
  </si>
  <si>
    <t>Vodorovná doprava suti na skládku s naložením na dopravní prostředek a složením do 100 m</t>
  </si>
  <si>
    <t>4832072</t>
  </si>
  <si>
    <t>58,176*0,08*2,4</t>
  </si>
  <si>
    <t>2*2*2*2,4</t>
  </si>
  <si>
    <t>997013801</t>
  </si>
  <si>
    <t>Poplatek za uložení stavebního odpadu na skládce (skládkovné) betonového</t>
  </si>
  <si>
    <t>1787825248</t>
  </si>
  <si>
    <t>998223011</t>
  </si>
  <si>
    <t>Přesun hmot pro pozemní komunikace s krytem dlážděným dopravní vzdálenost do 200 m jakékoliv délky objektu</t>
  </si>
  <si>
    <t>2081099239</t>
  </si>
  <si>
    <t>Poplatek za uložení stavebního odpadu na skládce (skládkovné) z kameniva</t>
  </si>
  <si>
    <t>-2108059614</t>
  </si>
  <si>
    <t>"viz zaměření - nástupiště" 486,0*0,2*1,80</t>
  </si>
  <si>
    <t>"oplocení" 2,1*26*0,6*1,8</t>
  </si>
  <si>
    <t>"prosklené dělící stěny" 2*(3,4*2,2*0,6)*1,8</t>
  </si>
  <si>
    <t>2*4,5*3,350*0,850*1,8</t>
  </si>
  <si>
    <t>1*3,850*4,50*0,850*1,8</t>
  </si>
  <si>
    <t>18*3,5*2,60*0,6*1,8</t>
  </si>
  <si>
    <t>"oplocení" 1,7*26*0,1*1,8</t>
  </si>
  <si>
    <t>"prosklené dělící stěny" 2*(3,4*1,2*0,1)*1,8</t>
  </si>
  <si>
    <t>2*3,5*2,350*0,1*1,8</t>
  </si>
  <si>
    <t>1*2,850*3,50*0,1*1,8</t>
  </si>
  <si>
    <t>18*2,5*1,6*0,1*1,8</t>
  </si>
  <si>
    <t>M008</t>
  </si>
  <si>
    <t>Demontáž ocelové konstrukce přístřešku</t>
  </si>
  <si>
    <t>980214761</t>
  </si>
  <si>
    <t>460600061</t>
  </si>
  <si>
    <t>Přemístění (odvoz) horniny, suti a vybouraných hmot odvoz suti a vybouraných hmot do 1 km</t>
  </si>
  <si>
    <t>-277747844</t>
  </si>
  <si>
    <t>460600071</t>
  </si>
  <si>
    <t>Přemístění (odvoz) horniny, suti a vybouraných hmot odvoz suti a vybouraných hmot Příplatek k ceně za každý další i započatý 1 km</t>
  </si>
  <si>
    <t>-1905451721</t>
  </si>
  <si>
    <t>58,176*0,08*2,4*20</t>
  </si>
  <si>
    <t>2*2*2*2,4*20</t>
  </si>
  <si>
    <t>PSV</t>
  </si>
  <si>
    <t>Práce a dodávky PSV</t>
  </si>
  <si>
    <t>764</t>
  </si>
  <si>
    <t>Konstrukce klempířské</t>
  </si>
  <si>
    <t>764548423</t>
  </si>
  <si>
    <t>Svod z titanzinkového předzvětralého plechu včetně objímek, kolen a odskoků kruhový, průměru 100 mm</t>
  </si>
  <si>
    <t>-556889620</t>
  </si>
  <si>
    <t>6,0</t>
  </si>
  <si>
    <t>K003</t>
  </si>
  <si>
    <t>K/2 - D+M, Podokapový žlab, půlkruhový včetně háků, čel a kotlíku. Plech tl. 0,7 mm, D=dle původního žlabu, Včetně háků a jejich kotvení a připojovacích prostředků s ohledem na návaznost na stáv. stav</t>
  </si>
  <si>
    <t>340459935</t>
  </si>
  <si>
    <t>M016</t>
  </si>
  <si>
    <t>Montáže žlabů a klempířských prvků</t>
  </si>
  <si>
    <t>bm</t>
  </si>
  <si>
    <t>2021022635</t>
  </si>
  <si>
    <t>6,0+20</t>
  </si>
  <si>
    <t>766</t>
  </si>
  <si>
    <t>Konstrukce truhlářské</t>
  </si>
  <si>
    <t>M026</t>
  </si>
  <si>
    <t>Lavička - kov+ tropické dřevo, kotvená do dlažby</t>
  </si>
  <si>
    <t>ks</t>
  </si>
  <si>
    <t>160693688</t>
  </si>
  <si>
    <t>M027</t>
  </si>
  <si>
    <t>Odpadkový koš</t>
  </si>
  <si>
    <t>222482436</t>
  </si>
  <si>
    <t>767</t>
  </si>
  <si>
    <t>Konstrukce zámečnické</t>
  </si>
  <si>
    <t>M009</t>
  </si>
  <si>
    <t xml:space="preserve">Dodávka kovových atypických konstrukcí  OK</t>
  </si>
  <si>
    <t>-97820646</t>
  </si>
  <si>
    <t>2727,62*1,2</t>
  </si>
  <si>
    <t>M015</t>
  </si>
  <si>
    <t>Montáže OK a konstrukcí zámečnických</t>
  </si>
  <si>
    <t>-2016108100</t>
  </si>
  <si>
    <t>M014</t>
  </si>
  <si>
    <t>Zhotovení kotvení (vrtání, lepení chemických kotev)</t>
  </si>
  <si>
    <t>1305832689</t>
  </si>
  <si>
    <t>7*4</t>
  </si>
  <si>
    <t>M017</t>
  </si>
  <si>
    <t>Montáže skel střešních, vč zalištování</t>
  </si>
  <si>
    <t>716411400</t>
  </si>
  <si>
    <t>20*1,90*1,25</t>
  </si>
  <si>
    <t>M018</t>
  </si>
  <si>
    <t>Montáže skel ostatní (stěny)</t>
  </si>
  <si>
    <t>-1497180849</t>
  </si>
  <si>
    <t>20*2,70*1,25</t>
  </si>
  <si>
    <t>M019</t>
  </si>
  <si>
    <t>Provádění tmelících prací na konstrukci střešního pláště (strukt. tmelení)</t>
  </si>
  <si>
    <t>-2040427652</t>
  </si>
  <si>
    <t>787911111</t>
  </si>
  <si>
    <t>Zasklívání – ostatní práce montáž fólie na sklo bezpečnostní</t>
  </si>
  <si>
    <t>-715266994</t>
  </si>
  <si>
    <t>M028</t>
  </si>
  <si>
    <t>Dodávka bezpečnostního lepeného skla - tl. 12mm</t>
  </si>
  <si>
    <t>655393507</t>
  </si>
  <si>
    <t>M020</t>
  </si>
  <si>
    <t>Mytí, čištění střešního pláště pro předání - plošiny, cisterny, mechanizace</t>
  </si>
  <si>
    <t>-1322269373</t>
  </si>
  <si>
    <t>M021</t>
  </si>
  <si>
    <t>Montážní plošiny, jeřáby, mechanizace</t>
  </si>
  <si>
    <t>959921193</t>
  </si>
  <si>
    <t>M022</t>
  </si>
  <si>
    <t xml:space="preserve">Lešení  pro montáž a zaslení střešního pláště</t>
  </si>
  <si>
    <t>-702699525</t>
  </si>
  <si>
    <t>M012</t>
  </si>
  <si>
    <t>Žárový zinek - pohledový, NDFT 80 mik.</t>
  </si>
  <si>
    <t>-763250501</t>
  </si>
  <si>
    <t>M013</t>
  </si>
  <si>
    <t>PKO OK, práškový vypalovací lak,200 mik.</t>
  </si>
  <si>
    <t>1233972122</t>
  </si>
  <si>
    <t>135,34*1,20</t>
  </si>
  <si>
    <t>M023</t>
  </si>
  <si>
    <t>Spojovací materiál nerezový</t>
  </si>
  <si>
    <t>1072484217</t>
  </si>
  <si>
    <t xml:space="preserve">  Dodávky, materiál</t>
  </si>
  <si>
    <t xml:space="preserve"> Venkovní osvětlení, trafostanice, kabelizace, materiál a montáže</t>
  </si>
  <si>
    <t>7593501010</t>
  </si>
  <si>
    <t>Trasy kabelového vedení Tuhá dvouplášťová korugovaná chránička KD 09063 průměr 63/52 mm</t>
  </si>
  <si>
    <t>-333099953</t>
  </si>
  <si>
    <t>7593500865</t>
  </si>
  <si>
    <t>Trasy kabelového vedení Ohebná dvouplášťová korugovaná chránička 50/39smotek - červená UV stabilní</t>
  </si>
  <si>
    <t>212153853</t>
  </si>
  <si>
    <t>2*5</t>
  </si>
  <si>
    <t>7491151020</t>
  </si>
  <si>
    <t>Montáž trubek ohebných elektroinstalačních vlnitých pancéřových hadic z PVC průměru do 63 mm</t>
  </si>
  <si>
    <t>-738293171</t>
  </si>
  <si>
    <t>20+2*5,0</t>
  </si>
  <si>
    <t>7491652010</t>
  </si>
  <si>
    <t>Montáž vnějšího uzemnění uzemňovacích vodičů v zemi z pozinkované oceli (FeZn) do 120 mm2</t>
  </si>
  <si>
    <t>1068226233</t>
  </si>
  <si>
    <t>7491652084</t>
  </si>
  <si>
    <t>Montáž vnějšího uzemnění ostatní práce spoj uzemňovacích vodičů svařováním vč. zaizolování</t>
  </si>
  <si>
    <t>-507987805</t>
  </si>
  <si>
    <t>7491654010</t>
  </si>
  <si>
    <t>Montáž svorek spojovacích se 2 šrouby (typ SS, SO, SR03, aj.)</t>
  </si>
  <si>
    <t>-1876109906</t>
  </si>
  <si>
    <t>7492756030</t>
  </si>
  <si>
    <t xml:space="preserve">Pomocné práce pro montáž kabelů vyhledání stávajících kabelů ( měření, sonda ) </t>
  </si>
  <si>
    <t>hod.</t>
  </si>
  <si>
    <t>-1878878222</t>
  </si>
  <si>
    <t>7492756040</t>
  </si>
  <si>
    <t>Pomocné práce pro montáž kabelů zatažení kabelů do chráničky do 4 kg/m</t>
  </si>
  <si>
    <t>-269928661</t>
  </si>
  <si>
    <t>7493154020</t>
  </si>
  <si>
    <t>Montáž venkovních svítidel na strop nebo stěnu zářivkových</t>
  </si>
  <si>
    <t>1903242638</t>
  </si>
  <si>
    <t>Poznámka k položce:_x000d_
LED svítidla do přístřšku</t>
  </si>
  <si>
    <t>M010</t>
  </si>
  <si>
    <t>Osvětlovací těleso zářivkové AQUA – 70 – II 128 – EP, 1x28W</t>
  </si>
  <si>
    <t>735270367</t>
  </si>
  <si>
    <t>7491600200</t>
  </si>
  <si>
    <t>Uzemnění Vnější Pásek pozink. FeZn 30x4</t>
  </si>
  <si>
    <t>-2102351560</t>
  </si>
  <si>
    <t>50*(0,004*0,03*7850)*1,15</t>
  </si>
  <si>
    <t xml:space="preserve"> Ostatní</t>
  </si>
  <si>
    <t>7498150515</t>
  </si>
  <si>
    <t>Vyhotovení výchozí revizní zprávy pro opravné práce pro objem investičních nákladů přes 100 000 do 500 000 Kč</t>
  </si>
  <si>
    <t>1981950077</t>
  </si>
  <si>
    <t>7498151015</t>
  </si>
  <si>
    <t>Provedení technické prohlídky a zkoušky na silnoproudém zařízení, zařízení TV, zařízení NS, transformoven, EPZ pro opravné práce pro objem investičních nákladů přes 100 000 do 500 000 Kč</t>
  </si>
  <si>
    <t>-1933849122</t>
  </si>
  <si>
    <t>7498351010</t>
  </si>
  <si>
    <t>Vydání průkazu způsobilosti pro funkční celek, provizorní stav</t>
  </si>
  <si>
    <t>750563633</t>
  </si>
  <si>
    <t>7498351510</t>
  </si>
  <si>
    <t>Vyhotovení zprávy o posouzení bezpečnosti (rizik) včetně analýzy a hodnocení rizik</t>
  </si>
  <si>
    <t>-1814348316</t>
  </si>
  <si>
    <t>7498452010</t>
  </si>
  <si>
    <t>Měření zemnících sítí zemnicí sítě délky pásku do 1 000 mm</t>
  </si>
  <si>
    <t>1646424581</t>
  </si>
  <si>
    <t>7498454010</t>
  </si>
  <si>
    <t>Zkoušky vodičů a kabelů nn silových do 1 kV průřezu žíly do 300 mm2</t>
  </si>
  <si>
    <t>-764539752</t>
  </si>
  <si>
    <t>7498455010</t>
  </si>
  <si>
    <t>Zkoušky vodičů a kabelů ovládacích jakéhokoliv počtu žil</t>
  </si>
  <si>
    <t>-1882759044</t>
  </si>
  <si>
    <t>7498457010</t>
  </si>
  <si>
    <t>Měření intenzity osvětlení instalovaného v rozsahu 1 000 m2 zjišťované plochy</t>
  </si>
  <si>
    <t>667185840</t>
  </si>
  <si>
    <t>7499151010</t>
  </si>
  <si>
    <t>Dokončovací práce na elektrickém zařízení</t>
  </si>
  <si>
    <t>hod</t>
  </si>
  <si>
    <t>445548492</t>
  </si>
  <si>
    <t>7499151030</t>
  </si>
  <si>
    <t>Dokončovací práce zkušební provoz</t>
  </si>
  <si>
    <t>-1453983406</t>
  </si>
  <si>
    <t>7499151040</t>
  </si>
  <si>
    <t>Dokončovací práce zaškolení obsluhy</t>
  </si>
  <si>
    <t>204804875</t>
  </si>
  <si>
    <t>SO 05 - Revitalizace budovy sociálního vybavení</t>
  </si>
  <si>
    <t xml:space="preserve">    2 -  Zakládání</t>
  </si>
  <si>
    <t xml:space="preserve">      31 - Zdi podpěrné a volné</t>
  </si>
  <si>
    <t xml:space="preserve">    6 - Úpravy povrchů, podlahy a osazování výplní</t>
  </si>
  <si>
    <t xml:space="preserve">    8 - Trubní vedení</t>
  </si>
  <si>
    <t xml:space="preserve">    997 -  Přesun sutě</t>
  </si>
  <si>
    <t xml:space="preserve">    M2 -   Elektroinstalace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</si>
  <si>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</si>
  <si>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</si>
  <si>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</si>
  <si>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</si>
  <si>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</si>
  <si>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</si>
  <si>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</si>
  <si>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</si>
  <si>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</si>
  <si>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</si>
  <si>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771 - Podlahy z dlaždic</t>
  </si>
  <si>
    <t xml:space="preserve">    781 - Dokončovací práce - obklady keramické</t>
  </si>
  <si>
    <t xml:space="preserve">    784 - Dokončovací práce - malby a tapety</t>
  </si>
  <si>
    <t>113107013</t>
  </si>
  <si>
    <t>Odstranění podkladů nebo krytů při překopech inženýrských sítí v ploše jednotlivě do 15 m2 s přemístěním hmot na skládku ve vzdálenosti do 3 m nebo s naložením na dopravní prostředek z kameniva těženého, o tl. vrstvy přes 200 do 300 mm</t>
  </si>
  <si>
    <t>711002159</t>
  </si>
  <si>
    <t>"dešťová kanalizace" 30*1,0</t>
  </si>
  <si>
    <t>113107042</t>
  </si>
  <si>
    <t>Odstranění podkladů nebo krytů při překopech inženýrských sítí v ploše jednotlivě do 15 m2 s přemístěním hmot na skládku ve vzdálenosti do 3 m nebo s naložením na dopravní prostředek živičných, o tl. vrstvy přes 50 do 100 mm</t>
  </si>
  <si>
    <t>-191299319</t>
  </si>
  <si>
    <t>1953567798</t>
  </si>
  <si>
    <t>1300310306</t>
  </si>
  <si>
    <t>-79387922</t>
  </si>
  <si>
    <t>-2021510975</t>
  </si>
  <si>
    <t>"obvodové zdivo"4*3,0*1,8*1,0</t>
  </si>
  <si>
    <t>"šachta" 6*1,0*1,0+2,6*2,6*1,5</t>
  </si>
  <si>
    <t>"deš´tová kanalizace"(22+20)*1,0*1,5</t>
  </si>
  <si>
    <t>"vnitřní kanalizace"10*0,6*1,0</t>
  </si>
  <si>
    <t>"protlak - startovací a cílová jáma" 2*1,50*4,0*2,0</t>
  </si>
  <si>
    <t>-625920515</t>
  </si>
  <si>
    <t>977897868</t>
  </si>
  <si>
    <t>"obvodové zdivo"4*3,0*1,8*1,0*2</t>
  </si>
  <si>
    <t>"šachta"(6*1,0*1,0+2,6*2,6*1,5)*2</t>
  </si>
  <si>
    <t>"deš´tová kanalizace"(22+20)*1,0*1,5*2</t>
  </si>
  <si>
    <t>"vnitřní kanalizace"10*0,6*1,0*2</t>
  </si>
  <si>
    <t>"protlak - startovací a cílová jáma" 2*1,50*4,0*2,0*2</t>
  </si>
  <si>
    <t>-1800091754</t>
  </si>
  <si>
    <t>"šachta" 6*1,0+2,6*2,6*1,5</t>
  </si>
  <si>
    <t>747594163</t>
  </si>
  <si>
    <t>"obvodové zdivo"4*3,0*1,2*1,0</t>
  </si>
  <si>
    <t>"šachta" 6*1,0+(2,6*2,6-1,4*1,4)*1,5</t>
  </si>
  <si>
    <t>Úprava pláně na stavbách dálnic v zářezech mimo skalních se zhutněním</t>
  </si>
  <si>
    <t>-564156521</t>
  </si>
  <si>
    <t>"obvodové zdivo"4*3,0*1,8</t>
  </si>
  <si>
    <t>"kanalizace"(22+20)*1,0</t>
  </si>
  <si>
    <t>"šachta" 6*1,0+2,6*2,6</t>
  </si>
  <si>
    <t>"vnitřní kanalizace"10*0,6</t>
  </si>
  <si>
    <t>1054399510</t>
  </si>
  <si>
    <t>"dešťová kanalizace"(22+20)*1,0*1,4*1,9/100*10</t>
  </si>
  <si>
    <t>"vnitřní kanalizace"10*0,6*1,0*1,9/100*10</t>
  </si>
  <si>
    <t>-674765933</t>
  </si>
  <si>
    <t>"obvodové zdivo"4*3,0*1,2*1,0*1,9</t>
  </si>
  <si>
    <t>"kanalizace"(22+20)*1,0*1,4/100*90*1,9</t>
  </si>
  <si>
    <t>"protlak - startovací a cílová jáma" 2*1,50*4,0*2,0*1,9</t>
  </si>
  <si>
    <t>"šachta" (6*1,0+(2,6*2,6-1,4*1,4)*1,5)*1,9</t>
  </si>
  <si>
    <t>"vnitřní kanalizace"10*0,6*1,0*1,9/100*90</t>
  </si>
  <si>
    <t>311101214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</si>
  <si>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přes 0,10 do 0,20 m2 trvale osazenými na sraz, včetně polohového zajištění v bednění při betonáži, vnější průřezové plochy</t>
  </si>
  <si>
    <t>1162446728</t>
  </si>
  <si>
    <t>4*0,6</t>
  </si>
  <si>
    <t>632450123</t>
  </si>
  <si>
    <t>Potěr cementový vyrovnávací ze suchých směsí v pásu o průměrné (střední) tl. přes 30 do 40 mm</t>
  </si>
  <si>
    <t>1677602626</t>
  </si>
  <si>
    <t>4*2,7*0,8</t>
  </si>
  <si>
    <t xml:space="preserve"> Zakládání</t>
  </si>
  <si>
    <t>274321411</t>
  </si>
  <si>
    <t>Základy z betonu železového (bez výztuže) pasy z betonu bez zvýšených nároků na prostředí tř. C 20/25</t>
  </si>
  <si>
    <t>172417478</t>
  </si>
  <si>
    <t>4*3,0*0,8</t>
  </si>
  <si>
    <t>274351215</t>
  </si>
  <si>
    <t>Bednění základových stěn pasů svislé nebo šikmé (odkloněné), půdorysně přímé nebo zalomené ve volných nebo zapažených jámách, rýhách, šachtách, včetně případných vzpěr zřízení</t>
  </si>
  <si>
    <t>775115069</t>
  </si>
  <si>
    <t>2*4*3,0*0,8</t>
  </si>
  <si>
    <t>274351216</t>
  </si>
  <si>
    <t>Bednění základových stěn pasů svislé nebo šikmé (odkloněné), půdorysně přímé nebo zalomené ve volných nebo zapažených jámách, rýhách, šachtách, včetně případných vzpěr odstranění</t>
  </si>
  <si>
    <t>-2139204917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</si>
  <si>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</si>
  <si>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</si>
  <si>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705503019</t>
  </si>
  <si>
    <t>4*(2*3,0*0,6+2*0,8*3,0+2*0,6*0,8)*0,015*1,25</t>
  </si>
  <si>
    <t>936625876</t>
  </si>
  <si>
    <t>(1*11+6*12,50)*2*1,25*0,01</t>
  </si>
  <si>
    <t>311238115</t>
  </si>
  <si>
    <t>Zdivo nosné jednovrstvé z cihel děrovaných vnitřní klasické, spojené na pero a drážku na maltu MVC, pevnost cihel P10, tl. zdiva 300 mm</t>
  </si>
  <si>
    <t>1443535442</t>
  </si>
  <si>
    <t>3,0*3,8</t>
  </si>
  <si>
    <t>2*0,850*3,0+2*0,850*2,1+2*0,850*3,0</t>
  </si>
  <si>
    <t>317168131</t>
  </si>
  <si>
    <t>Překlady keramické vysoké osazené do maltového lože, šířky překladu 7 cm výšky 23,8 cm, délky 125 cm</t>
  </si>
  <si>
    <t>-510554067</t>
  </si>
  <si>
    <t>5*4+2</t>
  </si>
  <si>
    <t>317168138</t>
  </si>
  <si>
    <t>Překlady keramické vysoké osazené do maltového lože, šířky překladu 7 cm výšky 23,8 cm, délky 300 cm</t>
  </si>
  <si>
    <t>2015577238</t>
  </si>
  <si>
    <t>6*4</t>
  </si>
  <si>
    <t>317998113</t>
  </si>
  <si>
    <t>Izolace tepelná mezi překlady z pěnového polystyrénu výšky 24 cm, tloušťky 80 mm</t>
  </si>
  <si>
    <t>1613000405</t>
  </si>
  <si>
    <t>4*2,70</t>
  </si>
  <si>
    <t>342248110</t>
  </si>
  <si>
    <t>Příčky jednoduché z cihel děrovaných spojených na pero a drážku klasických na maltu MVC, pevnost cihel P 10, tl. příčky 80 mm</t>
  </si>
  <si>
    <t>-1614595959</t>
  </si>
  <si>
    <t>3,0*(2*1,850+1,60+1,90+1,6+2*2,0)</t>
  </si>
  <si>
    <t>342291121</t>
  </si>
  <si>
    <t>Ukotvení příček plochými kotvami, do konstrukce cihelné</t>
  </si>
  <si>
    <t>777640154</t>
  </si>
  <si>
    <t>3,0*11</t>
  </si>
  <si>
    <t>346244811</t>
  </si>
  <si>
    <t>Přizdívky izolační a ochranné z cihel pálených na maltu MC-10 včetně vytvoření požlábku v ohybu izolace vodorovné na svislou, se zatřenou cementovou omítkou z malty min. MC 10 tl. 20 mm pod izolaci z cihel plných dl. 290 mm, P 10 až P 20 tl. 65 mm</t>
  </si>
  <si>
    <t>1903178872</t>
  </si>
  <si>
    <t>"šachta"4*1,4*1,25</t>
  </si>
  <si>
    <t>"základy" 4*3,0*0,8</t>
  </si>
  <si>
    <t>346481121</t>
  </si>
  <si>
    <t>Zaplentování rýh, potrubí, válcovaných nosníků, výklenků nebo nik jakéhokoliv tvaru, na maltu pod stropy rabicovým pletivem</t>
  </si>
  <si>
    <t>-1927045830</t>
  </si>
  <si>
    <t>"sloupy"5*3*0,3*3,14</t>
  </si>
  <si>
    <t>Zdi podpěrné a volné</t>
  </si>
  <si>
    <t>310239411</t>
  </si>
  <si>
    <t>Zazdívka otvorů ve zdivu nadzákladovém cihlami pálenými plochy přes 1 m2 do 4 m2 na maltu cementovou</t>
  </si>
  <si>
    <t>-1633837429</t>
  </si>
  <si>
    <t>2*0,8*2,1*0,3</t>
  </si>
  <si>
    <t>2,0*2,1*0,3</t>
  </si>
  <si>
    <t>417321616</t>
  </si>
  <si>
    <t>Ztužující pásy a věnce z betonu železového (bez výztuže) tř. C 30/37</t>
  </si>
  <si>
    <t>-136545295</t>
  </si>
  <si>
    <t>1,25*1,25*0,25*1,25</t>
  </si>
  <si>
    <t>417351115</t>
  </si>
  <si>
    <t>Bednění bočnic ztužujících pásů a věnců včetně vzpěr zřízení</t>
  </si>
  <si>
    <t>606512758</t>
  </si>
  <si>
    <t>1,25*1,25*1,25</t>
  </si>
  <si>
    <t>417351116</t>
  </si>
  <si>
    <t>Bednění bočnic ztužujících pásů a věnců včetně vzpěr odstranění</t>
  </si>
  <si>
    <t>1563497692</t>
  </si>
  <si>
    <t>417361821</t>
  </si>
  <si>
    <t>Výztuž ztužujících pásů a věnců z betonářské oceli 10 505 (R) nebo BSt 500</t>
  </si>
  <si>
    <t>2006372655</t>
  </si>
  <si>
    <t>0,050</t>
  </si>
  <si>
    <t>4515771210.R</t>
  </si>
  <si>
    <t>Podkladní a výplňová vrstva z kameniva drceného tl do 200 mm</t>
  </si>
  <si>
    <t>207599756</t>
  </si>
  <si>
    <t xml:space="preserve">Poznámka k položce:_x000d_
výplň vsakovací rýhy_x000d_
DRENÁŽNÍ VRSTVA Z VÝZISKU Z KOLEJOVÉHO LOŽE                               </t>
  </si>
  <si>
    <t>2*12,5*1,25</t>
  </si>
  <si>
    <t>1704950813</t>
  </si>
  <si>
    <t>-343776846</t>
  </si>
  <si>
    <t>76771417</t>
  </si>
  <si>
    <t>40*(0,180+0,250)*1,25*1,90</t>
  </si>
  <si>
    <t>Úpravy povrchů, podlahy a osazování výplní</t>
  </si>
  <si>
    <t>342151111</t>
  </si>
  <si>
    <t>Montáž opláštění stěn ocelové konstrukce ze sendvičových panelů šroubovaných, výšky budovy do 6 m</t>
  </si>
  <si>
    <t>321820932</t>
  </si>
  <si>
    <t>553247170</t>
  </si>
  <si>
    <t>panel sendvičový stěnový vnější, izolace PIR, skryté kotvení, U= 0,22 W/m2K, modulová/celková šířka 1000/1050 mm, tl. 100 mm</t>
  </si>
  <si>
    <t>2137518197</t>
  </si>
  <si>
    <t>(37*3,25-6*2,7*2,1-4*2,0*0,9-4*(2,7*0,9+1,8*1,2)-4*2,7*0,9-1*0,8*2,0)*1,25</t>
  </si>
  <si>
    <t>40*1,0</t>
  </si>
  <si>
    <t>61142</t>
  </si>
  <si>
    <t>ÚPRAVY POVRCHŮ VNITŘ STROPŮ OMÍTKOU VÁP NEBO VÁPCEM</t>
  </si>
  <si>
    <t>M2</t>
  </si>
  <si>
    <t>OTSKP-SPK 2016</t>
  </si>
  <si>
    <t>928215769</t>
  </si>
  <si>
    <t xml:space="preserve">Omítka vápenocementová vnitřních ploch </t>
  </si>
  <si>
    <t xml:space="preserve">hladkých nanášená ručně jednovrstvá hladká, </t>
  </si>
  <si>
    <t>na omítnutý bezespárý podklad, tloušťky</t>
  </si>
  <si>
    <t>do 5 mm stropů rovných</t>
  </si>
  <si>
    <t>6*12,5*1,25+11*1,25</t>
  </si>
  <si>
    <t>612131101</t>
  </si>
  <si>
    <t>Podkladní a spojovací vrstva vnitřních omítaných ploch cementový postřik nanášený ručně celoplošně stěn</t>
  </si>
  <si>
    <t>847098813</t>
  </si>
  <si>
    <t>3,0*(2*1,850+1,60+1,90+1,6+2*2,0)*2*1,25</t>
  </si>
  <si>
    <t>3,0*3,8*2*1,25</t>
  </si>
  <si>
    <t>2*0,850*3,0+2*0,850*2,1+2*0,850*3,0*2*1,25</t>
  </si>
  <si>
    <t>612142001</t>
  </si>
  <si>
    <t>Potažení vnitřních ploch pletivem v ploše nebo pruzích, na plném podkladu sklovláknitým vtlačením do tmelu stěn</t>
  </si>
  <si>
    <t>368121868</t>
  </si>
  <si>
    <t>6*9,0*3,0*1,25</t>
  </si>
  <si>
    <t>12,5*3,0*1,25</t>
  </si>
  <si>
    <t>(2*0,850*3,0+2*0,850*2,1+2*0,850*3,0*2)*1,25</t>
  </si>
  <si>
    <t>612321121</t>
  </si>
  <si>
    <t>Omítka vápenocementová vnitřních ploch nanášená ručně jednovrstvá, tloušťky do 10 mm hladká svislých konstrukcí stěn</t>
  </si>
  <si>
    <t>-1966763375</t>
  </si>
  <si>
    <t>612321141</t>
  </si>
  <si>
    <t>Omítka vápenocementová vnitřních ploch nanášená ručně dvouvrstvá, tloušťky jádrové omítky do 10 mm a tloušťky štuku do 3 mm štuková svislých konstrukcí stěn</t>
  </si>
  <si>
    <t>-1965396307</t>
  </si>
  <si>
    <t>622143003</t>
  </si>
  <si>
    <t>Montáž omítkových profilů plastových nebo pozinkovaných, upevněných vtlačením do podkladní vrstvy nebo přibitím rohových s tkaninou</t>
  </si>
  <si>
    <t>-940791495</t>
  </si>
  <si>
    <t>8*2*(2*2,0+0,8)</t>
  </si>
  <si>
    <t>553430230</t>
  </si>
  <si>
    <t>doplňky stavební kovové profily pro omítky rohové profily CATNIC délky 250, 275, 300 cm s úzkou kulatou hlavou 4,0 mm č. 4043 pro omítky vnitřní 15 mm</t>
  </si>
  <si>
    <t>-579425559</t>
  </si>
  <si>
    <t>62443</t>
  </si>
  <si>
    <t>ÚPRAVA POVRCHŮ VNĚJŠ KONSTR ZDĚNÝCH OMÍTKOU Z UMĚL KAMENE</t>
  </si>
  <si>
    <t>24616630</t>
  </si>
  <si>
    <t>Technická specifikace: položka zahrnuje:dodávku</t>
  </si>
  <si>
    <t>veškerého materiálu potřebného pro předepsanou</t>
  </si>
  <si>
    <t xml:space="preserve"> úpravu v předepsané kvalitě nutné k vyspravení</t>
  </si>
  <si>
    <t xml:space="preserve">podkladu,příp. zatření spar zdiva, položení vrstvy </t>
  </si>
  <si>
    <t xml:space="preserve">v předepsané tloušťce, potřebná lešení a podpěrné </t>
  </si>
  <si>
    <t>konstrukce</t>
  </si>
  <si>
    <t>37*0,5*1,25</t>
  </si>
  <si>
    <t>631312131</t>
  </si>
  <si>
    <t>Doplnění dosavadních mazanin prostým betonem s dodáním hmot, bez potěru, plochy jednotlivě přes 1 m2 do 4 m2 a tl. přes 80 mm</t>
  </si>
  <si>
    <t>-1646747472</t>
  </si>
  <si>
    <t>"dostavba"2*12,5*(0,15+0,1)</t>
  </si>
  <si>
    <t>"střed"11*(0,15+0,1)</t>
  </si>
  <si>
    <t>"kanalizace"15*1,0*(0,15+0,1)</t>
  </si>
  <si>
    <t>632441114</t>
  </si>
  <si>
    <t>Potěr anhydritový samonivelační ze suchých směsí tlouštky přes 40 do 50 mm</t>
  </si>
  <si>
    <t>-409937678</t>
  </si>
  <si>
    <t>(6*12,5+1*11)*1,25</t>
  </si>
  <si>
    <t>632450123.1</t>
  </si>
  <si>
    <t>-1217927713</t>
  </si>
  <si>
    <t>(3,0*3,8)*0,5</t>
  </si>
  <si>
    <t>(2*0,850*3,0+2*0,850*2,1+2*0,850*3,0)*0,5</t>
  </si>
  <si>
    <t>632481213</t>
  </si>
  <si>
    <t>Separační vrstva k oddělení podlahových vrstev z polyetylénové fólie</t>
  </si>
  <si>
    <t>-426753919</t>
  </si>
  <si>
    <t>-1349452597</t>
  </si>
  <si>
    <t>15+5</t>
  </si>
  <si>
    <t>721173604</t>
  </si>
  <si>
    <t>Potrubí kanalizační z PE svodné DN 70</t>
  </si>
  <si>
    <t>2054932668</t>
  </si>
  <si>
    <t>721173609</t>
  </si>
  <si>
    <t>Potrubí z plastových trub polyetylenové svařované svodné (ležaté) DN 200</t>
  </si>
  <si>
    <t>-39650010</t>
  </si>
  <si>
    <t>(23+27+20)*1,25</t>
  </si>
  <si>
    <t>65272589</t>
  </si>
  <si>
    <t>721273153</t>
  </si>
  <si>
    <t>Hlavice ventilační polypropylen PP DN 110</t>
  </si>
  <si>
    <t>-1692363252</t>
  </si>
  <si>
    <t>-1348214342</t>
  </si>
  <si>
    <t>20+87,5</t>
  </si>
  <si>
    <t>871353121</t>
  </si>
  <si>
    <t>Montáž potrubí kanalizačních trub z plastů z tvrdého PVC těsněných gumovým kroužkem v otevřeném výkopu ve sklonu do 20 % DN 200</t>
  </si>
  <si>
    <t>-1113319251</t>
  </si>
  <si>
    <t>877265271</t>
  </si>
  <si>
    <t>Montáž tvarovek na kanalizačním potrubí z trub z plastu z tvrdého PVC systém KG nebo z polypropylenu systém KG 2000 v otevřeném výkopu lapačů střešních splavenin DN 100</t>
  </si>
  <si>
    <t>989525716</t>
  </si>
  <si>
    <t>283411120</t>
  </si>
  <si>
    <t>profily z neměkčeného polyvinylchloridu okapový systém plastový Continental, barva hnědá, půlkruhový lapače střešních splavenin geiger RSK 1000 + odnímatelní sifonový uzávěr</t>
  </si>
  <si>
    <t>1552508151</t>
  </si>
  <si>
    <t>894411251</t>
  </si>
  <si>
    <t>Zřízení šachet kanalizačních z betonových dílců výšky vstupu do 1,50 m s obložením dna kameninou nebo kanalizačními cihlami, na potrubí DN 600</t>
  </si>
  <si>
    <t>1595763965</t>
  </si>
  <si>
    <t>592241800</t>
  </si>
  <si>
    <t>dno betonové šachtové 100x115x15 cm</t>
  </si>
  <si>
    <t>1143912719</t>
  </si>
  <si>
    <t>592243010</t>
  </si>
  <si>
    <t>skruž betonová šachtová 100x50x9 cm</t>
  </si>
  <si>
    <t>-775701402</t>
  </si>
  <si>
    <t>592243120</t>
  </si>
  <si>
    <t>konus šachetní betonový kapsové plastové stupadlo 100x62,5x58 cm</t>
  </si>
  <si>
    <t>-2143367792</t>
  </si>
  <si>
    <t>592240760</t>
  </si>
  <si>
    <t>poklop na šachtu kruhový (obetonovaná litina) 110 x 8 cm</t>
  </si>
  <si>
    <t>-1591956792</t>
  </si>
  <si>
    <t>8996231710.R</t>
  </si>
  <si>
    <t>Obetonování potrubí nebo zdiva stok betonem prostým tř. C 25/30 v otevřeném výkopu</t>
  </si>
  <si>
    <t>1184505696</t>
  </si>
  <si>
    <t>Poznámka k položce:_x000d_
obetonování potrubí liniového žlabu</t>
  </si>
  <si>
    <t>20*0,2*3,14*0,2*1,25</t>
  </si>
  <si>
    <t>1,0</t>
  </si>
  <si>
    <t>953731113</t>
  </si>
  <si>
    <t>Odvětrání svislé plastovými troubami ve stropních prostupech s obetonováním vnitřního průměru přes 80 do 110mm</t>
  </si>
  <si>
    <t>-515031541</t>
  </si>
  <si>
    <t>722 17-6013</t>
  </si>
  <si>
    <t>Rozvody vody z plastů svařovaných polyfúzně D do 25 mm</t>
  </si>
  <si>
    <t xml:space="preserve">m </t>
  </si>
  <si>
    <t>1307359484</t>
  </si>
  <si>
    <t>722 17-9192</t>
  </si>
  <si>
    <t>Příplatek do 32 mm, do15 svarů-odbočné větve</t>
  </si>
  <si>
    <t xml:space="preserve">ks </t>
  </si>
  <si>
    <t>-1833278625</t>
  </si>
  <si>
    <t>722 17-9193</t>
  </si>
  <si>
    <t>Příplatek přes 32 mm,do 5 svarů-EO, vodoměr.sest. , poznámka :běžné tvarovky+uchycení zahrnuto v cenách výše</t>
  </si>
  <si>
    <t>1747551889</t>
  </si>
  <si>
    <t>722 18-1131</t>
  </si>
  <si>
    <t>Ochrana potrubí pryžovými vložkami do DN 25</t>
  </si>
  <si>
    <t>-1468542419</t>
  </si>
  <si>
    <t>M001</t>
  </si>
  <si>
    <t>"Ochrana potr.plst.pásy do DN 100-horizont.prostupy</t>
  </si>
  <si>
    <t>-823151193</t>
  </si>
  <si>
    <t xml:space="preserve">722 18-1118 </t>
  </si>
  <si>
    <t>kanalizace stěnami a podlahou či stropem"</t>
  </si>
  <si>
    <t>1746815738</t>
  </si>
  <si>
    <t>722 18-2113</t>
  </si>
  <si>
    <t>Ochrana potrubí z plastů izolačními trubicemi z pěněného polyetylénu PE DN do 25 mm:</t>
  </si>
  <si>
    <t>-1048838403</t>
  </si>
  <si>
    <t>723 18-2114</t>
  </si>
  <si>
    <t>DN do 32mm:</t>
  </si>
  <si>
    <t>-47767205</t>
  </si>
  <si>
    <t>722 23-1191</t>
  </si>
  <si>
    <t>Ventily pojistné rohové G15</t>
  </si>
  <si>
    <t>996015260</t>
  </si>
  <si>
    <t>388213480</t>
  </si>
  <si>
    <t>modul pro dálkový odečet vodoměrů pro připojení k PC přes USB port</t>
  </si>
  <si>
    <t>1673873981</t>
  </si>
  <si>
    <t>722 23-1064</t>
  </si>
  <si>
    <t>Zpětná klapka nebo ventil (mosaz) DN 32</t>
  </si>
  <si>
    <t>-1187357747</t>
  </si>
  <si>
    <t>722 23-9106</t>
  </si>
  <si>
    <t>Montáž kovových armatur se 2 záv. DN 32-filtry</t>
  </si>
  <si>
    <t>1772281220</t>
  </si>
  <si>
    <t>722 25-3112</t>
  </si>
  <si>
    <t>Hadicové spojky K280 G3/4"</t>
  </si>
  <si>
    <t>1978658894</t>
  </si>
  <si>
    <t>722 29-0226</t>
  </si>
  <si>
    <t>Tlak.zkoušky do DN 50: dílčí</t>
  </si>
  <si>
    <t>-1772460818</t>
  </si>
  <si>
    <t>722 29-0234</t>
  </si>
  <si>
    <t>Proplach a desinf. potrubí do DN 80-všechno potrubí</t>
  </si>
  <si>
    <t>871371754</t>
  </si>
  <si>
    <t>722 21-2440</t>
  </si>
  <si>
    <t>Orientační štítky na potrubí</t>
  </si>
  <si>
    <t>-1234744155</t>
  </si>
  <si>
    <t>M002</t>
  </si>
  <si>
    <t>Zpětná klapka plastová f25 (DN 20)</t>
  </si>
  <si>
    <t>832524439</t>
  </si>
  <si>
    <t>M003</t>
  </si>
  <si>
    <t>Kohout kulový plastový+ f25 (DN 20) + 4x pro vypouštění</t>
  </si>
  <si>
    <t>168910063</t>
  </si>
  <si>
    <t>M004</t>
  </si>
  <si>
    <t>Kohout kulový plastový f40 (DN 32)</t>
  </si>
  <si>
    <t>1054436275</t>
  </si>
  <si>
    <t>M005</t>
  </si>
  <si>
    <t>Šroubení vnější f 25x3/4" (EOV)</t>
  </si>
  <si>
    <t>781013331</t>
  </si>
  <si>
    <t>M006</t>
  </si>
  <si>
    <t>Montážní nosník 27x18x400</t>
  </si>
  <si>
    <t>-1359955347</t>
  </si>
  <si>
    <t>M007</t>
  </si>
  <si>
    <t>Objímky dvoušroubové</t>
  </si>
  <si>
    <t>1244974359</t>
  </si>
  <si>
    <t>962032231</t>
  </si>
  <si>
    <t>Bourání zdiva nadzákladového z cihel nebo tvárnic z cihel pálených nebo vápenopískových, na maltu vápennou nebo vápenocementovou, objemu přes 1 m3</t>
  </si>
  <si>
    <t>172872289</t>
  </si>
  <si>
    <t>1,5*0,4*3</t>
  </si>
  <si>
    <t>2*1,25*3,0</t>
  </si>
  <si>
    <t>0,8*3,0</t>
  </si>
  <si>
    <t>965043441</t>
  </si>
  <si>
    <t>Bourání mazanin betonových s potěrem nebo teracem tl. do 150 mm, plochy přes 4 m2</t>
  </si>
  <si>
    <t>-816426482</t>
  </si>
  <si>
    <t>(6*12,5+1*11)*0,25*1,25</t>
  </si>
  <si>
    <t>949101111</t>
  </si>
  <si>
    <t>Lešení pomocné pracovní pro objekty pozemních staveb pro zatížení do 150 kg/m2, o výšce lešeňové podlahy do 1,9 m</t>
  </si>
  <si>
    <t>-1205009211</t>
  </si>
  <si>
    <t>(6*12,5+1*11)</t>
  </si>
  <si>
    <t>952901111.1</t>
  </si>
  <si>
    <t>Vyčištění budov nebo objektů před předáním do užívání budov bytové nebo občanské výstavby, světlé výšky podlaží do 4 m</t>
  </si>
  <si>
    <t>1942604236</t>
  </si>
  <si>
    <t>953171001</t>
  </si>
  <si>
    <t>Osazování kovových předmětů poklopů litinových nebo ocelových včetně rámů, hmotnosti do 50 kg</t>
  </si>
  <si>
    <t>1086178122</t>
  </si>
  <si>
    <t>953731113.1</t>
  </si>
  <si>
    <t>-281231724</t>
  </si>
  <si>
    <t>961055111</t>
  </si>
  <si>
    <t>Bourání základů z betonu železového</t>
  </si>
  <si>
    <t>-1313494417</t>
  </si>
  <si>
    <t>966158</t>
  </si>
  <si>
    <t>BOURÁNÍ KONSTRUKCÍ Z PROST BETONU S ODVOZEM DO 20KM</t>
  </si>
  <si>
    <t>M3</t>
  </si>
  <si>
    <t>-1862036573</t>
  </si>
  <si>
    <t>Technická specifikace: položka zahrnuje:</t>
  </si>
  <si>
    <t>- rozbourání konstrukce bez ohledu na použitou</t>
  </si>
  <si>
    <t>technologii, - veškeré pomocné konstrukce (lešení a pod.),</t>
  </si>
  <si>
    <t xml:space="preserve">- veškerou manipulaci s vybouranou sutí a hmotami </t>
  </si>
  <si>
    <t>včetně uložení na skládku.</t>
  </si>
  <si>
    <t>Nezahrnuje poplatek za skládku, který se vykazuje</t>
  </si>
  <si>
    <t>v položce 0141 ** (s vyjímkou malého množství</t>
  </si>
  <si>
    <t>bouraného materiálu, kde je možné poplatek</t>
  </si>
  <si>
    <t>zahrnout do jednotkové ceny bourání - tento fakt</t>
  </si>
  <si>
    <t>musí být uveden v doplňujícím textu k položce)</t>
  </si>
  <si>
    <t xml:space="preserve"> - veškeré další práce plynoucí z technologického předpisu</t>
  </si>
  <si>
    <t xml:space="preserve"> a z platných předpisů</t>
  </si>
  <si>
    <t>9690211310.R</t>
  </si>
  <si>
    <t>Vybourání kanalizačního potrubí DN do 400</t>
  </si>
  <si>
    <t>842960653</t>
  </si>
  <si>
    <t>Poznámka k položce:_x000d_
vnější + vnitřní</t>
  </si>
  <si>
    <t>973032616</t>
  </si>
  <si>
    <t>Vysekání kapes ve zdivu z dutých cihel nebo tvárnic pro špalíky a krabice, velikosti do 100x100x50 mm</t>
  </si>
  <si>
    <t>1847462268</t>
  </si>
  <si>
    <t>974032121</t>
  </si>
  <si>
    <t>Vysekání rýh ve stěnách nebo příčkách z dutých cihel, tvárnic, desek z dutých cihel nebo tvárnic do hl. 30 mm a šířky do 30 mm</t>
  </si>
  <si>
    <t>-2033375840</t>
  </si>
  <si>
    <t>97811</t>
  </si>
  <si>
    <t>OTLUČENÍ OMÍTKY</t>
  </si>
  <si>
    <t>387664503</t>
  </si>
  <si>
    <t xml:space="preserve">Technická specifikace: </t>
  </si>
  <si>
    <t>Otlučení vápenných nebo vápenocementových</t>
  </si>
  <si>
    <t xml:space="preserve">omítek vnitřních ploch stropů, v rozsahu </t>
  </si>
  <si>
    <t>přes 50 do 100%</t>
  </si>
  <si>
    <t>978151</t>
  </si>
  <si>
    <t>OTLUČENÍ OBKLADŮ Z DLAŽDIC</t>
  </si>
  <si>
    <t>-1686259484</t>
  </si>
  <si>
    <t>Technická specifikace:</t>
  </si>
  <si>
    <t xml:space="preserve">Odsekání obkladů stěn včetně otlučení </t>
  </si>
  <si>
    <t>podkladní omítky až na zdivo z kamene</t>
  </si>
  <si>
    <t>přes 1 m2</t>
  </si>
  <si>
    <t>-2089582595</t>
  </si>
  <si>
    <t>1*2,4</t>
  </si>
  <si>
    <t>997006519</t>
  </si>
  <si>
    <t>Vodorovná doprava suti na skládku s naložením na dopravní prostředek a složením Příplatek k ceně za každý další i započatý 1 km</t>
  </si>
  <si>
    <t>-2146074175</t>
  </si>
  <si>
    <t>K024</t>
  </si>
  <si>
    <t>Odstranění a likvidace zdravotechnického vybavení</t>
  </si>
  <si>
    <t>913272594</t>
  </si>
  <si>
    <t>M025</t>
  </si>
  <si>
    <t>protlak</t>
  </si>
  <si>
    <t>-1872761399</t>
  </si>
  <si>
    <t>Položka zahrnuje:</t>
  </si>
  <si>
    <t>Řízený zemní protlak hloubky do 6 m vnějšího průměru do 500 mm v hornině tř 1 až 4</t>
  </si>
  <si>
    <t>V ceně jsou započteny i náklady na:</t>
  </si>
  <si>
    <t xml:space="preserve">a)Vodorovní přemístění výkopku z protlačovaného potrubí </t>
  </si>
  <si>
    <t>a svislé přemístění výkopku z montážní jámy na přilehlé</t>
  </si>
  <si>
    <t xml:space="preserve">území a případné přehození na povrchu     </t>
  </si>
  <si>
    <t>b)Úpravu čela potrubí pro protlačení</t>
  </si>
  <si>
    <t>c) Případné čerpání vody</t>
  </si>
  <si>
    <t>d) Provedené startovací a cílové jámy (min. 3,25x2,50m)</t>
  </si>
  <si>
    <t>e) Dodávku kanalizačního potrubí – PVC KG DN 160</t>
  </si>
  <si>
    <t>107</t>
  </si>
  <si>
    <t>M035</t>
  </si>
  <si>
    <t>dočasná zpevněná plocha</t>
  </si>
  <si>
    <t>-1853994526</t>
  </si>
  <si>
    <t>108</t>
  </si>
  <si>
    <t>M036</t>
  </si>
  <si>
    <t>dopravní značení</t>
  </si>
  <si>
    <t>celek</t>
  </si>
  <si>
    <t>-1831842601</t>
  </si>
  <si>
    <t xml:space="preserve"> Přesun sutě</t>
  </si>
  <si>
    <t>109</t>
  </si>
  <si>
    <t>462359392</t>
  </si>
  <si>
    <t>(6*12,5+1*11)*0,25*1,25*2,4</t>
  </si>
  <si>
    <t>2*2,4</t>
  </si>
  <si>
    <t>1,5*0,4*3*1,9</t>
  </si>
  <si>
    <t>2*1,25*3,0*1,9</t>
  </si>
  <si>
    <t>0,8*3,0*1,9</t>
  </si>
  <si>
    <t>110</t>
  </si>
  <si>
    <t>1604940801</t>
  </si>
  <si>
    <t>111</t>
  </si>
  <si>
    <t>997006519.R</t>
  </si>
  <si>
    <t>Vodorovná doprava suti s naložením a složením na skládku, Příplatek k ceně za každý další i započatý 1 km</t>
  </si>
  <si>
    <t>-916362503</t>
  </si>
  <si>
    <t>(6*12,5+1*11)*0,25*1,25*2,4*20</t>
  </si>
  <si>
    <t>2*2,4*20</t>
  </si>
  <si>
    <t>1*2,4*20</t>
  </si>
  <si>
    <t>1,5*0,4*3*1,9*20</t>
  </si>
  <si>
    <t>2*1,25*3,0*1,9*20</t>
  </si>
  <si>
    <t>0,8*3,0*1,9*20</t>
  </si>
  <si>
    <t>112</t>
  </si>
  <si>
    <t>582125883</t>
  </si>
  <si>
    <t>113</t>
  </si>
  <si>
    <t>9970138030.R</t>
  </si>
  <si>
    <t>Poplatek za uložení stavebního odpadu cihelného na skládce (skládkovné)</t>
  </si>
  <si>
    <t>1906913030</t>
  </si>
  <si>
    <t xml:space="preserve">Poznámka k položce:_x000d_
zdivo + komíny_x000d_
17 01 02  STAVEBNÍ A DEMOLIČNÍ SUŤ (CIHLY)</t>
  </si>
  <si>
    <t>114</t>
  </si>
  <si>
    <t>-991148849</t>
  </si>
  <si>
    <t>"obvodové zdivo"4*3,0*1,8*1,0*1,8*0,6</t>
  </si>
  <si>
    <t>"šachta" 6*1,0*1,0+2,6*2,6*1,5*1,8*0,6</t>
  </si>
  <si>
    <t>"deš´tová kanalizace"(22+20)*1,0*1,5*1,8*0,6</t>
  </si>
  <si>
    <t>115</t>
  </si>
  <si>
    <t>997221855.1</t>
  </si>
  <si>
    <t>Poplatek za uložení odpadu zeminy a kameniva na skládce (skládkovné)</t>
  </si>
  <si>
    <t>2102722094</t>
  </si>
  <si>
    <t xml:space="preserve">Poznámka k položce:_x000d_
podsypy_x000d_
17 05 04  VYTĚŽENÉ ZEMINY A HORNINY -  III. TŘÍDA TĚŽITELNOSTI</t>
  </si>
  <si>
    <t>"obvodové zdivo"4*3,0*1,8*1,0*1,8*0,4</t>
  </si>
  <si>
    <t>"šachta" 6*1,0*1,0+2,6*2,6*1,5*1,8*0,4</t>
  </si>
  <si>
    <t>"deš´tová kanalizace"(22+20)*1,0*1,5*1,8*0,4</t>
  </si>
  <si>
    <t xml:space="preserve">  Elektroinstalace</t>
  </si>
  <si>
    <t>116</t>
  </si>
  <si>
    <t>210280211</t>
  </si>
  <si>
    <t>Měření zemních odporů zemniče prvního nebo samostatného</t>
  </si>
  <si>
    <t>1479220538</t>
  </si>
  <si>
    <t>117</t>
  </si>
  <si>
    <t>210280351</t>
  </si>
  <si>
    <t>Zkoušky vodičů a kabelů izolačních kabelů silových do 1 kV, počtu a průřezu žil do 4x25 mm2</t>
  </si>
  <si>
    <t>1111085211</t>
  </si>
  <si>
    <t>210280712</t>
  </si>
  <si>
    <t>Zkoušky a prohlídky osvětlovacího zařízení měření intenzity osvětlení</t>
  </si>
  <si>
    <t>soubor</t>
  </si>
  <si>
    <t>-1607642308</t>
  </si>
  <si>
    <t>119</t>
  </si>
  <si>
    <t>460421001</t>
  </si>
  <si>
    <t>Kabelové lože včetně podsypu, zhutnění a urovnání povrchu z písku nebo štěrkopísku tloušťky 5 cm nad kabel bez zakrytí, šířky do 65 cm</t>
  </si>
  <si>
    <t>-1465281018</t>
  </si>
  <si>
    <t>120</t>
  </si>
  <si>
    <t>341110800</t>
  </si>
  <si>
    <t>kabel silový s Cu jádrem CYKY 4x16 mm2</t>
  </si>
  <si>
    <t>2131681595</t>
  </si>
  <si>
    <t>121</t>
  </si>
  <si>
    <t>460490013</t>
  </si>
  <si>
    <t>Krytí kabelů, spojek, koncovek a odbočnic kabelů výstražnou fólií z PVC včetně vyrovnání povrchu rýhy, rozvinutí a uložení fólie do rýhy, fólie šířky do 34cm</t>
  </si>
  <si>
    <t>-383121433</t>
  </si>
  <si>
    <t>122</t>
  </si>
  <si>
    <t>460510064</t>
  </si>
  <si>
    <t>Kabelové prostupy, kanály a multikanály kabelové prostupy z trub plastových včetně osazení, utěsnění a spárování do rýhy, bez výkopových prací s obsypem z písku, vnitřního průměru do 10 cm</t>
  </si>
  <si>
    <t>125996580</t>
  </si>
  <si>
    <t>123</t>
  </si>
  <si>
    <t>345713520</t>
  </si>
  <si>
    <t>Trubka elektroinstalační ohebná Kopoflex, HDPE+LDPE KF 09063</t>
  </si>
  <si>
    <t>716141324</t>
  </si>
  <si>
    <t>124</t>
  </si>
  <si>
    <t>460650998</t>
  </si>
  <si>
    <t>Vozovky a chodníky vyspravení krytu komunikací bezesparých po překopech pro pokládání kabelů, včetně rozprostření, urovnání a zhutnění podkladu kamenivem těženým tloušťky 3 cm</t>
  </si>
  <si>
    <t>1756425945</t>
  </si>
  <si>
    <t>125</t>
  </si>
  <si>
    <t>460650999</t>
  </si>
  <si>
    <t xml:space="preserve">Montážní pěna   </t>
  </si>
  <si>
    <t>-1837448639</t>
  </si>
  <si>
    <t>126</t>
  </si>
  <si>
    <t>741410001</t>
  </si>
  <si>
    <t>Montáž uzemňovacího vedení s upevněním, propojením a připojením pomocí svorek na povrchu pásku průřezu do 120 mm2</t>
  </si>
  <si>
    <t>-1839717284</t>
  </si>
  <si>
    <t>127</t>
  </si>
  <si>
    <t>741440031</t>
  </si>
  <si>
    <t>Montáž zemnicích desek a tyčí s připojením na svodové nebo uzemňovací vedení bez příslušenství tyčí, délky do 2 m</t>
  </si>
  <si>
    <t>-899786605</t>
  </si>
  <si>
    <t>128</t>
  </si>
  <si>
    <t>741C02</t>
  </si>
  <si>
    <t>UZEMŇOVACÍ SVORKA</t>
  </si>
  <si>
    <t>1048695705</t>
  </si>
  <si>
    <t>129</t>
  </si>
  <si>
    <t>741C04</t>
  </si>
  <si>
    <t>SPOJOVÁNÍ UZEMŇOVACÍCH VODIČŮ</t>
  </si>
  <si>
    <t>1938274576</t>
  </si>
  <si>
    <t>741C05</t>
  </si>
  <si>
    <t>VYVEDENÍ UZEMŇOVACÍCH VODIČŮ NA POVRCH/KONSTRUKCI</t>
  </si>
  <si>
    <t>1168965623</t>
  </si>
  <si>
    <t>131</t>
  </si>
  <si>
    <t>741C06</t>
  </si>
  <si>
    <t>Zkušební jímka, uzemnění venkovní do volného terénu</t>
  </si>
  <si>
    <t>1869335171</t>
  </si>
  <si>
    <t>132</t>
  </si>
  <si>
    <t>7491600160</t>
  </si>
  <si>
    <t>Uzemnění Vnější Návlečka OS 06 symbol</t>
  </si>
  <si>
    <t>1213109745</t>
  </si>
  <si>
    <t>133</t>
  </si>
  <si>
    <t>7491600250</t>
  </si>
  <si>
    <t>Uzemnění Vnější Tyč ZT 1.5k K- kříž zemnící</t>
  </si>
  <si>
    <t>-1896795033</t>
  </si>
  <si>
    <t>134</t>
  </si>
  <si>
    <t>7491600520</t>
  </si>
  <si>
    <t>Uzemnění Hromosvodné vedení Drát uzem. FeZn pozink. pr.10</t>
  </si>
  <si>
    <t>-1201112686</t>
  </si>
  <si>
    <t>135</t>
  </si>
  <si>
    <t>7491601000</t>
  </si>
  <si>
    <t>Uzemnění Hromosvodné vedení Podpěra PV 1h</t>
  </si>
  <si>
    <t>-1917849051</t>
  </si>
  <si>
    <t>136</t>
  </si>
  <si>
    <t>7491601251</t>
  </si>
  <si>
    <t>Uzemnění Hromosvodné vedení Podpěra PV 23</t>
  </si>
  <si>
    <t>211621980</t>
  </si>
  <si>
    <t>137</t>
  </si>
  <si>
    <t>7491601340</t>
  </si>
  <si>
    <t>Uzemnění Hromosvodné vedení Svorka SK</t>
  </si>
  <si>
    <t>-1901969428</t>
  </si>
  <si>
    <t>138</t>
  </si>
  <si>
    <t>7491601360</t>
  </si>
  <si>
    <t>Uzemnění Hromosvodné vedení Svorka SO a</t>
  </si>
  <si>
    <t>365225189</t>
  </si>
  <si>
    <t>139</t>
  </si>
  <si>
    <t>7491601650</t>
  </si>
  <si>
    <t>Uzemnění Hromosvodné vedení Svorka SU FeZn</t>
  </si>
  <si>
    <t>-1211015231</t>
  </si>
  <si>
    <t>140</t>
  </si>
  <si>
    <t>7491601710</t>
  </si>
  <si>
    <t>Uzemnění Hromosvodné vedení Svorka SZa zkušební (SZm)</t>
  </si>
  <si>
    <t>-1719143942</t>
  </si>
  <si>
    <t>141</t>
  </si>
  <si>
    <t>7491601840</t>
  </si>
  <si>
    <t>Uzemnění Hromosvodné vedení Úhelník ochranný OU 1.7 na ochranu svodu 1,7 m</t>
  </si>
  <si>
    <t>-3410695</t>
  </si>
  <si>
    <t>142</t>
  </si>
  <si>
    <t>R001</t>
  </si>
  <si>
    <t>Průrazy zdivem</t>
  </si>
  <si>
    <t>-2036386450</t>
  </si>
  <si>
    <t>143</t>
  </si>
  <si>
    <t>R003</t>
  </si>
  <si>
    <t>Drážka 5x5cm vč. zapravení</t>
  </si>
  <si>
    <t>-1250767427</t>
  </si>
  <si>
    <t>144</t>
  </si>
  <si>
    <t>R004</t>
  </si>
  <si>
    <t>Drážka 3x3cm vč. zapravení</t>
  </si>
  <si>
    <t>968711255</t>
  </si>
  <si>
    <t>145</t>
  </si>
  <si>
    <t>R005</t>
  </si>
  <si>
    <t>PPV</t>
  </si>
  <si>
    <t>-1226375331</t>
  </si>
  <si>
    <t>146</t>
  </si>
  <si>
    <t>R006</t>
  </si>
  <si>
    <t>Výstražné tabulky</t>
  </si>
  <si>
    <t>1839305931</t>
  </si>
  <si>
    <t>147</t>
  </si>
  <si>
    <t>R007</t>
  </si>
  <si>
    <t>Svítidlo stropní koupelnové E27/60W IP44</t>
  </si>
  <si>
    <t>402217852</t>
  </si>
  <si>
    <t>148</t>
  </si>
  <si>
    <t>R008</t>
  </si>
  <si>
    <t>Svítidlo SLIM přímé/ nepřímé závěsné 2x36W, mřížka leštěná, elektronický předřadník</t>
  </si>
  <si>
    <t>-2056995809</t>
  </si>
  <si>
    <t>149</t>
  </si>
  <si>
    <t>R010</t>
  </si>
  <si>
    <t>Vodič Cu 4 ZŽ</t>
  </si>
  <si>
    <t>-1670677788</t>
  </si>
  <si>
    <t>150</t>
  </si>
  <si>
    <t>R012</t>
  </si>
  <si>
    <t>Kabel CYKY-O 3x1,5</t>
  </si>
  <si>
    <t>-1761135556</t>
  </si>
  <si>
    <t>151</t>
  </si>
  <si>
    <t>R015</t>
  </si>
  <si>
    <t>Kabel CYKY-J 3x2,5</t>
  </si>
  <si>
    <t>-4079583</t>
  </si>
  <si>
    <t>152</t>
  </si>
  <si>
    <t>R016</t>
  </si>
  <si>
    <t>Ocel. nos. konstr. pomocná s nařezáním a úpravou</t>
  </si>
  <si>
    <t>-852798130</t>
  </si>
  <si>
    <t>153</t>
  </si>
  <si>
    <t>R017</t>
  </si>
  <si>
    <t>Krabice přístrojová KP-68 vč. uložení a zapojení</t>
  </si>
  <si>
    <t>66103614</t>
  </si>
  <si>
    <t>154</t>
  </si>
  <si>
    <t>R018</t>
  </si>
  <si>
    <t>Krabicová rozvodka KR68 vč. svorek, uložení a zapojení</t>
  </si>
  <si>
    <t>196432559</t>
  </si>
  <si>
    <t>155</t>
  </si>
  <si>
    <t>R019</t>
  </si>
  <si>
    <t>Spínač řaz.1, 250V, 10A, IP20, bílý, zapuštěný, kompletní</t>
  </si>
  <si>
    <t>-1875093011</t>
  </si>
  <si>
    <t>156</t>
  </si>
  <si>
    <t>R020</t>
  </si>
  <si>
    <t>Spínač řaz.6+6, 250V, 10A, IP20, bílý, zapuštěný, kompletní</t>
  </si>
  <si>
    <t>-1820349535</t>
  </si>
  <si>
    <t>157</t>
  </si>
  <si>
    <t>R021</t>
  </si>
  <si>
    <t>Zásuvka 1x 230V/16A IP20, bílá, zapuštěná, kompletní</t>
  </si>
  <si>
    <t>792791034</t>
  </si>
  <si>
    <t>158</t>
  </si>
  <si>
    <t>R022</t>
  </si>
  <si>
    <t>Zásuvka 2x 230V/16A IP20, bílá, zapuštěná, kompletní</t>
  </si>
  <si>
    <t>-46579077</t>
  </si>
  <si>
    <t>159</t>
  </si>
  <si>
    <t>R023</t>
  </si>
  <si>
    <t>Štítky na krabice, spínače a zásuvky</t>
  </si>
  <si>
    <t>336881652</t>
  </si>
  <si>
    <t>R024</t>
  </si>
  <si>
    <t>Pomocný instalační materiál</t>
  </si>
  <si>
    <t>-1938525022</t>
  </si>
  <si>
    <t>161</t>
  </si>
  <si>
    <t>R025</t>
  </si>
  <si>
    <t>Rozvaděč R- stávající (odpojení stáv. kab.,napojení na stáv. jističe)</t>
  </si>
  <si>
    <t>-290670846</t>
  </si>
  <si>
    <t>162</t>
  </si>
  <si>
    <t>R026</t>
  </si>
  <si>
    <t>Uvedení do provozu jako celek</t>
  </si>
  <si>
    <t>-363890838</t>
  </si>
  <si>
    <t>163</t>
  </si>
  <si>
    <t>R027</t>
  </si>
  <si>
    <t>Výchozí revizní zpráva jako celek</t>
  </si>
  <si>
    <t>125129994</t>
  </si>
  <si>
    <t>164</t>
  </si>
  <si>
    <t>R028</t>
  </si>
  <si>
    <t>Koordinace s ostatními profesemi během stavby</t>
  </si>
  <si>
    <t>938141142</t>
  </si>
  <si>
    <t>165</t>
  </si>
  <si>
    <t>R029.1</t>
  </si>
  <si>
    <t>El- přímotop</t>
  </si>
  <si>
    <t>-273308775</t>
  </si>
  <si>
    <t>711</t>
  </si>
  <si>
    <t>Izolace proti vodě, vlhkosti a plynům</t>
  </si>
  <si>
    <t>166</t>
  </si>
  <si>
    <t>111631500</t>
  </si>
  <si>
    <t>výrobky asfaltové izolační a zálivkové hmoty asfalty oxidované stavebně-izolační k penetraci suchých a očištěných podkladů pod asfaltové izolační krytiny a izolace ALP/9 bal 9 kg</t>
  </si>
  <si>
    <t>-404046595</t>
  </si>
  <si>
    <t>(107,5+40)*0,001</t>
  </si>
  <si>
    <t>167</t>
  </si>
  <si>
    <t>711111001</t>
  </si>
  <si>
    <t>Provedení izolace proti zemní vlhkosti natěradly a tmely za studena na ploše vodorovné V nátěrem penetračním</t>
  </si>
  <si>
    <t>-1014428335</t>
  </si>
  <si>
    <t>168</t>
  </si>
  <si>
    <t>711113115</t>
  </si>
  <si>
    <t>Izolace proti zemní vlhkosti natěradly a tmely za studena SCHOMBURG na ploše vodorovné V těsnicí hmotou COMBIFLEX- C2</t>
  </si>
  <si>
    <t>-1997258231</t>
  </si>
  <si>
    <t>169</t>
  </si>
  <si>
    <t>711113125</t>
  </si>
  <si>
    <t>Izolace proti zemní vlhkosti natěradly a tmely za studena SCHOMBURG na ploše svislé S těsnicí hmotou COMBIFLEX- C2</t>
  </si>
  <si>
    <t>-749219755</t>
  </si>
  <si>
    <t>170</t>
  </si>
  <si>
    <t>628560000</t>
  </si>
  <si>
    <t>pásy s modifikovaným asfaltem vložka kovová folie nosná vložka hliníková folie asfaltované pásy modifikované SBS (styren - butadien - styren) oboustraná mikrotenová folie RADONELAST</t>
  </si>
  <si>
    <t>316288233</t>
  </si>
  <si>
    <t>171</t>
  </si>
  <si>
    <t>711193131</t>
  </si>
  <si>
    <t>Izolace proti zemní vlhkosti ostatní těsnicí hmotou dvousložkovou na bázi cementu na ploše svislé S</t>
  </si>
  <si>
    <t>1818648794</t>
  </si>
  <si>
    <t>172</t>
  </si>
  <si>
    <t>998711101</t>
  </si>
  <si>
    <t>Přesun hmot pro izolace proti vodě, vlhkosti a plynům stanovený z hmotnosti přesunovaného materiálu vodorovná dopravní vzdálenost do 50 m v objektech výšky do 6 m</t>
  </si>
  <si>
    <t>195906415</t>
  </si>
  <si>
    <t>712</t>
  </si>
  <si>
    <t>Povlakové krytiny</t>
  </si>
  <si>
    <t>173</t>
  </si>
  <si>
    <t>R00</t>
  </si>
  <si>
    <t>Položka neobsazena</t>
  </si>
  <si>
    <t>2034012546</t>
  </si>
  <si>
    <t>Původní položka č. 173 je vynechána</t>
  </si>
  <si>
    <t xml:space="preserve">realizace střešní krytiny bude naceněna </t>
  </si>
  <si>
    <t>pomocí pol. č. 174-179</t>
  </si>
  <si>
    <t>opraveno 24.5.2019</t>
  </si>
  <si>
    <t>174</t>
  </si>
  <si>
    <t>712361703</t>
  </si>
  <si>
    <t>Provedení povlakové krytiny střech plochých do 10 st. fólií přilepenou lepidlem v plné ploše</t>
  </si>
  <si>
    <t>1681434319</t>
  </si>
  <si>
    <t>180*1,1</t>
  </si>
  <si>
    <t>175</t>
  </si>
  <si>
    <t>712391171</t>
  </si>
  <si>
    <t>Provedení povlakové krytiny střech plochých do 10 st. -ostatní práce provedení vrstvy textilní podkladní</t>
  </si>
  <si>
    <t>-617115683</t>
  </si>
  <si>
    <t>176</t>
  </si>
  <si>
    <t>283220120</t>
  </si>
  <si>
    <t>fólie hydroizolační střešní mPVC, tl. 1,5 mm š 1300 mm šedá</t>
  </si>
  <si>
    <t>-1726472333</t>
  </si>
  <si>
    <t>177</t>
  </si>
  <si>
    <t>283427810</t>
  </si>
  <si>
    <t>vpusť střešní PVC svislá DN150, vyhřívaná</t>
  </si>
  <si>
    <t>1465167707</t>
  </si>
  <si>
    <t>178</t>
  </si>
  <si>
    <t>712990812</t>
  </si>
  <si>
    <t>Odstranění násypu nebo nánosu ze střech násypu nebo nánosu do 10 st., tl. do 50 mm</t>
  </si>
  <si>
    <t>901837064</t>
  </si>
  <si>
    <t>179</t>
  </si>
  <si>
    <t>OČIŠTĚNÍ A VYROVNÁNÍ PODKLADU PRO POVLAKOVOU STŘEŠNÍ KRYTINU</t>
  </si>
  <si>
    <t>-1702862337</t>
  </si>
  <si>
    <t>713</t>
  </si>
  <si>
    <t>Izolace tepelné</t>
  </si>
  <si>
    <t>180</t>
  </si>
  <si>
    <t>713111111</t>
  </si>
  <si>
    <t>Montáž tepelné izolace stropů rohožemi, pásy, dílci, deskami, bloky (izolační materiál ve specifikaci) vrchem bez překrytí lepenkou kladenými volně</t>
  </si>
  <si>
    <t>1014488418</t>
  </si>
  <si>
    <t>181</t>
  </si>
  <si>
    <t>631404080</t>
  </si>
  <si>
    <t>deska izolační minerální dvouvrstvá plochých střech pochozích λ-0.038 600x1000x180 mm</t>
  </si>
  <si>
    <t>-1740379241</t>
  </si>
  <si>
    <t>182</t>
  </si>
  <si>
    <t>631508170</t>
  </si>
  <si>
    <t>parozábrana foliová UV odolná 40000x1500 mm</t>
  </si>
  <si>
    <t>-991242038</t>
  </si>
  <si>
    <t>183</t>
  </si>
  <si>
    <t>713121111</t>
  </si>
  <si>
    <t>Montáž tepelné izolace podlah rohožemi, pásy, deskami, dílci, bloky (izolační materiál ve specifikaci) kladenými volně jednovrstvá</t>
  </si>
  <si>
    <t>-1483769257</t>
  </si>
  <si>
    <t>184</t>
  </si>
  <si>
    <t>28329217</t>
  </si>
  <si>
    <t>fólie podkladní pro doplňkovou hydroizolační vrstvu pod krytinu či do třípláštových větraných střech 150 g/m2</t>
  </si>
  <si>
    <t>518849533</t>
  </si>
  <si>
    <t>998713101</t>
  </si>
  <si>
    <t>Přesun hmot pro izolace tepelné stanovený z hmotnosti přesunovaného materiálu vodorovná dopravní vzdálenost do 50 m v objektech výšky do 6 m</t>
  </si>
  <si>
    <t>-1782401723</t>
  </si>
  <si>
    <t>721</t>
  </si>
  <si>
    <t>Zdravotechnika - vnitřní kanalizace</t>
  </si>
  <si>
    <t>186</t>
  </si>
  <si>
    <t>554125010</t>
  </si>
  <si>
    <t>umývadlo s mýdelníkem Mirabell 70x56 cm</t>
  </si>
  <si>
    <t>-1240061524</t>
  </si>
  <si>
    <t>187</t>
  </si>
  <si>
    <t>551720080</t>
  </si>
  <si>
    <t>baterie umyvadlová automatická AUM 6, průtokový ohřívač CLAGE 3,5 kW-230V</t>
  </si>
  <si>
    <t>1462131464</t>
  </si>
  <si>
    <t>188</t>
  </si>
  <si>
    <t>642341910</t>
  </si>
  <si>
    <t>mísa keramická ke kombiklozetu hluboké splachování odpad vodorovný - zvýšená výška (OLYMP 8.2361.6.000.000.1) bílá</t>
  </si>
  <si>
    <t>-283322615</t>
  </si>
  <si>
    <t>189</t>
  </si>
  <si>
    <t>642340610</t>
  </si>
  <si>
    <t>nádrž klozetu OLYMP bílá se splachovacím mechanismem (8.2761.3.xxx.242.1)</t>
  </si>
  <si>
    <t>-1549556709</t>
  </si>
  <si>
    <t>190</t>
  </si>
  <si>
    <t>642513350</t>
  </si>
  <si>
    <t>pisoár automatický AUP5.B GOLEM, se sifonem- kapacitní splachování, baterové napájení</t>
  </si>
  <si>
    <t>-915099995</t>
  </si>
  <si>
    <t>191</t>
  </si>
  <si>
    <t>721173401</t>
  </si>
  <si>
    <t>Potrubí z plastových trub PVC SN4 svodné (ležaté) DN 110</t>
  </si>
  <si>
    <t>-306739894</t>
  </si>
  <si>
    <t>192</t>
  </si>
  <si>
    <t>721174043</t>
  </si>
  <si>
    <t>Potrubí z plastových trub polypropylenové připojovací DN 50</t>
  </si>
  <si>
    <t>2099424128</t>
  </si>
  <si>
    <t>193</t>
  </si>
  <si>
    <t>721174045</t>
  </si>
  <si>
    <t>Potrubí z plastových trub polypropylenové připojovací DN 110</t>
  </si>
  <si>
    <t>1130106363</t>
  </si>
  <si>
    <t>194</t>
  </si>
  <si>
    <t>721194105</t>
  </si>
  <si>
    <t>Vyměření přípojek na potrubí vyvedení a upevnění odpadních výpustek DN 50</t>
  </si>
  <si>
    <t>-1234953118</t>
  </si>
  <si>
    <t>195</t>
  </si>
  <si>
    <t>721194109</t>
  </si>
  <si>
    <t>Vyměření přípojek na potrubí vyvedení a upevnění odpadních výpustek DN 100</t>
  </si>
  <si>
    <t>-2116458752</t>
  </si>
  <si>
    <t>196</t>
  </si>
  <si>
    <t>721290111</t>
  </si>
  <si>
    <t>Zkouška těsnosti kanalizace v objektech vodou do DN 125</t>
  </si>
  <si>
    <t>-1315795658</t>
  </si>
  <si>
    <t>197</t>
  </si>
  <si>
    <t xml:space="preserve">Kuchyňská linka  včetně dřezu, dl. 1800, D+M</t>
  </si>
  <si>
    <t>552387021</t>
  </si>
  <si>
    <t>198</t>
  </si>
  <si>
    <t>998721101</t>
  </si>
  <si>
    <t>Přesun hmot pro vnitřní kanalizace stanovený z hmotnosti přesunovaného materiálu vodorovná dopravní vzdálenost do 50 m v objektech výšky do 6 m</t>
  </si>
  <si>
    <t>1384562302</t>
  </si>
  <si>
    <t>722</t>
  </si>
  <si>
    <t>Zdravotechnika - vnitřní vodovod</t>
  </si>
  <si>
    <t>199</t>
  </si>
  <si>
    <t>722174003</t>
  </si>
  <si>
    <t>Potrubí z plastových trubek z polypropylenu (PPR) svařovaných polyfuzně PN 16 (SDR 7,4) D 25 x 3,5</t>
  </si>
  <si>
    <t>-1850241612</t>
  </si>
  <si>
    <t>200</t>
  </si>
  <si>
    <t>722174004</t>
  </si>
  <si>
    <t>Potrubí z plastových trubek z polypropylenu (PPR) svařovaných polyfuzně PN 16 (SDR 7,4) D 32 x 4,4</t>
  </si>
  <si>
    <t>472485147</t>
  </si>
  <si>
    <t>201</t>
  </si>
  <si>
    <t>722181222</t>
  </si>
  <si>
    <t>Ochrana potrubí termoizolačními trubicemi z pěnového polyetylenu PE přilepenými v příčných a podélných spojích, tloušťky izolace přes 6 do 9 mm, vnitřního průměru izolace DN přes 22 do 45 mm</t>
  </si>
  <si>
    <t>2056307049</t>
  </si>
  <si>
    <t>202</t>
  </si>
  <si>
    <t>722190401</t>
  </si>
  <si>
    <t>Zřízení přípojek na potrubí vyvedení a upevnění výpustek do DN 25</t>
  </si>
  <si>
    <t>957752911</t>
  </si>
  <si>
    <t>203</t>
  </si>
  <si>
    <t>722290226</t>
  </si>
  <si>
    <t>Zkoušky, proplach a desinfekce vodovodního potrubí zkoušky těsnosti vodovodního potrubí závitového do DN 50</t>
  </si>
  <si>
    <t>791971530</t>
  </si>
  <si>
    <t>204</t>
  </si>
  <si>
    <t>722290234</t>
  </si>
  <si>
    <t>Zkoušky, proplach a desinfekce vodovodního potrubí proplach a desinfekce vodovodního potrubí do DN 80</t>
  </si>
  <si>
    <t>242781712</t>
  </si>
  <si>
    <t>205</t>
  </si>
  <si>
    <t>998722101</t>
  </si>
  <si>
    <t>Přesun hmot pro vnitřní vodovod stanovený z hmotnosti přesunovaného materiálu vodorovná dopravní vzdálenost do 50 m v objektech výšky do 6 m</t>
  </si>
  <si>
    <t>-1775434388</t>
  </si>
  <si>
    <t>0,5</t>
  </si>
  <si>
    <t>725</t>
  </si>
  <si>
    <t>Zdravotechnika - zařizovací předměty</t>
  </si>
  <si>
    <t>206</t>
  </si>
  <si>
    <t>725291511</t>
  </si>
  <si>
    <t>Doplňky zařízení koupelen a záchodů plastové dávkovač tekutého mýdla na 350 ml</t>
  </si>
  <si>
    <t>-803414633</t>
  </si>
  <si>
    <t>207</t>
  </si>
  <si>
    <t>725291521</t>
  </si>
  <si>
    <t>Doplňky zařízení koupelen a záchodů plastové zásobník toaletních papírů</t>
  </si>
  <si>
    <t>-1120809499</t>
  </si>
  <si>
    <t>208</t>
  </si>
  <si>
    <t>725822633</t>
  </si>
  <si>
    <t>Baterie umyvadlové stojánkové klasické s výpustí</t>
  </si>
  <si>
    <t>-647615017</t>
  </si>
  <si>
    <t>209</t>
  </si>
  <si>
    <t>725859102</t>
  </si>
  <si>
    <t>Ventily odpadní pro zařizovací předměty montáž ventilů přes 32 do DN 50</t>
  </si>
  <si>
    <t>-374775721</t>
  </si>
  <si>
    <t>210</t>
  </si>
  <si>
    <t>55160125</t>
  </si>
  <si>
    <t>ventil odpadní dřezový a umyvadlový krátký bez přepínače 5/4"</t>
  </si>
  <si>
    <t>938246744</t>
  </si>
  <si>
    <t>211</t>
  </si>
  <si>
    <t>725861101</t>
  </si>
  <si>
    <t>Zápachové uzávěrky zařizovacích předmětů pro umyvadla DN 32</t>
  </si>
  <si>
    <t>-1403634999</t>
  </si>
  <si>
    <t>212</t>
  </si>
  <si>
    <t>725980123</t>
  </si>
  <si>
    <t>Dvířka 30/30</t>
  </si>
  <si>
    <t>-1521402299</t>
  </si>
  <si>
    <t>213</t>
  </si>
  <si>
    <t>998725101</t>
  </si>
  <si>
    <t>Přesun hmot pro zařizovací předměty stanovený z hmotnosti přesunovaného materiálu vodorovná dopravní vzdálenost do 50 m v objektech výšky do 6 m</t>
  </si>
  <si>
    <t>2111938442</t>
  </si>
  <si>
    <t>742</t>
  </si>
  <si>
    <t>Elektroinstalace - slaboproud</t>
  </si>
  <si>
    <t>214</t>
  </si>
  <si>
    <t>742210121</t>
  </si>
  <si>
    <t>Montáž hlásiče automatického bodového</t>
  </si>
  <si>
    <t>1429866586</t>
  </si>
  <si>
    <t>215</t>
  </si>
  <si>
    <t>40483010</t>
  </si>
  <si>
    <t>detektor kouře a teploty kombinovaný bezdrátový</t>
  </si>
  <si>
    <t>1813551042</t>
  </si>
  <si>
    <t>216</t>
  </si>
  <si>
    <t>998742101</t>
  </si>
  <si>
    <t>Přesun hmot pro slaboproud stanovený z hmotnosti přesunovaného materiálu vodorovná dopravní vzdálenost do 50 m v objektech výšky do 6 m</t>
  </si>
  <si>
    <t>518468100</t>
  </si>
  <si>
    <t>0,025</t>
  </si>
  <si>
    <t>751</t>
  </si>
  <si>
    <t>Vzduchotechnika</t>
  </si>
  <si>
    <t>217</t>
  </si>
  <si>
    <t>751111052</t>
  </si>
  <si>
    <t>Montáž ventilátoru axiálního nízkotlakého podhledového, průměru přes 100 do 200 mm</t>
  </si>
  <si>
    <t>789526728</t>
  </si>
  <si>
    <t>218</t>
  </si>
  <si>
    <t>1211453</t>
  </si>
  <si>
    <t>MEZAXIAL TUBO 120 PLAST</t>
  </si>
  <si>
    <t>Materiály on-line</t>
  </si>
  <si>
    <t>712119160</t>
  </si>
  <si>
    <t>219</t>
  </si>
  <si>
    <t>1602875</t>
  </si>
  <si>
    <t>KLAPKA ZPETNA SLIDA DALAP 125MM PBV 125</t>
  </si>
  <si>
    <t>-1301820937</t>
  </si>
  <si>
    <t>220</t>
  </si>
  <si>
    <t>1514307</t>
  </si>
  <si>
    <t>OCHRANNA MRIZKA K VENTILATORU FG 12</t>
  </si>
  <si>
    <t>923495579</t>
  </si>
  <si>
    <t>221</t>
  </si>
  <si>
    <t>751510013</t>
  </si>
  <si>
    <t>Vzduchotechnické potrubí z pozinkovaného plechu čtyřhranné s přírubou, průřezu přes 0,07 do 0,13 m2</t>
  </si>
  <si>
    <t>1748123720</t>
  </si>
  <si>
    <t>222</t>
  </si>
  <si>
    <t>998751101</t>
  </si>
  <si>
    <t>Přesun hmot pro vzduchotechniku stanovený z hmotnosti přesunovaného materiálu vodorovná dopravní vzdálenost do 100 m v objektech výšky do 12 m</t>
  </si>
  <si>
    <t>-742690935</t>
  </si>
  <si>
    <t>762</t>
  </si>
  <si>
    <t>Konstrukce tesařské</t>
  </si>
  <si>
    <t>223</t>
  </si>
  <si>
    <t>966178</t>
  </si>
  <si>
    <t>BOURÁNÍ KONSTRUKCÍ ZE DŘEVA S ODVOZEM DO 20KM</t>
  </si>
  <si>
    <t>1570428181</t>
  </si>
  <si>
    <t xml:space="preserve"> rozbourání konstrukce bez ohledu na použitou</t>
  </si>
  <si>
    <t>technologii- veškeré pomocné konstrukce (lešení a pod.)</t>
  </si>
  <si>
    <t xml:space="preserve"> veškerou manipulaci s vybouranou sutí a hmotami </t>
  </si>
  <si>
    <t xml:space="preserve"> včetně uložení na skládku. Nezahrnuje poplatek </t>
  </si>
  <si>
    <t>za skládku, který se vykazuje v položce 0141**</t>
  </si>
  <si>
    <t>(s výjimkou malého množství bouraného materiálu,</t>
  </si>
  <si>
    <t>kde je možné poplatek zahrnout do jednotkové ceny</t>
  </si>
  <si>
    <t>bourání – tento fakt musí být uveden v doplňujícím</t>
  </si>
  <si>
    <t xml:space="preserve"> textu k položce)- veškeré další práce plynoucí</t>
  </si>
  <si>
    <t xml:space="preserve"> z technologického předpisu a z platných předpisů</t>
  </si>
  <si>
    <t>224</t>
  </si>
  <si>
    <t>96617B</t>
  </si>
  <si>
    <t>BOURÁNÍ KONSTRUKCÍ ZE DŘEVA - DOPRAVA</t>
  </si>
  <si>
    <t>TKM</t>
  </si>
  <si>
    <t>346557024</t>
  </si>
  <si>
    <t xml:space="preserve">Technická specifikace: Položka zahrnuje </t>
  </si>
  <si>
    <t xml:space="preserve"> samostatnou dopravu suti a vybouraných hmot.</t>
  </si>
  <si>
    <t>Množství se určí jako součin hmotnosti [t]</t>
  </si>
  <si>
    <t>a požadované vzdálenosti [km].</t>
  </si>
  <si>
    <t>5*20</t>
  </si>
  <si>
    <t>225</t>
  </si>
  <si>
    <t>998762101</t>
  </si>
  <si>
    <t>Přesun hmot pro konstrukce tesařské stanovený z hmotnosti přesunovaného materiálu vodorovná dopravní vzdálenost do 50 m v objektech výšky do 6 m</t>
  </si>
  <si>
    <t>1082280230</t>
  </si>
  <si>
    <t>5*0,8</t>
  </si>
  <si>
    <t>763</t>
  </si>
  <si>
    <t>Konstrukce suché výstavby</t>
  </si>
  <si>
    <t>226</t>
  </si>
  <si>
    <t>763131411</t>
  </si>
  <si>
    <t>Podhled ze sádrokartonových desek dvouvrstvá zavěšená spodní konstrukce z ocelových profilů CD, UD jednoduše opláštěná deskou standardní A, tl. 12,5 mm, bez TI</t>
  </si>
  <si>
    <t>928523665</t>
  </si>
  <si>
    <t>3*12,5</t>
  </si>
  <si>
    <t>227</t>
  </si>
  <si>
    <t>763131714</t>
  </si>
  <si>
    <t>Podhled ze sádrokartonových desek ostatní práce a konstrukce na podhledech ze sádrokartonových desek základní penetrační nátěr</t>
  </si>
  <si>
    <t>-2129424874</t>
  </si>
  <si>
    <t>228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</si>
  <si>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</si>
  <si>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</si>
  <si>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2104684470</t>
  </si>
  <si>
    <t>229</t>
  </si>
  <si>
    <t>-392152062</t>
  </si>
  <si>
    <t>230</t>
  </si>
  <si>
    <t>K002</t>
  </si>
  <si>
    <t>K/1 - D+M, Oplechování vnějšího parapetu, plech tl. 0,7 mm (R.Š. 250mm) včetně protikorozní ochrany</t>
  </si>
  <si>
    <t>-2001052557</t>
  </si>
  <si>
    <t>12*3*1,25</t>
  </si>
  <si>
    <t>231</t>
  </si>
  <si>
    <t>K005</t>
  </si>
  <si>
    <t>D+M Veškeré klempířské doplňky střechy - Čelní lišta tl. 0,7 mm (R.Š.250MM) včetně protikorozní ochrany</t>
  </si>
  <si>
    <t>-1733901911</t>
  </si>
  <si>
    <t>232</t>
  </si>
  <si>
    <t>K008</t>
  </si>
  <si>
    <t>Demontáž oplechování</t>
  </si>
  <si>
    <t>-1101423522</t>
  </si>
  <si>
    <t>40*2</t>
  </si>
  <si>
    <t>233</t>
  </si>
  <si>
    <t>K010</t>
  </si>
  <si>
    <t>Demontáž okapových svodů</t>
  </si>
  <si>
    <t>1095924398</t>
  </si>
  <si>
    <t>234</t>
  </si>
  <si>
    <t>998764101</t>
  </si>
  <si>
    <t>Přesun hmot pro konstrukce klempířské stanovený z hmotnosti přesunovaného materiálu vodorovná dopravní vzdálenost do 50 m v objektech výšky do 6 m</t>
  </si>
  <si>
    <t>-1851236702</t>
  </si>
  <si>
    <t>235</t>
  </si>
  <si>
    <t>611400292R</t>
  </si>
  <si>
    <t>3/Z-OKNO 2700/2100, okno hliníkové částečně otevíravé, sklápěcí a částečně pevně zasklené (viz. schéma), zasklené izolačním dvojsklem, okna budou opatřena folií proti mechanickému poškození. Barva dle požadavku investora.</t>
  </si>
  <si>
    <t>180951771</t>
  </si>
  <si>
    <t>236</t>
  </si>
  <si>
    <t>611400291R</t>
  </si>
  <si>
    <t>4/Z-OKNO 2700/2100, okno hliníkové částečně otevíravé, sklápěcí a částečně pevně zasklené (viz. schéma), zasklené izolačním dvojsklem, okna budou opatřena folií proti mechanickému poškození. Barva dle požadavku investora.</t>
  </si>
  <si>
    <t>175225912</t>
  </si>
  <si>
    <t>237</t>
  </si>
  <si>
    <t>611400290R</t>
  </si>
  <si>
    <t>5/Z-OKNO 2700/2100, okno hliníkové částečně otevíravé, sklápěcí a částečně pevně zasklené (viz. schéma), zasklené izolačním dvojsklem, okna budou opatřena folií proti mechanickému poškození. Barva dle požadavku investora.</t>
  </si>
  <si>
    <t>vlastní</t>
  </si>
  <si>
    <t>-191357401</t>
  </si>
  <si>
    <t>238</t>
  </si>
  <si>
    <t>M024</t>
  </si>
  <si>
    <t>6/Z-OKNO 2700/2100, okno hliníkové částečně otevíravé, sklápěcí a částečně pevně zasklené (viz. schéma), zasklené izolačním dvojsklem, okna budou opatřena folií proti mechanickému poškození. Barva dle požadavku investora.</t>
  </si>
  <si>
    <t>-1418932281</t>
  </si>
  <si>
    <t>239</t>
  </si>
  <si>
    <t>766622212</t>
  </si>
  <si>
    <t xml:space="preserve">Montáž oken hliníkových, otvíravých a pevně zasklených včetně montáže rámu </t>
  </si>
  <si>
    <t>204029163</t>
  </si>
  <si>
    <t>240</t>
  </si>
  <si>
    <t>766629214</t>
  </si>
  <si>
    <t>Montáž oken dřevěných Příplatek k cenám za tepelnou izolaci mezi ostěním a rámem okna při rovném ostění, připojovací spára tl. do 15 mm, páska</t>
  </si>
  <si>
    <t>90266915</t>
  </si>
  <si>
    <t>10*(2,7+2*2,1)</t>
  </si>
  <si>
    <t>2*(2,7+2*0,9)</t>
  </si>
  <si>
    <t>241</t>
  </si>
  <si>
    <t>766660002</t>
  </si>
  <si>
    <t>Montáž dveřních křídel dřevěných nebo plastových otevíravých do ocelové zárubně povrchově upravených jednokřídlových, šířky přes 800 mm</t>
  </si>
  <si>
    <t>-1343924494</t>
  </si>
  <si>
    <t>242</t>
  </si>
  <si>
    <t>611822640</t>
  </si>
  <si>
    <t>zárubeň obložková pro dveře 1křídlové 60,70,80,90x197 cm, tl. 18-25 cm,dub,buk</t>
  </si>
  <si>
    <t>1548093912</t>
  </si>
  <si>
    <t>243</t>
  </si>
  <si>
    <t>611811101</t>
  </si>
  <si>
    <t>dveře vnitřní otevíravé jednokřídlové vč. kování - dle investora</t>
  </si>
  <si>
    <t>-49907583</t>
  </si>
  <si>
    <t>244</t>
  </si>
  <si>
    <t>766660451</t>
  </si>
  <si>
    <t>Montáž dveřních křídel dřevěných nebo plastových vchodových dveří včetně rámu do zdiva dvoukřídlových bez nadsvětlíku</t>
  </si>
  <si>
    <t>-1380599723</t>
  </si>
  <si>
    <t>245</t>
  </si>
  <si>
    <t>611-R007R</t>
  </si>
  <si>
    <t>vchodové hliníkové dveře 800x1970 mm - kompletní dodávka vč. kování a zámku</t>
  </si>
  <si>
    <t>1050581367</t>
  </si>
  <si>
    <t>246</t>
  </si>
  <si>
    <t>766694112.1</t>
  </si>
  <si>
    <t>Montáž ostatních truhlářských konstrukcí parapetních desek dřevěných nebo plastových šířky do 300 mm, délky přes 1000 do 1600 mm</t>
  </si>
  <si>
    <t>1476686148</t>
  </si>
  <si>
    <t>12+3</t>
  </si>
  <si>
    <t>247</t>
  </si>
  <si>
    <t>607941020.1</t>
  </si>
  <si>
    <t>deska parapetní dřevotřísková vnitřní 260x1000mm</t>
  </si>
  <si>
    <t>-1541031790</t>
  </si>
  <si>
    <t>32,40</t>
  </si>
  <si>
    <t>248</t>
  </si>
  <si>
    <t>-1560168895</t>
  </si>
  <si>
    <t>249</t>
  </si>
  <si>
    <t>998766101</t>
  </si>
  <si>
    <t>Přesun hmot pro konstrukce truhlářské stanovený z hmotnosti přesunovaného materiálu vodorovná dopravní vzdálenost do 50 m v objektech výšky do 6 m</t>
  </si>
  <si>
    <t>608537017</t>
  </si>
  <si>
    <t>250</t>
  </si>
  <si>
    <t>767995114</t>
  </si>
  <si>
    <t>Montáž ostatních atypických zámečnických konstrukcí hmotnosti přes 20 do 50 kg</t>
  </si>
  <si>
    <t>-980675425</t>
  </si>
  <si>
    <t>"konstrukce pro info zařízení "125</t>
  </si>
  <si>
    <t>"mříže"12*150</t>
  </si>
  <si>
    <t>"rošt pro fasádu" 4,250</t>
  </si>
  <si>
    <t>251</t>
  </si>
  <si>
    <t>55371211R</t>
  </si>
  <si>
    <t>pomocná atypická ocelová konstrukce střechy - dle PD, včetně PKO</t>
  </si>
  <si>
    <t>-1262141854</t>
  </si>
  <si>
    <t>771</t>
  </si>
  <si>
    <t>Podlahy z dlaždic</t>
  </si>
  <si>
    <t>252</t>
  </si>
  <si>
    <t>632922</t>
  </si>
  <si>
    <t>DLAŽBY PODLAH Z DLAŽDIC BETON (NEBO GRANITOID) DO LOŽE Z MC</t>
  </si>
  <si>
    <t>-174394772</t>
  </si>
  <si>
    <t xml:space="preserve">Technická specifikace: - dodání dlažebního materiálu </t>
  </si>
  <si>
    <t>v požadované kvalitě, dodání materiálu pro předepsané</t>
  </si>
  <si>
    <t xml:space="preserve">lože dle textu položky v tloušťce předepsané </t>
  </si>
  <si>
    <t xml:space="preserve"> dokumentací a pro předepsanou výplň spar</t>
  </si>
  <si>
    <t>- očištění podkladu- uložení dlažby dle předepsaného</t>
  </si>
  <si>
    <t>technologického předpisu včetně předepsané</t>
  </si>
  <si>
    <t>podkladní vrstvy a předepsané výplně spar</t>
  </si>
  <si>
    <t xml:space="preserve">- zřízení dlažby bez rozlišení šířky, </t>
  </si>
  <si>
    <t>pokládání vrstvy po etapách</t>
  </si>
  <si>
    <t>6*12,5</t>
  </si>
  <si>
    <t>1*10,5</t>
  </si>
  <si>
    <t>253</t>
  </si>
  <si>
    <t>766111820</t>
  </si>
  <si>
    <t>Demontáž dřevěných stěn plných</t>
  </si>
  <si>
    <t>-1154040178</t>
  </si>
  <si>
    <t>10*2,1*2,7</t>
  </si>
  <si>
    <t>254</t>
  </si>
  <si>
    <t>771121011</t>
  </si>
  <si>
    <t>Příprava podkladu před provedením dlažby nátěr penetrační na podlahu</t>
  </si>
  <si>
    <t>52151457</t>
  </si>
  <si>
    <t>255</t>
  </si>
  <si>
    <t>771474112</t>
  </si>
  <si>
    <t>Montáž soklíků z dlaždic keramických lepených flexibilním lepidlem rovných výšky přes 65 do 90 mm</t>
  </si>
  <si>
    <t>1676067974</t>
  </si>
  <si>
    <t>6*9,0*1,25</t>
  </si>
  <si>
    <t>(2*1,850+1,60+1,90+1,6+2*2,0)*2*1,25</t>
  </si>
  <si>
    <t>3,8*2*1,25</t>
  </si>
  <si>
    <t>12,5*,25</t>
  </si>
  <si>
    <t>(2*0,850+2*0,850*2,1+2*0,850*2)*1,25</t>
  </si>
  <si>
    <t>597614160</t>
  </si>
  <si>
    <t>sokl-dlažba keramická slinutá hladká do interiéru i exteriéru 300x80mm</t>
  </si>
  <si>
    <t>1683146056</t>
  </si>
  <si>
    <t>119,938*3,25</t>
  </si>
  <si>
    <t>257</t>
  </si>
  <si>
    <t>597614090</t>
  </si>
  <si>
    <t xml:space="preserve">obkládačky a dlaždice keramické TAURUS dlaždice keramické vysoce slinuté neglazované mrazuvzdorné S-hladké  SL- zdrsněné Color - hladké rozměr  29,8 x 29,8 x 0,9 Extra White  S    (cen.skup. 86)</t>
  </si>
  <si>
    <t>-264384072</t>
  </si>
  <si>
    <t>258</t>
  </si>
  <si>
    <t>771990112</t>
  </si>
  <si>
    <t>Vyrovnání podkladní vrstvy samonivelační stěrkou tl. 4 mm, min. pevnosti 30 MPa</t>
  </si>
  <si>
    <t>528437409</t>
  </si>
  <si>
    <t>259</t>
  </si>
  <si>
    <t>998771101</t>
  </si>
  <si>
    <t>Přesun hmot pro podlahy z dlaždic stanovený z hmotnosti přesunovaného materiálu vodorovná dopravní vzdálenost do 50 m v objektech výšky do 6 m</t>
  </si>
  <si>
    <t>1083848737</t>
  </si>
  <si>
    <t>781</t>
  </si>
  <si>
    <t>Dokončovací práce - obklady keramické</t>
  </si>
  <si>
    <t>260</t>
  </si>
  <si>
    <t>597611350</t>
  </si>
  <si>
    <t xml:space="preserve">obkládačky a dlaždice keramické koupelny - RAKO dlaždice formát 30 x 30 x  0,8 cm  (barevné) ELECTRA                I.j.  (cen.skup. 72)</t>
  </si>
  <si>
    <t>-1709704642</t>
  </si>
  <si>
    <t>261</t>
  </si>
  <si>
    <t>781477111</t>
  </si>
  <si>
    <t>Montáž obkladů vnitřních stěn z dlaždic keramických Příplatek k cenám za plochu do 10 m2 jednotlivě</t>
  </si>
  <si>
    <t>-157048798</t>
  </si>
  <si>
    <t>262</t>
  </si>
  <si>
    <t>781494111</t>
  </si>
  <si>
    <t>Ostatní prvky plastové profily ukončovací a dilatační lepené flexibilním lepidlem rohové</t>
  </si>
  <si>
    <t>39758888</t>
  </si>
  <si>
    <t>784</t>
  </si>
  <si>
    <t>Dokončovací práce - malby a tapety</t>
  </si>
  <si>
    <t>263</t>
  </si>
  <si>
    <t>784221101</t>
  </si>
  <si>
    <t>Malby z malířských směsí otěruvzdorných za sucha dvojnásobné, bílé za sucha otěruvzdorné dobře v místnostech výšky do 3,80 m</t>
  </si>
  <si>
    <t>469718950</t>
  </si>
  <si>
    <t>264</t>
  </si>
  <si>
    <t>784221153</t>
  </si>
  <si>
    <t>Malby z malířských směsí otěruvzdorných za sucha Příplatek k cenám dvojnásobných maleb na tónovacích automatech, v odstínu středně sytém</t>
  </si>
  <si>
    <t>256337973</t>
  </si>
  <si>
    <t>SO 06 - Trakční vedení</t>
  </si>
  <si>
    <t>DOPRAVNÍ PROJEKTOVÁNÍ SPL. S R.O.</t>
  </si>
  <si>
    <t>Ing. Kamarád Miloš, SUDOP BRNO SPOL. S R.O.</t>
  </si>
  <si>
    <t>M - Práce a dodávky M</t>
  </si>
  <si>
    <t xml:space="preserve">    21-M - Elektromontáže</t>
  </si>
  <si>
    <t xml:space="preserve">    46-M - Zemní práce při extr.mont.pracích</t>
  </si>
  <si>
    <t>OST - Ostatní</t>
  </si>
  <si>
    <t>997002511</t>
  </si>
  <si>
    <t>Vodorovné přemístění suti a vybouraných hmot bez naložení, se složením a hrubým urovnáním na vzdálenost do 1 km</t>
  </si>
  <si>
    <t>337077019</t>
  </si>
  <si>
    <t>266,71+69,12</t>
  </si>
  <si>
    <t>997002519</t>
  </si>
  <si>
    <t>Vodorovné přemístění suti a vybouraných hmot bez naložení, se složením a hrubým urovnáním Příplatek k ceně za každý další i započatý 1 km přes 1 km</t>
  </si>
  <si>
    <t>1867431369</t>
  </si>
  <si>
    <t>4000,66+1036,8</t>
  </si>
  <si>
    <t>997002611</t>
  </si>
  <si>
    <t>Nakládání suti a vybouraných hmot na dopravní prostředek pro vodorovné přemístění</t>
  </si>
  <si>
    <t>2019438826</t>
  </si>
  <si>
    <t>453,4+145,2</t>
  </si>
  <si>
    <t>997013802</t>
  </si>
  <si>
    <t>Poplatek za uložení stavebního odpadu na skládce (skládkovné) z armovaného betonu zatříděného do Katalogu odpadů pod kódem 170 101</t>
  </si>
  <si>
    <t>945092442</t>
  </si>
  <si>
    <t>997223855</t>
  </si>
  <si>
    <t>-1871344270</t>
  </si>
  <si>
    <t>Práce a dodávky M</t>
  </si>
  <si>
    <t>21-M</t>
  </si>
  <si>
    <t>Elektromontáže</t>
  </si>
  <si>
    <t>210030001</t>
  </si>
  <si>
    <t>Montáž trakčního vedení pro městskou dopravu, průmyslové dráhy a jeřáby objímky na stožár s vidlicí nebo kardanovým kloubem</t>
  </si>
  <si>
    <t>-500882673</t>
  </si>
  <si>
    <t>2100030001M</t>
  </si>
  <si>
    <t>Objímka na stožár s vidlicí</t>
  </si>
  <si>
    <t>-1671430139</t>
  </si>
  <si>
    <t>210030113</t>
  </si>
  <si>
    <t>Montáž trakčního vedení pro městskou dopravu, průmyslové dráhy a jeřáby kotevních závěsů Fe lan a drátů (bez objímky nebo závěsu na zeď) izolovaných s jednoduchou nebo dvojitou izolací drát průměru do 7 mm se šroubovým napínačem</t>
  </si>
  <si>
    <t>-238940315</t>
  </si>
  <si>
    <t>2100030113M</t>
  </si>
  <si>
    <t>Svorka kotevní s vidlicí včetně smyčkového izolátoru</t>
  </si>
  <si>
    <t>-2082244542</t>
  </si>
  <si>
    <t>210030131</t>
  </si>
  <si>
    <t>Montáž trakčního vedení pro městskou dopravu, průmyslové dráhy a jeřáby kotevních závěsů troleje Cu se šroubovým napínačem s jednoduchou nebo dvojitou izolací bez objímky nebo závěsu na stožár nebo zeď do 150 mm2</t>
  </si>
  <si>
    <t>-126535927</t>
  </si>
  <si>
    <t>2100030131M</t>
  </si>
  <si>
    <t>Pevné kotvení troleje na trubkovém stožáru</t>
  </si>
  <si>
    <t>-1391464945</t>
  </si>
  <si>
    <t>210030202</t>
  </si>
  <si>
    <t>Montáž trakčního vedení pro městskou dopravu, průmyslové dráhy a jeřáby spojení Fe drátů, lan a troleje drát průměru do 7 mm trolej do 150 mm2 izolované</t>
  </si>
  <si>
    <t>2079055040</t>
  </si>
  <si>
    <t>2100030202M</t>
  </si>
  <si>
    <t>Trolejová svorka</t>
  </si>
  <si>
    <t>735349212</t>
  </si>
  <si>
    <t>1*2 'Přepočtené koeficientem množství</t>
  </si>
  <si>
    <t>210030207</t>
  </si>
  <si>
    <t>Montáž trakčního vedení pro městskou dopravu, průmyslové dráhy a jeřáby spojení Fe drátů, lan a troleje lano do 95 mm2 neizolované třísměrné</t>
  </si>
  <si>
    <t>-258992176</t>
  </si>
  <si>
    <t>2100030207M</t>
  </si>
  <si>
    <t>Třísměrné spojení lan neizolované</t>
  </si>
  <si>
    <t>-1696378424</t>
  </si>
  <si>
    <t>210030352</t>
  </si>
  <si>
    <t>Montáž trakčního vedení pro městskou dopravu, průmyslové dráhy a jeřáby závěsu troleje na lano nebo drát držák šikmý izolovaný</t>
  </si>
  <si>
    <t>-1637816818</t>
  </si>
  <si>
    <t>11+31</t>
  </si>
  <si>
    <t>2100030352M</t>
  </si>
  <si>
    <t>Závěs trolejového drátu E.D. do roviny - typ MINOROC (s krátkým přídavným lanem)</t>
  </si>
  <si>
    <t>344203394</t>
  </si>
  <si>
    <t>2100030353M</t>
  </si>
  <si>
    <t>Závěs trolejového drátu E.D. do oblouku</t>
  </si>
  <si>
    <t>-1640080345</t>
  </si>
  <si>
    <t>210030355</t>
  </si>
  <si>
    <t>Montáž trakčního vedení pro městskou dopravu, průmyslové dráhy a jeřáby závěsu troleje na lano nebo drát držák boční izolovaný s ramenem otočného izolátoru s dvojitou svorkou</t>
  </si>
  <si>
    <t>-1497311931</t>
  </si>
  <si>
    <t>2100030355M</t>
  </si>
  <si>
    <t>Boční držák trolejového drátu E.D. posuvný na laně, TMB5G1</t>
  </si>
  <si>
    <t>-1881874244</t>
  </si>
  <si>
    <t>210030553</t>
  </si>
  <si>
    <t>Montáž trakčního vedení pro městskou dopravu, průmyslové dráhy a jeřáby závěsů ramen na stožár, bez objímky na stožár jednoduchých s napínacím šroubem, izolovaný</t>
  </si>
  <si>
    <t>-523117862</t>
  </si>
  <si>
    <t>(1*2)+(2*11)+(3*9)</t>
  </si>
  <si>
    <t>210030602</t>
  </si>
  <si>
    <t>Montáž ramen izolovaných do D 60 mm délky do 4 m</t>
  </si>
  <si>
    <t>223147568</t>
  </si>
  <si>
    <t>210030602M</t>
  </si>
  <si>
    <t>Rameno plastové do 4m včetně vyvěšení</t>
  </si>
  <si>
    <t>-343678370</t>
  </si>
  <si>
    <t>210030603</t>
  </si>
  <si>
    <t>Montáž ramen izolovaných do D 83 mm délky do 6 m</t>
  </si>
  <si>
    <t>134676920</t>
  </si>
  <si>
    <t>210030603M</t>
  </si>
  <si>
    <t xml:space="preserve">Rameno plastové do 6m  včetně vyvěšení</t>
  </si>
  <si>
    <t>-629337086</t>
  </si>
  <si>
    <t>210030604</t>
  </si>
  <si>
    <t>Montáž ramen izolovaných do D 83 mm délky do 11 m</t>
  </si>
  <si>
    <t>1453137841</t>
  </si>
  <si>
    <t>210030604M</t>
  </si>
  <si>
    <t xml:space="preserve">Rameno plastové do 11m  včetně vyvěšení</t>
  </si>
  <si>
    <t>-680754861</t>
  </si>
  <si>
    <t>210030631</t>
  </si>
  <si>
    <t>Montáž trakčního vedení pro městskou dopravu, průmyslové dráhy a jeřáby bleskojistky růžová včetně konzoly</t>
  </si>
  <si>
    <t>-158200031</t>
  </si>
  <si>
    <t>2100030632M</t>
  </si>
  <si>
    <t>Bleskojistka na stožáru</t>
  </si>
  <si>
    <t>1777187231</t>
  </si>
  <si>
    <t>210030641</t>
  </si>
  <si>
    <t>Montáž trakčního vedení pro městskou dopravu, průmyslové dráhy a jeřáby odpojovače s pákovým pohonem včetně konzoly a táhla</t>
  </si>
  <si>
    <t>-201451361</t>
  </si>
  <si>
    <t>2100030631M</t>
  </si>
  <si>
    <t>Odpojovač včetně motorového pohonu</t>
  </si>
  <si>
    <t>-1315656630</t>
  </si>
  <si>
    <t>210030702</t>
  </si>
  <si>
    <t>Montáž trakčního vedení pro městskou dopravu, průmyslové dráhy a jeřáby ukolejnění trakčního stožáru, délka do 15 m</t>
  </si>
  <si>
    <t>-761281294</t>
  </si>
  <si>
    <t>2100030702M</t>
  </si>
  <si>
    <t>Ukolejnění stožáru (včetně chráničky a kabelu)</t>
  </si>
  <si>
    <t>1910645029</t>
  </si>
  <si>
    <t>210030755</t>
  </si>
  <si>
    <t>Montáž trakčního vedení pro městskou dopravu, průmyslové dráhy a jeřáby ocelových drátů a lan včetně rozvinutí, nahození a vypnutí pozinkovaných lano, průřezu do 95 mm2</t>
  </si>
  <si>
    <t>-128866276</t>
  </si>
  <si>
    <t>7497300520</t>
  </si>
  <si>
    <t>Vodiče trakčního vedení lano 50 mm2 Fe (např. lano ochranné, pevných bodů, odtahů)</t>
  </si>
  <si>
    <t>Sborník UOŽI 01 2018</t>
  </si>
  <si>
    <t>-1856861061</t>
  </si>
  <si>
    <t>210030761</t>
  </si>
  <si>
    <t>Montáž trakčního vedení pro městskou dopravu, průmyslové dráhy a jeřáby trolejí Cu včetně rozvinutí, nahození a vypnutí do 150 mm2</t>
  </si>
  <si>
    <t>395635552</t>
  </si>
  <si>
    <t>7497300870</t>
  </si>
  <si>
    <t xml:space="preserve">Vodiče trakčního vedení Trolejový drát  120 mm2 Cu</t>
  </si>
  <si>
    <t>252363480</t>
  </si>
  <si>
    <t>210030911</t>
  </si>
  <si>
    <t>Montáž trakčního vedení pro městskou dopravu, průmyslové dráhy a jeřáby stožárů pro trolejové vedení, ocelové včetně základního nátěru trubkových stožárů bez ohledu na hmotnost</t>
  </si>
  <si>
    <t>1470804678</t>
  </si>
  <si>
    <t>14011112</t>
  </si>
  <si>
    <t>trubka ocelová bezešvá hladká jakost 11 353 324x8,0mm</t>
  </si>
  <si>
    <t>-1505647723</t>
  </si>
  <si>
    <t>22*11</t>
  </si>
  <si>
    <t>210030931</t>
  </si>
  <si>
    <t>Montáž trakčního vedení pro městskou dopravu, průmyslové dráhy a jeřáby stožárů pro trolejové vedení, ocelové tabulky výstražné na stožár</t>
  </si>
  <si>
    <t>702660134</t>
  </si>
  <si>
    <t>73534530</t>
  </si>
  <si>
    <t>tabulka bezpečnostní s tiskem 2 barvy A5 148x210mm</t>
  </si>
  <si>
    <t>-1894960198</t>
  </si>
  <si>
    <t>210030998</t>
  </si>
  <si>
    <t>Montáž ovládací skříně</t>
  </si>
  <si>
    <t>-1950915760</t>
  </si>
  <si>
    <t>2100030998M</t>
  </si>
  <si>
    <t>Skříň ovládání výhybky včetně kabeláže</t>
  </si>
  <si>
    <t>1955932419</t>
  </si>
  <si>
    <t>210030999</t>
  </si>
  <si>
    <t>Montáž skříně topení</t>
  </si>
  <si>
    <t>-554627669</t>
  </si>
  <si>
    <t>2100030999M</t>
  </si>
  <si>
    <t>Skříň topení (ohřev výměn) včetně topnice</t>
  </si>
  <si>
    <t>1793411496</t>
  </si>
  <si>
    <t>46-M</t>
  </si>
  <si>
    <t>Zemní práce při extr.mont.pracích</t>
  </si>
  <si>
    <t>460050813</t>
  </si>
  <si>
    <t>Hloubení nezapažených jam strojně pro stožáry v hornině třídy 3</t>
  </si>
  <si>
    <t>-1720308836</t>
  </si>
  <si>
    <t>460080035</t>
  </si>
  <si>
    <t>Základové konstrukce základ bez bednění do rostlé zeminy z monolitického železobetonu bez výztuže tř. C 25/30</t>
  </si>
  <si>
    <t>-40832988</t>
  </si>
  <si>
    <t>58932936</t>
  </si>
  <si>
    <t>beton C 25/30 XF1 XA1 kamenivo frakce 0/16</t>
  </si>
  <si>
    <t>-1058964612</t>
  </si>
  <si>
    <t>460080041</t>
  </si>
  <si>
    <t>Základové konstrukce výztuž základové konstrukce z betonářské oceli 10206</t>
  </si>
  <si>
    <t>1783804827</t>
  </si>
  <si>
    <t>13021105</t>
  </si>
  <si>
    <t>tyč ocelová kruhová jakost 10 216.0 výztuž do betonu D 8mm</t>
  </si>
  <si>
    <t>2080723947</t>
  </si>
  <si>
    <t>460080113</t>
  </si>
  <si>
    <t>Základové konstrukce bourání základu včetně záhozu jámy sypaninou, zhutnění a urovnání železobetonového</t>
  </si>
  <si>
    <t>1413089202</t>
  </si>
  <si>
    <t>460080201</t>
  </si>
  <si>
    <t>Základové konstrukce zřízení bednění základových konstrukcí s případnými vzpěrami nezabudovaného</t>
  </si>
  <si>
    <t>-1969400044</t>
  </si>
  <si>
    <t>460080301</t>
  </si>
  <si>
    <t>Základové konstrukce odstranění bednění základových konstrukcí s případnými vzpěrami nezabudovaného</t>
  </si>
  <si>
    <t>-267878219</t>
  </si>
  <si>
    <t>Ostatní</t>
  </si>
  <si>
    <t>7492451010</t>
  </si>
  <si>
    <t>Montáž kabelů vn jednožílových do 120 mm2 - uložení kabelu (do země, chráničky, na rošty, na TV apod.)</t>
  </si>
  <si>
    <t>-101109510</t>
  </si>
  <si>
    <t>7492501440</t>
  </si>
  <si>
    <t xml:space="preserve">Kabely, vodiče, šňůry Cu - nn Kabel jednožílový Cu, izolace pryžová 1-CHBU 1x120 - 1x150 mm2,  kabel silový</t>
  </si>
  <si>
    <t>2125193722</t>
  </si>
  <si>
    <t>7497271005</t>
  </si>
  <si>
    <t>Demontáže zařízení trakčního vedení stožáru D, T, TB - demontáž stávajícího zařízení se všemi pomocnými doplňujícími úpravami</t>
  </si>
  <si>
    <t>2025850177</t>
  </si>
  <si>
    <t>7497350720</t>
  </si>
  <si>
    <t>Výšková regulace troleje</t>
  </si>
  <si>
    <t>-12986039</t>
  </si>
  <si>
    <t>7497350760</t>
  </si>
  <si>
    <t>Zkouška trakčního vedení vlastností mechanických - prvotní zkouška dodaného zařízení podle TKP</t>
  </si>
  <si>
    <t>km</t>
  </si>
  <si>
    <t>-709262919</t>
  </si>
  <si>
    <t>7497371030</t>
  </si>
  <si>
    <t>Demontáže zařízení trakčního vedení závěsu příčných lan směrových, nosných - demontáž stávajícího zařízení se všemi pomocnými doplňujícími úpravami , včetně kotvení</t>
  </si>
  <si>
    <t>-2009058716</t>
  </si>
  <si>
    <t>7497371115</t>
  </si>
  <si>
    <t>Demontáže zařízení trakčního vedení troleje včetně nástavků stočení na buben - demontáž stávajícího zařízení se všemi pomocnými doplňujícími úpravami</t>
  </si>
  <si>
    <t>1335234523</t>
  </si>
  <si>
    <t>7498151020</t>
  </si>
  <si>
    <t>Provedení technické prohlídky a zkoušky na silnoproudém zařízení, zařízení TV, zařízení NS, transformoven, EPZ pro opravné práce pro objem investičních nákladů přes 500 000 do 1 000 000 Kč - celková prohlídka zařízení provozního souboru nebo stavebního objektu včetně měření, zařízení tohoto provozního souboru nebo stavebního objektu právnickou osobou na zařízení podle požadavku ČSN, včetně hodnocení a vyhotovení protokolu</t>
  </si>
  <si>
    <t>-701635006</t>
  </si>
  <si>
    <t>7498151025</t>
  </si>
  <si>
    <t>Provedení technické prohlídky a zkoušky na silnoproudém zařízení, zařízení TV, zařízení NS, transformoven, EPZ příplatek za každých dalších i započatých 500 000 Kč přes 1 000 000 Kč</t>
  </si>
  <si>
    <t>414805229</t>
  </si>
  <si>
    <t>7498157010</t>
  </si>
  <si>
    <t>Revize a kontroly technická kontrola - obsahuje i cenu měření a kontrolu parametrů trolejových vedení a trakčních zařízení podle požadavku ČSN, jejich vyhodnocení včetně nájmu mechanizmu a měřících zařízení</t>
  </si>
  <si>
    <t>1927539867</t>
  </si>
  <si>
    <t>Vydání průkazu způsobilosti pro funkční celek, provizorní stav - vyhotovení dokladu o silnoproudých zařízeních a vydání průkazu způsobilosti</t>
  </si>
  <si>
    <t>2009475603</t>
  </si>
  <si>
    <t>Dokončovací práce zkušební provoz - včetně prokázání technických a kvalitativních parametrů zařízení</t>
  </si>
  <si>
    <t>1019787054</t>
  </si>
  <si>
    <t>SO 07 - Veřejné osvětlení</t>
  </si>
  <si>
    <t>Dopravní podnik Ostrava</t>
  </si>
  <si>
    <t>CZ 61974757</t>
  </si>
  <si>
    <t>44960417</t>
  </si>
  <si>
    <t>SUDOP BRNO, spol. s r.o.</t>
  </si>
  <si>
    <t>CZ 44960417</t>
  </si>
  <si>
    <t xml:space="preserve">    9 - Ostatní konstrukce a práce, bourání</t>
  </si>
  <si>
    <t xml:space="preserve">    741 - Elektroinstalace - silnoproud</t>
  </si>
  <si>
    <t>HZS - Hodinové zúčtovací sazby</t>
  </si>
  <si>
    <t>113154111</t>
  </si>
  <si>
    <t>Frézování živičného podkladu nebo krytu s naložením na dopravní prostředek plochy do 500 m2 bez překážek v trase pruhu šířky do 0,5 m, tloušťky vrstvy do 30 mm</t>
  </si>
  <si>
    <t>CS ÚRS 2018 02</t>
  </si>
  <si>
    <t>424801449</t>
  </si>
  <si>
    <t>131301101</t>
  </si>
  <si>
    <t>Hloubení nezapažených jam a zářezů s urovnáním dna do předepsaného profilu a spádu v hornině tř. 4 do 100 m3</t>
  </si>
  <si>
    <t>2116395866</t>
  </si>
  <si>
    <t xml:space="preserve">Poznámka k souboru cen:_x000d_
1. Hloubení jam ve stržích a jam pro základy pro příčná a podélná zpevnění dna a břehů pod obrysem výkopu pro koryta vodotečí při lesnicko-technických melioracích (LTM) zejména vykopávky pro konstrukce těles, stupňů, boků, předprahů, prahů, podháněk, výhonů a pro základy zdí, dlažeb, rovnanin, plůtků a hatí se oceňují cenami příslušnými pro objem výkopů do 100 m3, i když skutečný objem výkopu je větší._x000d_
2. Ceny lze použít i pro hloubení nezapažených jam a zářezů pro podzemní vedení, jsou-li tyto práce prováděny z povrchu území._x000d_
3. Předepisuje-li projekt hloubit jámy popsané v pozn. č. 1 v hornině 5 až 7 bez použití trhavin, oceňuje se toto hloubení_x000d_
a) v suchu nebo v mokru cenami 138 40-1101, 138 50-1101 a 138 60-1101 Dolamování zapažených nebo nezapažených hloubených vykopávek;_x000d_
b) v tekoucí vodě při jakékoliv její rychlosti individuálně._x000d_
4. Hloubení nezapažených jam hloubky přes 16 m se oceňuje individuálně._x000d_
5. V cenách jsou započteny i náklady na případné nutné přemístění výkopku ve výkopišti a na přehození výkopku na přilehlém terénu na vzdálenost do 3 m od okraje jámy nebo naložení na dopravní prostředek._x000d_
6. Náklady na svislé přemístění výkopku nad 1 m hloubky se určí dle ustanovení článku č. 3161 všeobecných podmínek katalogu._x000d_
</t>
  </si>
  <si>
    <t>132301202</t>
  </si>
  <si>
    <t>Hloubení zapažených i nezapažených rýh šířky přes 600 do 2 000 mm s urovnáním dna do předepsaného profilu a spádu v hornině tř. 4 přes 100 do 1 000 m3</t>
  </si>
  <si>
    <t>1969676763</t>
  </si>
  <si>
    <t xml:space="preserve">Poznámka k souboru cen:_x000d_
1. V cenách jsou započteny i náklady na případné nutné přemístění výkopku ve výkopišti na vzdálenost do 3 m a na přehození výkopku na přilehlém terénu na vzdálenost do 5 m od okraje jámy nebo naložení na dopravní prostředek._x000d_
2. Hloubení rýh při lesnicko-technických melioracích se oceňuje:_x000d_
a) ve stržích cenami platnými pro objem výkopu do 100 m3, i když skutečný objem výkopu je větší,_x000d_
b) mimo strže pro příčná a podélná zpevnění dna a břehů pod obrysem výkopu pro koryta vodotečí, zejména pro konstrukce těles, stupňů, boků, předprahů, prahů, odháněk, výhonů a pro základy zdí, dlažeb, rovnanin, plůtků a hatí, pro jakoukoliv šířku rýhy, při objemu do 100 m3 cenami příslušnými pro objem výkopu do 100 m3 a při jakémkoliv objemu výkopu přes 100 m3 cenami příslušnými pro objem výkopu přes 100 do 1 000 m3._x000d_
3. Náklady na svislé přemístění výkopku nad 1 m hloubky se určí dle ustanovení článku č. 3161 všeobecných podmínek katalogu._x000d_
4. Předepisuje-li projekt hloubit rýhy 5 až 7 bez použití trhavin, oceňuje se toto hloubení:_x000d_
a) v suchu nebo mokru cenami 138 40-1201, 138 50-1201 a 138 60-1201 Dolamování hloubených vykopávek,_x000d_
b) v tekoucí vodě při jakékoliv její rychlosti individuálně._x000d_
5. Ceny nelze použít pro hloubení rýh a hloubky přes 16 m. Tyto práce se oceňují individuálně._x000d_
</t>
  </si>
  <si>
    <t>-299944634</t>
  </si>
  <si>
    <t xml:space="preserve">Poznámka k souboru cen:_x000d_
1. Ceny 174 10- . . jsou určeny pro zhutněné zásypy s mírou zhutnění:_x000d_
a) z hornin soudržných do 100 % PS,_x000d_
b) z hornin nesoudržných do I(d) 0,9,_x000d_
c) z hornin kamenitých pro jakoukoliv míru zhutnění._x000d_
2. Je-li projektem předepsáno vyšší zhutnění, podle bodu a) a b) poznámky č 1., ocení se zásyp individuálně._x000d_
3. Ceny nelze použít pro zásyp rýh pro drenážní trativody pro lesnicko-technické meliorace a zemědělské. Zásyp těchto rýh se oceňuje cenami souboru cen 174 20-3 . části A 03 Zemní práce pro objekty oborů 831 až 833. Nezhutněný zásyp odvodňovacích kanálů z betonových a železobetonových trub v polních a lučních tratích se oceňuje cenou -1101 Zásyp sypaninou rýh bez ohledu na šířku kanálu; cena obsahuje i náklady na ruční nezhutněný zásyp výšky do 200 mm nad vrchol potrubí._x000d_
4. V cenách 10-1101, 10-1103, 20-1101 a 20-1103 je započteno přemístění sypaniny ze vzdálenosti 10 m od kraje výkopu nebo zasypávaného prostoru, měřeno k těžišti skládky._x000d_
5. V ceně 10-1102 je započteno přemístění sypaniny ze vzdálenosti 15 m od hrany zasypávaného prostoru, měřeno k těžišti skládky._x000d_
6. Objem zásypu je rozdíl objemu výkopu a objemu do něho vestavěných konstrukcí nebo uložených vedení i s jejich obklady a podklady (tento objem se nazývá objemem horniny vytlačené konstrukcí). Objem potrubí do DN 180, příp. i s obalem, se od objemu zásypu neodečítá. Pro stanovení objemu zásypu se od objemu výkopu odečítá i objem obsypu potrubí oceňovaný cenami souboru cen 175 10-11 Obsyp potrubí, přichází-li v úvahu ._x000d_
7. Odklizení zbylého výkopku po provedení zásypu zářezů se šikmými stěnami pro podzemní vedení nebo zásypu jam a rýh pro podzemní vedení se oceňuje, je-li objem zbylého výkopku:_x000d_
a) do 1 m3 na 1 m vedení a jedná se o výkopek neulehlý - cenami souboru cen 167 10-110 Nakládání výkopku nebo sypaniny a 162 . 0-1 . Vodorovné přemístění výkopku. V případě, že se jedná o výkopek ulehlý - rozpojení a naložení výkopku cenami souboru cen 122 . 0-1 . souboru cen 162 . 0-1 . Vodorovné přemístění výkopku;_x000d_
b) přes 1 m3 na 1 m vedení, jestliže projekt předepíše, že se zbylý výkopek bude odklízet zároveň s prováděním vykopávky, pouze přemístění výkopku cenami souboru cen 162 . 0-1 . Vodorovné přemístění výkopku. Při zmíněném objemu zbylého výkopku se neoceňuje ani naložení ani rozpojení výkopku. Jestliže se zbylý výkopek neodklízí, nýbrž rozprostírá podél výkopu a nad výkopem, platí poznámka č. 8._x000d_
8. Rozprostření zbylého výkopku podél výkopu a nad výkopem po provedení zásypů zářezů se šikmými stěnami pro podzemní vedení nebo zásypu jam a rýh pro podzemní vedení se oceňuje:_x000d_
a) cenou 171 20-1101 Uložení sypaniny do nezhutněných násypů, není-li projektem předepsáno zhutnění rozprostřeného zbylého výkopku,_x000d_
b) cenou 171 10-1111 Uložení sypaniny do násypů z hornin sypkých, je-li předepsáno zhutnění rozprostřeného zbylého výkopku, a to v objemu vypočteném podle poznámky č.6, příp. zmenšeném o objem výkopku, který byl již odklizen._x000d_
9. Míru zhutnění předepisuje projekt._x000d_
</t>
  </si>
  <si>
    <t>58932940</t>
  </si>
  <si>
    <t>beton C 25/30 XF3 kamenivo frakce 0/8</t>
  </si>
  <si>
    <t>2079532957</t>
  </si>
  <si>
    <t>58932908</t>
  </si>
  <si>
    <t>beton C 20/25 X0 XC2 kamenivo frakce 0/8</t>
  </si>
  <si>
    <t>396312562</t>
  </si>
  <si>
    <t>451576121</t>
  </si>
  <si>
    <t>Podkladní a výplňová vrstva z kameniva tloušťky do 200 mm ze štěrkopísku</t>
  </si>
  <si>
    <t>-1482919451</t>
  </si>
  <si>
    <t xml:space="preserve">Poznámka k souboru cen:_x000d_
1. V cenách jsou započteny náklady na rozprostření podkladní nebo výplňové vrstvy na podloží, zhutnění podkladní vrstvy na požadovanou tloušťku s urovnáním povrchu vrstvy pod vrtací šablony nebo betonové základové konstrukce, případně dlažby z betonu ve svahu._x000d_
2. V cenách nejsou započteny náklady na zemní práce pro zřízení podkladní vrstvy, zhutnění podloží a odvodnění podkladní vrstvy nebo zřízení čerpací jímky základové konstrukce._x000d_
</t>
  </si>
  <si>
    <t>58943125</t>
  </si>
  <si>
    <t>beton asfaltový podkladní ACP 22+ pojivo asfalt 50/70 frakce kamenivo 0/22</t>
  </si>
  <si>
    <t>429223096</t>
  </si>
  <si>
    <t>-1935716615</t>
  </si>
  <si>
    <t>576123211</t>
  </si>
  <si>
    <t>Asfaltový koberec mastixový SMA 11 (AKMS) s rozprostřením a se zhutněním v pruhu šířky do 3 m, po zhutnění tl. 30 mm</t>
  </si>
  <si>
    <t>1996340498</t>
  </si>
  <si>
    <t>-593457643</t>
  </si>
  <si>
    <t>23531469</t>
  </si>
  <si>
    <t>písek křemičitý zrnitost 0,1-0,5mm</t>
  </si>
  <si>
    <t>1863039371</t>
  </si>
  <si>
    <t>899722113</t>
  </si>
  <si>
    <t>Krytí potrubí z plastů výstražnou fólií z PVC šířky 34cm</t>
  </si>
  <si>
    <t>-1983832249</t>
  </si>
  <si>
    <t>919535558</t>
  </si>
  <si>
    <t>Obetonování trubního propustku betonem prostým bez zvýšených nároků na prostředí tř. C 20/25</t>
  </si>
  <si>
    <t>-18525775</t>
  </si>
  <si>
    <t xml:space="preserve">Poznámka k souboru cen:_x000d_
1. V ceně jsou započteny i náklady na popř. nutné bednění a odbednění._x000d_
2. Pro výpočet přesunu hmot se celková hmotnost položky sníží o hmotnost betonu, pokud je beton dodáván přímo na místo zabudování nebo do prostoru technologické manipulace._x000d_
</t>
  </si>
  <si>
    <t>35711672-R1</t>
  </si>
  <si>
    <t>Odbočný čtyřvývodový rozvaděč veřejného osvětlení, kompaktní pilíř</t>
  </si>
  <si>
    <t>835264375</t>
  </si>
  <si>
    <t>997223845</t>
  </si>
  <si>
    <t>-1333641979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</si>
  <si>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3. V cenách je započítán poplatek za ukládaní odpadu dle zákona 185/2001 Sb._x000d_
4. Případné drcení stavebního odpadu lze ocenit souborem cen 997 00-60 Drcení stavebního odpadu z katalogu 800-6 Demolice objektů._x000d_
</t>
  </si>
  <si>
    <t>741</t>
  </si>
  <si>
    <t>Elektroinstalace - silnoproud</t>
  </si>
  <si>
    <t>34844450-R2</t>
  </si>
  <si>
    <t>svítidlo venkovní LED v tř. izolace II - 86W</t>
  </si>
  <si>
    <t>594964899</t>
  </si>
  <si>
    <t>741110053</t>
  </si>
  <si>
    <t>Montáž trubek elektroinstalačních s nasunutím nebo našroubováním do krabic plastových ohebných, uložených volně, vnější O přes 35 mm</t>
  </si>
  <si>
    <t>1254322131</t>
  </si>
  <si>
    <t>11162100</t>
  </si>
  <si>
    <t>asfalt silniční obyčejný</t>
  </si>
  <si>
    <t>727613623</t>
  </si>
  <si>
    <t>34571353</t>
  </si>
  <si>
    <t>trubka elektroinstalační ohebná dvouplášťová korugovaná D 61/75 mm, HDPE+LDPE</t>
  </si>
  <si>
    <t>131651535</t>
  </si>
  <si>
    <t>34571355</t>
  </si>
  <si>
    <t>trubka elektroinstalační ohebná dvouplášťová korugovaná D 94/110 mm, HDPE+LDPE</t>
  </si>
  <si>
    <t>1278138896</t>
  </si>
  <si>
    <t>34571154</t>
  </si>
  <si>
    <t>trubka elektroinstalační ohebná z PH, D 22,9/28,5 mm</t>
  </si>
  <si>
    <t>-1577052412</t>
  </si>
  <si>
    <t>35442062</t>
  </si>
  <si>
    <t>pás zemnící 30x4mm FeZn</t>
  </si>
  <si>
    <t>-1328481012</t>
  </si>
  <si>
    <t>35441073</t>
  </si>
  <si>
    <t>drát D 10mm FeZn</t>
  </si>
  <si>
    <t>-721527619</t>
  </si>
  <si>
    <t>35441996</t>
  </si>
  <si>
    <t>svorka odbočovací a spojovací pro spojování kruhových a páskových vodičů, FeZn</t>
  </si>
  <si>
    <t>107408691</t>
  </si>
  <si>
    <t>34571352</t>
  </si>
  <si>
    <t>trubka elektroinstalační ohebná dvouplášťová korugovaná D 52/63 mm, HDPE+LDPE</t>
  </si>
  <si>
    <t>-224838336</t>
  </si>
  <si>
    <t>69311311.JTA</t>
  </si>
  <si>
    <t>EXTRUNET - výstražná fólie z polyethylenu šíře 33 cm s potiskem</t>
  </si>
  <si>
    <t>-669537866</t>
  </si>
  <si>
    <t>94620001</t>
  </si>
  <si>
    <t xml:space="preserve">poplatek za uložení stavebního odpadu zeminy a kamení  zatříděného kódem 170 504</t>
  </si>
  <si>
    <t>779532164</t>
  </si>
  <si>
    <t>34571350</t>
  </si>
  <si>
    <t>trubka elektroinstalační ohebná dvouplášťová korugovaná D 32/40 mm, HDPE+LDPE</t>
  </si>
  <si>
    <t>797066705</t>
  </si>
  <si>
    <t>741122121</t>
  </si>
  <si>
    <t>Montáž kabelů měděných bez ukončení uložených v trubkách zatažených plných kulatých nebo bezhalogenových (CYKY) počtu a průřezu žil 2x1,5 až 6 mm2</t>
  </si>
  <si>
    <t>1955083523</t>
  </si>
  <si>
    <t>741122122</t>
  </si>
  <si>
    <t>Montáž kabelů měděných bez ukončení uložených v trubkách zatažených plných kulatých nebo bezhalogenových (CYKY) počtu a průřezu žil 3x1,5 až 6 mm2</t>
  </si>
  <si>
    <t>1168685178</t>
  </si>
  <si>
    <t>741122132</t>
  </si>
  <si>
    <t>Montáž kabelů měděných bez ukončení uložených v trubkách zatažených plných kulatých nebo bezhalogenových (CYKY) počtu a průřezu žil 4x6 mm2</t>
  </si>
  <si>
    <t>-285317510</t>
  </si>
  <si>
    <t>741122133</t>
  </si>
  <si>
    <t>Montáž kabelů měděných bez ukončení uložených v trubkách zatažených plných kulatých nebo bezhalogenových (CYKY) počtu a průřezu žil 4x10 mm2</t>
  </si>
  <si>
    <t>-1754138707</t>
  </si>
  <si>
    <t>741122134</t>
  </si>
  <si>
    <t>Montáž kabelů měděných bez ukončení uložených v trubkách zatažených plných kulatých nebo bezhalogenových (CYKY) počtu a průřezu žil 4x16 až 25 mm2</t>
  </si>
  <si>
    <t>1206721352</t>
  </si>
  <si>
    <t>741122142</t>
  </si>
  <si>
    <t>Montáž kabelů měděných bez ukončení uložených v trubkách zatažených plných kulatých nebo bezhalogenových (CYKY) počtu a průřezu žil 5x1,5 až 2,5 mm2</t>
  </si>
  <si>
    <t>1102710076</t>
  </si>
  <si>
    <t>741130111</t>
  </si>
  <si>
    <t>Ukončení šnůř se zapojením počtu a průřezu žil 2x0,35 až 4 mm2</t>
  </si>
  <si>
    <t>1167969941</t>
  </si>
  <si>
    <t>741130115</t>
  </si>
  <si>
    <t>Ukončení šnůř se zapojením počtu a průřezu žil 3x0,35 až 4 mm2</t>
  </si>
  <si>
    <t>-2128525898</t>
  </si>
  <si>
    <t>741130133</t>
  </si>
  <si>
    <t>Ukončení šnůř se zapojením počtu a průřezu žil 4x6 mm2</t>
  </si>
  <si>
    <t>828160816</t>
  </si>
  <si>
    <t>741130134</t>
  </si>
  <si>
    <t>Ukončení šnůř se zapojením počtu a průřezu žil 4x10 mm2</t>
  </si>
  <si>
    <t>951957597</t>
  </si>
  <si>
    <t>741130136</t>
  </si>
  <si>
    <t>Ukončení šnůř se zapojením počtu a průřezu žil 4x25 mm2</t>
  </si>
  <si>
    <t>-952881036</t>
  </si>
  <si>
    <t>741130144</t>
  </si>
  <si>
    <t>Ukončení šnůř se zapojením počtu a průřezu žil 5x0,5 až 4 mm2</t>
  </si>
  <si>
    <t>657922853</t>
  </si>
  <si>
    <t>34571544-R1</t>
  </si>
  <si>
    <t>stožárová rozvodnice veřejného osvětlení tř.II, pro smyčkování 2-3 přívodních kabelů do průřezu 4x35mm2, jištění 2xE27</t>
  </si>
  <si>
    <t>2055974230</t>
  </si>
  <si>
    <t>34844471</t>
  </si>
  <si>
    <t xml:space="preserve">výložník obloukový pro svítidlo  jednoduchý</t>
  </si>
  <si>
    <t>671781832</t>
  </si>
  <si>
    <t>34844472</t>
  </si>
  <si>
    <t>výložník obloukový pro svítidlo dvojitý</t>
  </si>
  <si>
    <t>-760704055</t>
  </si>
  <si>
    <t>35711733-R1</t>
  </si>
  <si>
    <t>pojistková skříň pro umístění na stožár, tř.II, IP65, s pojistkovým odpínačem válcových pojistek a průchodkami, vč. připevňovacího a veškerého podružného materiálu</t>
  </si>
  <si>
    <t>425915388</t>
  </si>
  <si>
    <t>741136001</t>
  </si>
  <si>
    <t>Propojení kabelů nebo vodičů spojkou venkovní teplem smršťovací kabelů celoplastových, počtu a průřezu žil 4x10 až 16 mm2</t>
  </si>
  <si>
    <t>1950048863</t>
  </si>
  <si>
    <t>35436027</t>
  </si>
  <si>
    <t xml:space="preserve">spojka kabelová smršťovaná přímé do 1kV 91ahsc-6  3-4ž.x1-6mm</t>
  </si>
  <si>
    <t>-471081813</t>
  </si>
  <si>
    <t>35436029</t>
  </si>
  <si>
    <t>spojka kabelová smršťovaná přímá do 1kV 91ahsc-35 3-4ž.x6-35mm</t>
  </si>
  <si>
    <t>939982350</t>
  </si>
  <si>
    <t>741136002</t>
  </si>
  <si>
    <t>Propojení kabelů nebo vodičů spojkou venkovní teplem smršťovací kabelů celoplastových, počtu a průřezu žil 4x25 až 35 mm2</t>
  </si>
  <si>
    <t>2027874488</t>
  </si>
  <si>
    <t>741210121</t>
  </si>
  <si>
    <t>Montáž rozváděčů litinových, hliníkových nebo plastových bez zapojení vodičů skříněk hmotnosti do 10 kg</t>
  </si>
  <si>
    <t>-2022839754</t>
  </si>
  <si>
    <t>34844461</t>
  </si>
  <si>
    <t>výložník osvětlovacích stožárů dvojitý pravoúhlý</t>
  </si>
  <si>
    <t>374660511</t>
  </si>
  <si>
    <t>741320912</t>
  </si>
  <si>
    <t>Výměna částí jistících přístrojů pojistkových vložek (patron) včetně potřebné manipulace s pojistkovou hlavicí vyjmutí vadné vložky a vložení nové, velikosti do 63 A</t>
  </si>
  <si>
    <t>1881192648</t>
  </si>
  <si>
    <t>35825228-R1</t>
  </si>
  <si>
    <t>pojistka válcová 32A nízkoztrátová 3.10 W, provedení normální, charakteristika gG</t>
  </si>
  <si>
    <t>-287171497</t>
  </si>
  <si>
    <t>741373002</t>
  </si>
  <si>
    <t>Montáž svítidel výbojkových se zapojením vodičů průmyslových nebo venkovních na výložník</t>
  </si>
  <si>
    <t>-1390352330</t>
  </si>
  <si>
    <t>34844450-R1</t>
  </si>
  <si>
    <t>svítidlo venkovní LED v tř. izolace II - 70W</t>
  </si>
  <si>
    <t>-590209584</t>
  </si>
  <si>
    <t>741811011</t>
  </si>
  <si>
    <t>Zkoušky a prohlídky rozvodných zařízení kontrola rozváděčů nn, (1 pole) silových, hmotnosti do 200 kg</t>
  </si>
  <si>
    <t>-1401596866</t>
  </si>
  <si>
    <t>741812011</t>
  </si>
  <si>
    <t>Zkoušky vodičů a kabelů izolační kabelu silového do 1 kV, počtu a průřezu žil do 4x 25 mm2</t>
  </si>
  <si>
    <t>-1352757610</t>
  </si>
  <si>
    <t>741812041</t>
  </si>
  <si>
    <t>Zkoušky vodičů a kabelů izolační kabelu ovládacího od 5 do 7 žil</t>
  </si>
  <si>
    <t>1755126317</t>
  </si>
  <si>
    <t>210191517</t>
  </si>
  <si>
    <t xml:space="preserve">Montáž skříní pojistkových tenkocementových v pilíři rozpojovacích bez zapojení vodičů </t>
  </si>
  <si>
    <t>-759960517</t>
  </si>
  <si>
    <t>59246115</t>
  </si>
  <si>
    <t>dlažba betonová chodníková 30 x 30 x 3,2 cm přírodní</t>
  </si>
  <si>
    <t>-858400719</t>
  </si>
  <si>
    <t>210204011</t>
  </si>
  <si>
    <t>Montáž stožárů osvětlení, bez zemních prací ocelových samostatně stojících, délky do 12 m</t>
  </si>
  <si>
    <t>688025025</t>
  </si>
  <si>
    <t>31674109</t>
  </si>
  <si>
    <t>stožár osvětlovací uliční 159/133/114 Pz v 10,2m</t>
  </si>
  <si>
    <t>-1784520312</t>
  </si>
  <si>
    <t>210204103</t>
  </si>
  <si>
    <t>Montáž výložníků osvětlení jednoramenných sloupových, hmotnosti do 35 kg</t>
  </si>
  <si>
    <t>-469756315</t>
  </si>
  <si>
    <t>210204103-R1</t>
  </si>
  <si>
    <t>Úprava stávajících trakčních stožárů pro instalaci osvětlení (vyvrtání otvorů pro vedení kabelu vč. protikorozní ho nátěru, instalace gumových průchodek) vč. veškerého materiálu</t>
  </si>
  <si>
    <t>-1994070706</t>
  </si>
  <si>
    <t>210204105</t>
  </si>
  <si>
    <t>Montáž výložníků osvětlení dvouramenných sloupových, hmotnosti do 70 kg</t>
  </si>
  <si>
    <t>-1749488011</t>
  </si>
  <si>
    <t>210204201</t>
  </si>
  <si>
    <t>Montáž elektrovýzbroje stožárů osvětlení 1 okruh</t>
  </si>
  <si>
    <t>-234846394</t>
  </si>
  <si>
    <t>210204202</t>
  </si>
  <si>
    <t>Montáž elektrovýzbroje stožárů osvětlení 2 okruhy</t>
  </si>
  <si>
    <t>1434789046</t>
  </si>
  <si>
    <t>210220001</t>
  </si>
  <si>
    <t>Montáž uzemňovacího vedení s upevněním, propojením a připojením pomocí svorek na povrchu vodičů FeZn páskou průřezu do 120 mm2</t>
  </si>
  <si>
    <t>-1367211241</t>
  </si>
  <si>
    <t>210220002</t>
  </si>
  <si>
    <t>Montáž uzemňovacího vedení s upevněním, propojením a připojením pomocí svorek na povrchu vodičů FeZn drátem nebo lanem průměru do 10 mm</t>
  </si>
  <si>
    <t>-973171124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</si>
  <si>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</si>
  <si>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</si>
  <si>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-1693542984</t>
  </si>
  <si>
    <t xml:space="preserve">Poznámka k souboru cen:_x000d_
1. Ceny -0001 až -0010 jsou určeny pro objem montážních prací včetně nákladů na nosný a podružný materiál._x000d_
</t>
  </si>
  <si>
    <t>210280010</t>
  </si>
  <si>
    <t>Zkoušky a prohlídky elektrických rozvodů a zařízení celková prohlídka, zkoušení, měření a vyhotovení revizní zprávy pro objem montážních prací Příplatek k ceně -0003 za každých dalších i započatých 500 tisíc Kč přes 1000 tisíc Kč</t>
  </si>
  <si>
    <t>478464535</t>
  </si>
  <si>
    <t>1537472780</t>
  </si>
  <si>
    <t>708991081</t>
  </si>
  <si>
    <t>-786741553</t>
  </si>
  <si>
    <t xml:space="preserve">Poznámka k souboru cen:_x000d_
1. V cenách -0021 až -0031 nejsou započteny místní poplatky za uložení výkopku na řízenou skládku._x000d_
2. V cenách -0041 až -0071 nejsou započteny poplatky za uložení suti na řízenou skládku a recyklaci._x000d_
</t>
  </si>
  <si>
    <t>-1834500978</t>
  </si>
  <si>
    <t>34111006.PKB</t>
  </si>
  <si>
    <t>CYKY-O 2x2,5</t>
  </si>
  <si>
    <t>-1935919170</t>
  </si>
  <si>
    <t>34111072.PKB</t>
  </si>
  <si>
    <t>CYKY-J 4x6</t>
  </si>
  <si>
    <t>1128350807</t>
  </si>
  <si>
    <t>34111076.PKB</t>
  </si>
  <si>
    <t>CYKY-J 4x10 RE</t>
  </si>
  <si>
    <t>1899843572</t>
  </si>
  <si>
    <t>34111094.PKB</t>
  </si>
  <si>
    <t>CYKY-J 5x2,5</t>
  </si>
  <si>
    <t>1759444563</t>
  </si>
  <si>
    <t>34111610</t>
  </si>
  <si>
    <t>kabel silový s Cu jádrem 1 kV 4x25mm2</t>
  </si>
  <si>
    <t>614756477</t>
  </si>
  <si>
    <t>34111036.PKB</t>
  </si>
  <si>
    <t>CYKY-J 3x2,5</t>
  </si>
  <si>
    <t>-180548413</t>
  </si>
  <si>
    <t>HZS</t>
  </si>
  <si>
    <t>Hodinové zúčtovací sazby</t>
  </si>
  <si>
    <t>HZS2222</t>
  </si>
  <si>
    <t>Hodinové zúčtovací sazby profesí PSV provádění stavebních instalací elektrikář odborný</t>
  </si>
  <si>
    <t>528617047</t>
  </si>
  <si>
    <t>SO 09 - ESA Hlučínská</t>
  </si>
  <si>
    <t xml:space="preserve">KPTECH,  s.r.o.</t>
  </si>
  <si>
    <t>Ing. Dolejšek</t>
  </si>
  <si>
    <t xml:space="preserve">    23-M - Montáže potrubí</t>
  </si>
  <si>
    <t xml:space="preserve">      ON - Ostatní náklady</t>
  </si>
  <si>
    <t>121101100R00</t>
  </si>
  <si>
    <t>Sejmutí ornice, pl. do 400 m2, přemístění do 50m (nad kabelovým výkopem 26x0,4x0,15 m + nad jámou pro napojení kabelů na potrubí 14 m2 x 0,15 m)</t>
  </si>
  <si>
    <t>-313358458</t>
  </si>
  <si>
    <t>133301101R00</t>
  </si>
  <si>
    <t>Hloubení zapažených i nezapažených šachet s případným nutným přemístěním výkopku ve výkopišti v hornině tř. 4 do 100 m3 (Jáma pro napojení kabelů na plynovod)</t>
  </si>
  <si>
    <t>-214472871</t>
  </si>
  <si>
    <t xml:space="preserve">Poznámka k souboru cen:_x000d_
1. Ceny 10-1101 až 40-1101 jsou určeny jen pro šachty hloubky do 12 m. Šachty větších hloubek se oceňují individuálně._x000d_
2. V cenách jsou započteny i náklady na:_x000d_
a) svislé přemístění výkopku,_x000d_
b) urovnání dna do předepsaného profilu a spádu._x000d_
c) přehození výkopku na přilehlém terénu na vzdálenost do 5 m od hrany šachty nebo naložení na dopravní prostředek._x000d_
3. V cenách nejsou započteny náklady na roubení._x000d_
4. Pažení šachet bentonitovou suspenzí se oceňuje takto:_x000d_
a) dodání bentonitové suspenze cenou 239 68-1711 Bentonitová suspenze pro pažení rýh pro podzemní stěny – její výroba katalogu 800-2 Zvlášní zakládání objektů; množství v m2 se určí jako součin objemu vyhloubeného prostoru (v m3) a koeficientu 1,667,_x000d_
b) doplnění bentonitové suspenze se ocení cenou 239 68-4111 Doplnění bentonitové suspenze katalogu 800-2 Zvlášní zakládání objektů._x000d_
5. Vodorovné přemístění výkopku ze šachet, pažených bentonitovou suspenzí, se oceňuje cenami souboru cen 162 . 0-31 Vodorovné přemístění výkopku z rýh podzemních stěn, vodorovné přemístění znehodnocené bentonitové suspenze se oceňuje cenami souboru cen 162 . . -4 . Vodorovné přemístění znehodnocené suspenze katalogu 800-2 Zvláštní zakládání objektů._x000d_
</t>
  </si>
  <si>
    <t>133301109R00</t>
  </si>
  <si>
    <t>Hloubení zapažených i nezapažených šachet s případným nutným přemístěním výkopku ve výkopišti v hornině tř. 4 Příplatek k cenám za lepivost horniny tř. 4</t>
  </si>
  <si>
    <t>334594301</t>
  </si>
  <si>
    <t>174101101R00</t>
  </si>
  <si>
    <t>254228470</t>
  </si>
  <si>
    <t>15 "včetně strojního přemístění materiálu pro zásyp ze vzdál. do 10m od okraje zásypu"</t>
  </si>
  <si>
    <t>273362231T00</t>
  </si>
  <si>
    <t>Alutermické navařování na plynovody</t>
  </si>
  <si>
    <t>-296166393</t>
  </si>
  <si>
    <t xml:space="preserve">Poznámka k souboru cen:_x000d_
1. Ceny lze použít i nosné svary betonářské výztuže ostatních mostních konstrukcí (nejen základů)._x000d_
2. Spoje výztuže jsou zajištěny nosným svarem, tupé spoje prodloužením výztuže s možností zalisování převlečné pevnostní spojovací trubky speciálními kleštěmi. Mechanické spojení dodané závitové výztuže s maticovou spojkou HBS umožňuje napojení výztuže v čele bednění. Spojení závitové výztuže se zašroubovanou maticovou spojkou WD 90 umožňuje napojení do výztuže následně betonovaného postupu u závitové výztuže procházející čelem bednění pracovní spáry._x000d_
3. Ceny obsahují i přípravu místa svaru nebo nařezání převlečné trubky k nalisování zamačkovacími kleštěmi, vlastní zhotovení spoje svarem nebo lisováním styku případně závitovým spojem závitové výztuže, manipulaci ručně v pracovním okruhu, kontrolu pevnosti spoje, očištění spoje k zajištění soudržnosti výztuže s betonem._x000d_
4. Ceny spojů neobsahují náklady na povrchový antikorozní nátěr výztuže a úpravu bednění výztuže ukládané ke zhotovení spoje._x000d_
</t>
  </si>
  <si>
    <t>54662105T</t>
  </si>
  <si>
    <t>svařovací směs CADWELD, 15PLUS F20</t>
  </si>
  <si>
    <t>-1444103827</t>
  </si>
  <si>
    <t>631571004R00</t>
  </si>
  <si>
    <t>Násyp ze štěrkopísku 0,32, tř.I (před pilířem ESA)</t>
  </si>
  <si>
    <t>1879482614</t>
  </si>
  <si>
    <t xml:space="preserve">Poznámka k souboru cen:_x000d_
1. Ceny jsou určeny pro mazaniny krycí (pochůzné i pojízdné), popř. podkladní, plovoucí, vyrovnávací nebo oddělující pod potěry, podlahy, průmyslové podlahy, popř. pro podlévání provizorně podklínovaných patek usazených strojů a technologických zařízení (s náležitým zatemováním hutného betonu)._x000d_
2. Pro mazaniny tlouštěk větších než 240 mm jsou určeny:_x000d_
a) pro mazaniny ukládané na zeminu (v halách apod.) ceny souborů cen 27* 31- Základy z betonu prostého a 27* 32 - Základy z betonu železového,_x000d_
b) pro mazaniny v nadzemních podlažích ceny souboru cen 411 31- . . Beton kleneb._x000d_
3. Ceny lze použít i pro betonový okapový chodníček budovy (včetně tvarování rigolového žlábku) v příslušných tloušťkách. Jeho podloží se oceňuje samostatně._x000d_
4. V ceně jsou započteny i náklady na:_x000d_
a) základní stržení povrchu mazaniny s urovnáním vibrační lištou nebo dřevěným hladítkem,_x000d_
b) vytvoření dilatačních spár v mazanině bez zaplnění, pokud jsou dilatační spáry vytvářeny při provádění betonáže. Jestliže jsou dilatační spáry řezány dodatečně, oceňují se cenami souboru cen 634 91-11 Řezání dilatačních nebo smršťovacích spár._x000d_
</t>
  </si>
  <si>
    <t>58333663R</t>
  </si>
  <si>
    <t>kačírek praný frakce 16-32 mm, volně ložený</t>
  </si>
  <si>
    <t>L</t>
  </si>
  <si>
    <t>-594440709</t>
  </si>
  <si>
    <t>229850161R00</t>
  </si>
  <si>
    <t>Demontáž skříně (demontáž původní skříně ESA)</t>
  </si>
  <si>
    <t>2123309605</t>
  </si>
  <si>
    <t>981610801.CO</t>
  </si>
  <si>
    <t>Poplatek za uložení odpadních barev a lkaků obsahujících organická rozpouštědla-druh N (0 801 11) na skládku</t>
  </si>
  <si>
    <t>-1169521244</t>
  </si>
  <si>
    <t xml:space="preserve">Poznámka k souboru cen:_x000d_
1. Ceny jsou stanoveny na měrnou jednotku m3 obestavěného prostoru._x000d_
2. Procentuální podíl konstrukcí se stanoví podle článku 3503 Všeobecných podmínek části B01._x000d_
3. Celkový objem konstrukcí se určí součtem objemů obvodových, schodišťových, středních nosných zdí, schodišť a stropů. Od celkového objemu se neodečítá objem okenních a dveřních otvorů, parapetních ústupků. Tloušťka stropní konstrukce se určí včetně podlahových konstrukcí a podhledů. Tloušťka klenby se určuje v průměrné tloušťce jako aritmetický průměr tloušťky v patě a ve vrcholu klenby až k nášlapné ploše podlahové konstrukce, která na ní spočívá. U stropů s viditelnými trámy se objem trámů jednotlivě připočítává k objemu stropů. Totéž platí pro průvlaky a samostatné trámy. Objem stropů schodiště se započítává objemem daným součinem půdorysné plochy schodiště a tloušťky patrové podesty._x000d_
4. Pro volbu cen je rozhodující objemově převažující druh zdiva svislých nosných konstrukcí demolovaného objektu._x000d_
5. Ceny jsou určeny pro demolice budov výšky do 35 m. Tato výška je určena svislou vzdáleností nejvyšší hrany římsy, popř. atiky a nejnižšího bodu přilehlého terénu._x000d_
</t>
  </si>
  <si>
    <t>981611602.CO</t>
  </si>
  <si>
    <t>Poplatek za uložení plastů z odřezků kabelů (16 01 19) na skládku</t>
  </si>
  <si>
    <t>1597590174</t>
  </si>
  <si>
    <t>981611603.CO</t>
  </si>
  <si>
    <t>Poplatek za uložení plastů z vyřazených elektrických zařízení (16 02 14) na skládku</t>
  </si>
  <si>
    <t>-1094272707</t>
  </si>
  <si>
    <t>981611703.CO</t>
  </si>
  <si>
    <t>Poplatek za uložení zeminy a kamení (17 05 04) na skládku</t>
  </si>
  <si>
    <t>-353069585</t>
  </si>
  <si>
    <t>981612001.CO</t>
  </si>
  <si>
    <t>Poplatek za uložení směsného komunálního odpadu (20 03 01) na skládku</t>
  </si>
  <si>
    <t>610384342</t>
  </si>
  <si>
    <t>210100097U00</t>
  </si>
  <si>
    <t>Ukončení vodičů izolovaných s označením a zapojením na svorkovnici s otevřením a uzavřením krytu průřezu žíly do 4 mm2</t>
  </si>
  <si>
    <t>174971917</t>
  </si>
  <si>
    <t>210100003R00</t>
  </si>
  <si>
    <t>Ukončení vodičů izolovaných s označením a zapojením v rozváděči nebo na přístroji průřezu žíly do 16 mm2</t>
  </si>
  <si>
    <t>-1131956185</t>
  </si>
  <si>
    <t>210100194U00</t>
  </si>
  <si>
    <t>Ukončení kabelů smršťovací záklopkou nebo páskou se zapojením bez letování počtu a průřezu žil do 4 x 1,5 až 4 mm2</t>
  </si>
  <si>
    <t>-412250462</t>
  </si>
  <si>
    <t>210100151U00</t>
  </si>
  <si>
    <t>Ukončení kabelů smršťovací záklopkou nebo páskou se zapojením bez letování počtu a průřezu žil do 4 x 16 mm2</t>
  </si>
  <si>
    <t>1841911295</t>
  </si>
  <si>
    <t>210810014R00</t>
  </si>
  <si>
    <t>Kabel CYKY-m 750 V 4x16mm2 volně uložený</t>
  </si>
  <si>
    <t>1428759246</t>
  </si>
  <si>
    <t>34111080-O</t>
  </si>
  <si>
    <t>kabel silový s Cu jádrem 750 V CYKY 4x16mm2 + 5% prořez</t>
  </si>
  <si>
    <t>723729121</t>
  </si>
  <si>
    <t>210810003R00</t>
  </si>
  <si>
    <t>Kabel CYKY-m 750 V 2x4mm2 volně uložený</t>
  </si>
  <si>
    <t>445968764</t>
  </si>
  <si>
    <t>34111012R-O</t>
  </si>
  <si>
    <t>kabel silový s Cu jádrem 750 V CYKY 2x4mm2 + 5% prořez</t>
  </si>
  <si>
    <t>519327213</t>
  </si>
  <si>
    <t>210810007R00</t>
  </si>
  <si>
    <t>Kabel CYKY-m 750 V 3x4mm2 volně uložený</t>
  </si>
  <si>
    <t>2145224066</t>
  </si>
  <si>
    <t>34111042R</t>
  </si>
  <si>
    <t xml:space="preserve">kabel silový s Cu jádrem 750 CYKY -J  3x4mm2 </t>
  </si>
  <si>
    <t>62208919</t>
  </si>
  <si>
    <t>210810006R00</t>
  </si>
  <si>
    <t>Kabel CYKY-m 750 V 3x2,5mm2 volně uložený</t>
  </si>
  <si>
    <t>-2001037422</t>
  </si>
  <si>
    <t>34111036R-O</t>
  </si>
  <si>
    <t xml:space="preserve">kabel silový s Cu jádrem 750 CYKY -O  3x2,5mm2 + 5% prořez</t>
  </si>
  <si>
    <t>-1591478076</t>
  </si>
  <si>
    <t>210950101R00</t>
  </si>
  <si>
    <t>štítek označovací na kabel</t>
  </si>
  <si>
    <t>-2088683349</t>
  </si>
  <si>
    <t>34561616R</t>
  </si>
  <si>
    <t>štítek označovací 6035-01 K</t>
  </si>
  <si>
    <t>1592062243</t>
  </si>
  <si>
    <t>210191036R00</t>
  </si>
  <si>
    <t>Montáž panelové jednotky (montáž panelu ss. zdroje, vlastního ss. zdroje, panelu EPD, panelu svorkovnice a X:EP do pilíře))</t>
  </si>
  <si>
    <t>792297471</t>
  </si>
  <si>
    <t>405401125KPT</t>
  </si>
  <si>
    <t>drenážní panel 160 S (tramvajová drenáž neřízená)</t>
  </si>
  <si>
    <t>-1807571133</t>
  </si>
  <si>
    <t>405401145KPT</t>
  </si>
  <si>
    <t>panel ss. zdroje včetnš přepěťových ochran, jištění a svorkovnic + vlastní ss. zdroj, typ SZK 20 40/230 M91 B4.3</t>
  </si>
  <si>
    <t>-1943199380</t>
  </si>
  <si>
    <t>404211580000R</t>
  </si>
  <si>
    <t>ekvipotenciální svorkovnice EPS 2(doplnění X:EP do pilíře)</t>
  </si>
  <si>
    <t>-1747843607</t>
  </si>
  <si>
    <t>210120410R00</t>
  </si>
  <si>
    <t>Jistič vzduchový jednopólový (doplnění rozvodnice RE v pilíři)</t>
  </si>
  <si>
    <t>-1285983005</t>
  </si>
  <si>
    <t>358221020:7</t>
  </si>
  <si>
    <t>jistič B20A/1</t>
  </si>
  <si>
    <t>-306883525</t>
  </si>
  <si>
    <t>210220021R00</t>
  </si>
  <si>
    <t>Vedení uzemňovací v zemi FeZn do 120 mm2</t>
  </si>
  <si>
    <t>-1319529474</t>
  </si>
  <si>
    <t>35441120R</t>
  </si>
  <si>
    <t>Pásek uzemňovací pozinkovaný 30 x 4 mm</t>
  </si>
  <si>
    <t>-933539233</t>
  </si>
  <si>
    <t>210100286U00</t>
  </si>
  <si>
    <t>Ukončení vodičů kabel okem - 25mm2</t>
  </si>
  <si>
    <t>-1542868216</t>
  </si>
  <si>
    <t>354323805R</t>
  </si>
  <si>
    <t>oko kabelové trubkové Cu K25/8, 25 mm2, M8</t>
  </si>
  <si>
    <t>-34235476</t>
  </si>
  <si>
    <t>210800629R00</t>
  </si>
  <si>
    <t>Vodič 1-YY 25 mm2 uložený volně (propojení uzemnění s XEP)</t>
  </si>
  <si>
    <t>-1312138532</t>
  </si>
  <si>
    <t>34141311R</t>
  </si>
  <si>
    <t xml:space="preserve">vodič silový  1-YY 25 z/ž</t>
  </si>
  <si>
    <t>1279370788</t>
  </si>
  <si>
    <t>210010124R00</t>
  </si>
  <si>
    <t>Trubka ochranná z PE, uložená volně, DN do 80 mm (uložení ochranné trubky do země)</t>
  </si>
  <si>
    <t>-1243968028</t>
  </si>
  <si>
    <t>28614105R</t>
  </si>
  <si>
    <t>trubka elektroinst. ohebná KOPOFLEX KF 09063 (pro uložení všech kabelů)</t>
  </si>
  <si>
    <t>-768994200</t>
  </si>
  <si>
    <t>28613813R</t>
  </si>
  <si>
    <t>trubka tlaková PE HD (lPE) d 110 x 6,3 x 6000 mm (chránička kabelů ESA v místech pod komunikacemi)</t>
  </si>
  <si>
    <t>2036414728</t>
  </si>
  <si>
    <t>810</t>
  </si>
  <si>
    <t>přirážka za podružný materiál M21</t>
  </si>
  <si>
    <t>set</t>
  </si>
  <si>
    <t>377330987</t>
  </si>
  <si>
    <t>23-M</t>
  </si>
  <si>
    <t>Montáže potrubí</t>
  </si>
  <si>
    <t>230250037R00</t>
  </si>
  <si>
    <t>Montáž propoj. objektů připojení další konstrukce (napojení kabelů na potrubí)</t>
  </si>
  <si>
    <t>-86978563</t>
  </si>
  <si>
    <t>230210003R00</t>
  </si>
  <si>
    <t>Oprava opláš. a izolace svarů, ovin páskou,-2 vrst (oprava izolace potrubí po aluminotermickém přivaření kabelů)</t>
  </si>
  <si>
    <t>1515653115</t>
  </si>
  <si>
    <t>28355345KPT</t>
  </si>
  <si>
    <t>pásková izolace SERVIWRAP R30A 15m, šíře 50mm</t>
  </si>
  <si>
    <t>1558689704</t>
  </si>
  <si>
    <t>28355352KPT</t>
  </si>
  <si>
    <t>opravná izolační souprava PERP KIT</t>
  </si>
  <si>
    <t>-92510228</t>
  </si>
  <si>
    <t>230250038R00</t>
  </si>
  <si>
    <t>Montáž propoj. objektů-snímací elektroda MS 100</t>
  </si>
  <si>
    <t>1858044480</t>
  </si>
  <si>
    <t>4055951015T</t>
  </si>
  <si>
    <t>referenční elektroda SE, Cu/CuSO4, typ MS100; včetně kabelu CYKY-O 3x2,5</t>
  </si>
  <si>
    <t>471704278</t>
  </si>
  <si>
    <t>1038T</t>
  </si>
  <si>
    <t>drobný montážní, spojovací a upevňovací materiál (5% z materiálu v M23)</t>
  </si>
  <si>
    <t>1014794707</t>
  </si>
  <si>
    <t>230270091R00</t>
  </si>
  <si>
    <t>Provedení první regulace ESA - do provozu</t>
  </si>
  <si>
    <t>735066260</t>
  </si>
  <si>
    <t>230270111R00</t>
  </si>
  <si>
    <t>Druhá regulace ESA a měření účinnosti</t>
  </si>
  <si>
    <t>-1172481431</t>
  </si>
  <si>
    <t>230270151R00</t>
  </si>
  <si>
    <t>Kontrola provozu a účinnosti ESA</t>
  </si>
  <si>
    <t>-588304697</t>
  </si>
  <si>
    <t>230270051R00</t>
  </si>
  <si>
    <t xml:space="preserve">Měření el.odporu potrubí/ konstr. měřícího objektu </t>
  </si>
  <si>
    <t>402410708</t>
  </si>
  <si>
    <t>460620014RT1</t>
  </si>
  <si>
    <t>Provizorní úprava terénu se zhutněním, v hornině tř 4, ruční vyrovnání a zhutnění (po kabelových výkopech 26x2m, nad jámou pro pro napojení 14 m2)</t>
  </si>
  <si>
    <t>770348066</t>
  </si>
  <si>
    <t xml:space="preserve">Poznámka k souboru cen:_x000d_
1. V cenách -0002 až -0003 nejsou zahrnuty dodávku drnů. Tato se oceňuje ve specifikaci._x000d_
2. V cenách -0022 až -0028 nejsou zahrnuty náklady na dodávku obrubníků. Tato dodávka se oceňuje ve specifikaci._x000d_
</t>
  </si>
  <si>
    <t>460010023R00</t>
  </si>
  <si>
    <t>Vytýčení trasy ve volném terénu</t>
  </si>
  <si>
    <t>2129229269</t>
  </si>
  <si>
    <t>460200164RT2</t>
  </si>
  <si>
    <t>Výkop kabelové rýhy 35/80 cm hor.4, ruční výkop rýhy</t>
  </si>
  <si>
    <t>83317766</t>
  </si>
  <si>
    <t>460200303RT2</t>
  </si>
  <si>
    <t>Výkop kabelové rýhy 50/120 cm hor.3, ruční výkop rýhy</t>
  </si>
  <si>
    <t>-1941326937</t>
  </si>
  <si>
    <t>460490012R00</t>
  </si>
  <si>
    <t>Fólie výstražná z PVC, šířka 33 cm (nad kabelovým vedením)</t>
  </si>
  <si>
    <t>-1978132685</t>
  </si>
  <si>
    <t>460560164RT1</t>
  </si>
  <si>
    <t>Zához rýhy 35/80 cm, hornina třídy 4, ruční zához rýhy</t>
  </si>
  <si>
    <t>-1325984352</t>
  </si>
  <si>
    <t>460560303R00</t>
  </si>
  <si>
    <t>Zához rýhy 50/120 cm, hornina třídy 3</t>
  </si>
  <si>
    <t>1914863658</t>
  </si>
  <si>
    <t>58922141R</t>
  </si>
  <si>
    <t>beton C 12/15 (B15) z SPC fr.do 22 mm měkký V3 (obetonování chráničky pod komunikací)</t>
  </si>
  <si>
    <t>937255480</t>
  </si>
  <si>
    <t>460070213R00</t>
  </si>
  <si>
    <t>Jáma pro kabelový objekt, hornina třídy 3 (jáma pro usazení pilíře)</t>
  </si>
  <si>
    <t>-998908066</t>
  </si>
  <si>
    <t>900 RT5</t>
  </si>
  <si>
    <t>HZS Montáž pilíře ESA</t>
  </si>
  <si>
    <t>-1323069040</t>
  </si>
  <si>
    <t>592331090KPT</t>
  </si>
  <si>
    <t>pilíř ESA typ KP.PI 1 (3x sloupek Haklík 03130112 + čepice 01190113)</t>
  </si>
  <si>
    <t>1972086114</t>
  </si>
  <si>
    <t>357357101KPT</t>
  </si>
  <si>
    <t>elektroměrová rozvodnice do pilíře SKAO (nerez)</t>
  </si>
  <si>
    <t>-2010184587</t>
  </si>
  <si>
    <t>357121</t>
  </si>
  <si>
    <t>nerezová dvířka pilíře v provedení ANTIVANDAL</t>
  </si>
  <si>
    <t>826705098</t>
  </si>
  <si>
    <t>592111090KPT</t>
  </si>
  <si>
    <t>betonový základ pilíře</t>
  </si>
  <si>
    <t>-148445332</t>
  </si>
  <si>
    <t>583309990001</t>
  </si>
  <si>
    <t>písek kopaný (zásyp základu pilíře)</t>
  </si>
  <si>
    <t>-792580945</t>
  </si>
  <si>
    <t>ON</t>
  </si>
  <si>
    <t>Ostatní náklady</t>
  </si>
  <si>
    <t>005211085R</t>
  </si>
  <si>
    <t>Bezpečnostní opatření na staveništi</t>
  </si>
  <si>
    <t>-2098469179</t>
  </si>
  <si>
    <t>Náklady na ochranu staveniště před</t>
  </si>
  <si>
    <t>vstupem nepovilaných osbob, včetně</t>
  </si>
  <si>
    <t>příslušného značení, náklady na údržbu</t>
  </si>
  <si>
    <t>komunikací</t>
  </si>
  <si>
    <t>005231012R</t>
  </si>
  <si>
    <t>Revize - obvod ESA</t>
  </si>
  <si>
    <t>-1922384540</t>
  </si>
  <si>
    <t>Náklady spojené s provedením všech</t>
  </si>
  <si>
    <t xml:space="preserve">technickými normami předepsaných </t>
  </si>
  <si>
    <t xml:space="preserve"> zkoušek a revizí. Revize obvodů ESA </t>
  </si>
  <si>
    <t xml:space="preserve"> v rozsahu dle ČSN 33 1500 a ČSN 33 2000-6 (8 h</t>
  </si>
  <si>
    <t xml:space="preserve"> (8 h*350 Kč)</t>
  </si>
  <si>
    <t>005231030R</t>
  </si>
  <si>
    <t>Zkušební provoz (po uvedení ESA do provozu)</t>
  </si>
  <si>
    <t>-925248008</t>
  </si>
  <si>
    <t xml:space="preserve">"Náklady zhotovitele na účast na </t>
  </si>
  <si>
    <t xml:space="preserve">zkušebním provozu včetně všech rizik </t>
  </si>
  <si>
    <t xml:space="preserve">vyplývajících z nutnosti zásahu či úprav </t>
  </si>
  <si>
    <t>zkoušeného zařízení (24 hod * 350 Kč).</t>
  </si>
  <si>
    <t>PS 01 - Kamerový a informační systém</t>
  </si>
  <si>
    <t>Ing. Bari</t>
  </si>
  <si>
    <t xml:space="preserve">    22-M - Montáže technologických zařízení pro dopravní stavby</t>
  </si>
  <si>
    <t>-1515593400</t>
  </si>
  <si>
    <t>1616439</t>
  </si>
  <si>
    <t>OPT. KAB. UNI 12VL 9/125 OS2 LSOH ECA</t>
  </si>
  <si>
    <t>934492576</t>
  </si>
  <si>
    <t>132202501</t>
  </si>
  <si>
    <t>Hloubení rýh vedle kolejí šířky do 600 mm strojně zapažených i nezapažených hloubky do 1,5 m, pro jakýkoliv objem výkopu v hornině tř. 3</t>
  </si>
  <si>
    <t>-983296536</t>
  </si>
  <si>
    <t>174102101</t>
  </si>
  <si>
    <t>Zásyp sypaninou z jakékoliv horniny při překopech inženýrských sítí objemu do 30 m3 s uložením výkopku ve vrstvách se zhutněním jam, šachet, rýh nebo kolem objektů v těchto vykopávkách</t>
  </si>
  <si>
    <t>1289165682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</si>
  <si>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</si>
  <si>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</si>
  <si>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618631333</t>
  </si>
  <si>
    <t>58331200</t>
  </si>
  <si>
    <t>štěrkopísek netříděný zásypový materiál</t>
  </si>
  <si>
    <t>462924477</t>
  </si>
  <si>
    <t>16*2 'Přepočtené koeficientem množství</t>
  </si>
  <si>
    <t>741122011</t>
  </si>
  <si>
    <t>Montáž kabelů měděných bez ukončení uložených pod omítku plných kulatých (CYKY), počtu a průřezu žil 2x1,5 až 2,5 mm2</t>
  </si>
  <si>
    <t>521299147</t>
  </si>
  <si>
    <t>742110041</t>
  </si>
  <si>
    <t>Montáž lišt elektroinstalačních vkládacích</t>
  </si>
  <si>
    <t>122131400</t>
  </si>
  <si>
    <t>742121001</t>
  </si>
  <si>
    <t>Montáž kabelů sdělovacích pro vnitřní rozvody počtu žil do 15</t>
  </si>
  <si>
    <t>-1631420913</t>
  </si>
  <si>
    <t>742190004</t>
  </si>
  <si>
    <t>Ostatní práce pro trasy požárně těsnící materiál do prostupu</t>
  </si>
  <si>
    <t>954013303</t>
  </si>
  <si>
    <t>742330011</t>
  </si>
  <si>
    <t>Montáž strukturované kabeláže zařízení do rozvaděče switche, UPS, DVR, server bez nastavení</t>
  </si>
  <si>
    <t>725091422</t>
  </si>
  <si>
    <t>742330026</t>
  </si>
  <si>
    <t>Montáž strukturované kabeláže příslušenství a ostatní práce k rozvaděčům panelu pro 24 x optický konektor včetně vany</t>
  </si>
  <si>
    <t>-911798169</t>
  </si>
  <si>
    <t>742330042</t>
  </si>
  <si>
    <t>Montáž strukturované kabeláže zásuvek datových pod omítku, do nábytku, do parapetního žlabu nebo podlahové krabice dvouzásuvky</t>
  </si>
  <si>
    <t>-1809747584</t>
  </si>
  <si>
    <t>22-M</t>
  </si>
  <si>
    <t>Montáže technologických zařízení pro dopravní stavby</t>
  </si>
  <si>
    <t>220182022</t>
  </si>
  <si>
    <t>Uložení trubky HDPE do výkopu pro optický kabel bez zřízení lože a bez krytí</t>
  </si>
  <si>
    <t>316728061</t>
  </si>
  <si>
    <t>220182023</t>
  </si>
  <si>
    <t>Kontrola tlakutěsnosti HDPE trubky od 1m do 2000 m</t>
  </si>
  <si>
    <t>-597866830</t>
  </si>
  <si>
    <t>220182025</t>
  </si>
  <si>
    <t>Kontrola průchodnosti trubky kalibrace do 2000 m</t>
  </si>
  <si>
    <t>717349761</t>
  </si>
  <si>
    <t>34571051</t>
  </si>
  <si>
    <t>trubka elektroinstalační ohebná EN 500 86-1141 D 22,9/28,5 mm</t>
  </si>
  <si>
    <t>1909810508</t>
  </si>
  <si>
    <t>10.793.446</t>
  </si>
  <si>
    <t>Šňůra HDMI-HDMI 5m</t>
  </si>
  <si>
    <t>KS</t>
  </si>
  <si>
    <t>-1182072017</t>
  </si>
  <si>
    <t>Poznámka k položce:_x000d_
vysokorychlostní HDMI kabel s Ethernetem HDMI A vidlice - HDMI A vidlice délka: 5 m prodejní obal: 1 ks, blistr HDMI + Ethernet A/M - A/M 5M</t>
  </si>
  <si>
    <t>11.116.946</t>
  </si>
  <si>
    <t>Zásuvka 2815 datová 2x RJ45</t>
  </si>
  <si>
    <t>-1582803727</t>
  </si>
  <si>
    <t>220182027</t>
  </si>
  <si>
    <t>Montáž koncovky nebo záslepky bez svařování na HDPE trubku</t>
  </si>
  <si>
    <t>-53680324</t>
  </si>
  <si>
    <t>1004995</t>
  </si>
  <si>
    <t>ROZVADEC 19" 45U 600X600 SKL. DVR</t>
  </si>
  <si>
    <t>1251998677</t>
  </si>
  <si>
    <t>10.154.031</t>
  </si>
  <si>
    <t>Trubka oheb.06040 pr.40 750N HDPE 1750m</t>
  </si>
  <si>
    <t>1340366912</t>
  </si>
  <si>
    <t>Poznámka k položce:_x000d_
Chránička optického kabelu HDPE bezhalogenová ? 40 mm, mechanická odolnost 750N/20cm, černá, balení na bubnu, testováno tlakem 1,5 M pa po dobu 1 hodiny.</t>
  </si>
  <si>
    <t>220182036</t>
  </si>
  <si>
    <t>Zafukování optického kabelu do trubky z HDPE</t>
  </si>
  <si>
    <t>908629392</t>
  </si>
  <si>
    <t>220182091</t>
  </si>
  <si>
    <t>Montáž optického rozvaděče pro SZZ s vnitřním osazením</t>
  </si>
  <si>
    <t>2120567101</t>
  </si>
  <si>
    <t>55134584.IVR</t>
  </si>
  <si>
    <t>Korugovaná trubka GAS plynotěsná chránička - 40 - 25m</t>
  </si>
  <si>
    <t>2100670529</t>
  </si>
  <si>
    <t>Poznámka k položce:_x000d_
IVAR.KOT-GAS</t>
  </si>
  <si>
    <t>1746640726</t>
  </si>
  <si>
    <t>220182102</t>
  </si>
  <si>
    <t>Měření útlumu optického kabelu na skládce s 12 vlákny</t>
  </si>
  <si>
    <t>-1061477064</t>
  </si>
  <si>
    <t>220182302</t>
  </si>
  <si>
    <t>Ukončení optického kabelu v optickém rozvaděči pro 12 vláken</t>
  </si>
  <si>
    <t>-2067822221</t>
  </si>
  <si>
    <t>220182420</t>
  </si>
  <si>
    <t>Montáž součástí 19´´ optického rozvaděče skříně</t>
  </si>
  <si>
    <t>-1163354551</t>
  </si>
  <si>
    <t>1296522.R</t>
  </si>
  <si>
    <t>Optický rozvaděč 19" - 48 vláken</t>
  </si>
  <si>
    <t>-1623703287</t>
  </si>
  <si>
    <t>10.075.607</t>
  </si>
  <si>
    <t>Lišta DLPLUS 30008 20x12,5 s krytem bílá</t>
  </si>
  <si>
    <t>-2109713805</t>
  </si>
  <si>
    <t>Poznámka k položce:_x000d_
LIŠTA DLPLUS 20X12,5</t>
  </si>
  <si>
    <t>11.207.581</t>
  </si>
  <si>
    <t>Rošt TOP Dž 300/30 kabelový drátěný</t>
  </si>
  <si>
    <t>1346514229</t>
  </si>
  <si>
    <t>1303933</t>
  </si>
  <si>
    <t>KABEL U/FTP LSHF 4x2xAWG23 CAT.6 MODRY</t>
  </si>
  <si>
    <t>-1181758977</t>
  </si>
  <si>
    <t>220182502</t>
  </si>
  <si>
    <t>Měření útlumu optického kabelu na dvou vlnových délkách při montáži (po položení) s 12 vlákny</t>
  </si>
  <si>
    <t>-1550628823</t>
  </si>
  <si>
    <t>0.R</t>
  </si>
  <si>
    <t xml:space="preserve">Informační panel pro montáž na střechu_x000d_
Rozměr:                                        4 m × 2 m (8 m2)_x000d_
Pohledová vzdálenost:                 25 m - 80 m_x000d_
Rozestup pixelů :                          25mm_x000d_
Hustota pixelů :                            1,600 bodů/m2_x000d_
Složení pixelů :                             1R,1G,1B DIP_x000d_
Pozorovací úheL :                         H110°, V60°_x000d_
Průměrný příkon :                        120W/ m2_x000d_
Obnovovací frekvence :               ≥1000Hz_x000d_
Jas :                                             ≥7000cd/m2_x000d_
Standardní kabinet:                     1200mm x 800mm_x000d_
IP krytí (přední/zadní) :                IP 56 / 65_x000d_
</t>
  </si>
  <si>
    <t>2018672424</t>
  </si>
  <si>
    <t>1420704.R</t>
  </si>
  <si>
    <t>Optická spojka - odbočná</t>
  </si>
  <si>
    <t>2107277232</t>
  </si>
  <si>
    <t>1.R</t>
  </si>
  <si>
    <t>Zobrazovač 49"</t>
  </si>
  <si>
    <t>1272135768</t>
  </si>
  <si>
    <t>220260903</t>
  </si>
  <si>
    <t xml:space="preserve">Montáž roštu kabelového včetně nařezání materiálu, sestavení, montáže, provedení nátěru, připevnění na rošt pro pevné nebo volné uložení kabelu, trubek, vodičů příchytkami </t>
  </si>
  <si>
    <t>-1955909841</t>
  </si>
  <si>
    <t>220731091.R</t>
  </si>
  <si>
    <t>Montáž monitoru s připevněním a připojením</t>
  </si>
  <si>
    <t>246039185</t>
  </si>
  <si>
    <t>220731092.R</t>
  </si>
  <si>
    <t>-1435479401</t>
  </si>
  <si>
    <t>3.R</t>
  </si>
  <si>
    <t>Ukončení optického kabelu na kabelové rozvodnici na sloupu</t>
  </si>
  <si>
    <t>2121882551</t>
  </si>
  <si>
    <t>PS 02 - Wifi, datové služby</t>
  </si>
  <si>
    <t>Ing. Lukáš Bari</t>
  </si>
  <si>
    <t>585874805</t>
  </si>
  <si>
    <t>742420021.R</t>
  </si>
  <si>
    <t>Montáž wifi antény včetně upevňovacího materiálu</t>
  </si>
  <si>
    <t>-551242923</t>
  </si>
  <si>
    <t>1635265.R</t>
  </si>
  <si>
    <t>KABELOVA KOMORA 1324/15</t>
  </si>
  <si>
    <t>292224581</t>
  </si>
  <si>
    <t>1420704.R.1</t>
  </si>
  <si>
    <t>-1669130491</t>
  </si>
  <si>
    <t>-136598844</t>
  </si>
  <si>
    <t>1672293847</t>
  </si>
  <si>
    <t>558784765</t>
  </si>
  <si>
    <t>-916135145</t>
  </si>
  <si>
    <t>-891528959</t>
  </si>
  <si>
    <t>1564324599</t>
  </si>
  <si>
    <t>220182221</t>
  </si>
  <si>
    <t>Montáž spojky optického kabelu odbočné 72/12+12,24 svárů, 60 vláken průběžných</t>
  </si>
  <si>
    <t>-1804451623</t>
  </si>
  <si>
    <t>Odbočná spojka optického kabelu</t>
  </si>
  <si>
    <t>299109348</t>
  </si>
  <si>
    <t>280748522</t>
  </si>
  <si>
    <t>-1255646521</t>
  </si>
  <si>
    <t>1103150906</t>
  </si>
  <si>
    <t>220870212</t>
  </si>
  <si>
    <t>Montáž konstrukce rezervy včetně montáže držáku rezervy optického kabelu a upevnění optického kabelu na držák optického kabelu</t>
  </si>
  <si>
    <t>1015598406</t>
  </si>
  <si>
    <t>202554582</t>
  </si>
  <si>
    <t>10.R</t>
  </si>
  <si>
    <t>Rezerva optického kabelu- konstrukce na stěnu</t>
  </si>
  <si>
    <t>713268011</t>
  </si>
  <si>
    <t>31044871</t>
  </si>
  <si>
    <t>11309.R</t>
  </si>
  <si>
    <t>Výstrážná fólie, 22cm, s potiskem</t>
  </si>
  <si>
    <t>1247246371</t>
  </si>
  <si>
    <t>-1275736860</t>
  </si>
  <si>
    <t>Veknkovni WiFi anténa</t>
  </si>
  <si>
    <t>574592706</t>
  </si>
  <si>
    <t>2.R</t>
  </si>
  <si>
    <t>Wifi modem</t>
  </si>
  <si>
    <t>-112648104</t>
  </si>
  <si>
    <t>742330011.R</t>
  </si>
  <si>
    <t>Montáž zařízení do rozvaděče (Wifi modem)</t>
  </si>
  <si>
    <t>420365211</t>
  </si>
  <si>
    <t>460531111.R</t>
  </si>
  <si>
    <t>Osazení kabelové komory z plastů pro běžné zatížení komorového dílu z polyetylénu HDPE půdorysné plochy do 1,0 m2, světlé hloubky do 0,5 m</t>
  </si>
  <si>
    <t>1346670197</t>
  </si>
  <si>
    <t>1386014.R</t>
  </si>
  <si>
    <t xml:space="preserve">Tesneni pro HDPE trubku </t>
  </si>
  <si>
    <t>-16121144</t>
  </si>
  <si>
    <t>PS 03 - Úpravy světelné signalizace</t>
  </si>
  <si>
    <t>21119</t>
  </si>
  <si>
    <t>CZ-CPV:</t>
  </si>
  <si>
    <t>45316212-4</t>
  </si>
  <si>
    <t>CZ-CPA:</t>
  </si>
  <si>
    <t>42.22.22</t>
  </si>
  <si>
    <t>CZ61974757</t>
  </si>
  <si>
    <t>Dopravní projektování s r.o.</t>
  </si>
  <si>
    <t>CZ25361520</t>
  </si>
  <si>
    <t>Ing. Luděk Obrdlík</t>
  </si>
  <si>
    <t xml:space="preserve">    22-M - Montáže sděl. a zabezp. zařízení</t>
  </si>
  <si>
    <t>VRN - Vedlejší rozpočtové náklady</t>
  </si>
  <si>
    <t xml:space="preserve">    VRN1 - Průzkumné, geodetické a projektové práce</t>
  </si>
  <si>
    <t xml:space="preserve">    VRN4 - Inženýrská činnost</t>
  </si>
  <si>
    <t>171201201</t>
  </si>
  <si>
    <t>Uložení sypaniny na skládky</t>
  </si>
  <si>
    <t>158736662</t>
  </si>
  <si>
    <t xml:space="preserve">Poznámka k souboru cen:_x000d_
1. Cena -1201 je určena i pro:_x000d_
a) uložení výkopku nebo ornice na dočasné skládky předepsané projektem tak, že na 1 m2 projektem určené plochy této skládky připadá přes 2 m3 výkopku nebo ornice; v opačném případě se uložení neoceňuje. Množství výkopku nebo ornice připadající na 1 m2 skládky se určí jako podíl množství výkopku nebo ornice, měřeného v rostlém stavu a projektem určené plochy dočasné skládky;_x000d_
b) zasypání koryt vodotečí a prohlubní v terénu bez předepsaného zhutnění sypaniny;_x000d_
c) uložení výkopku pod vodou do prohlubní ve dně vodotečí nebo nádrží._x000d_
2. Cenu -1201 nelze použít pro uložení výkopku nebo ornice:_x000d_
a) při vykopávkách pro podzemní vedení podél hrany výkopu, z něhož byl výkopek získán, a to ani tehdy, jestliže se výkopek po vyhození z výkopu na povrch území ještě dále přemisťuje na hromady podél výkopu;_x000d_
b) na dočasné skládky, které nejsou předepsány projektem;_x000d_
c) na dočasné skládky předepsané projektem tak, že na 1 m2 projektem určené plochy této skládky připadají nejvýše 2 m3 výkopku nebo ornice (viz. též poznámku č. 1 a);_x000d_
d) na dočasné skládky, oceňuje-li se cenou 121 10-1101 Sejmutí ornice nebo lesní půdy do 50 m, nebo oceňuje-li se vodorovné přemístění výkopku do 20 m a 50 m cenami 162 20-1101, 162 20-1102, 162 20-1151 a 162 20-1152. V těchto případech se uložení výkopku nebo ornice na dočasnou skládku neoceňuje._x000d_
e) na trvalé skládky s předepsaným zhutněním; toto uložení výkopku se oceňuje cenami souboru cen 171 . 0- . . Uložení sypaniny do násypů._x000d_
3. V ceně -1201 jsou započteny i náklady na rozprostření sypaniny ve vrstvách s hrubým urovnáním na skládce._x000d_
4. V ceně -1201 nejsou započteny náklady na získání skládek ani na poplatky za skládku._x000d_
5. Množství jednotek uložení výkopku (sypaniny) se určí v m3 uloženého výkopku (sypaniny),v rostlém stavu zpravidla ve výkopišti._x000d_
</t>
  </si>
  <si>
    <t>PS03 - v.č. 1 - Technická zpráva:</t>
  </si>
  <si>
    <t>PS03 - v.č. 2 - Situace SSZ:</t>
  </si>
  <si>
    <t>- uložení přebytečné zeminy z výkopu 35 x 60 - odměřeno v AutoCadu:</t>
  </si>
  <si>
    <t>(1+2+1+16+3+10+3+4+3+2+1+2+2+15+5)*0,35*0,2</t>
  </si>
  <si>
    <t>- uložení přebytečné zeminy z výkopu 50 x 80 - odměřeno v AutoCadu:</t>
  </si>
  <si>
    <t>(1+5+12+2)*0,5*0,2</t>
  </si>
  <si>
    <t>- uložení přebytečné zeminy z výkopu 65 x 120 - odměřeno v AutoCadu:</t>
  </si>
  <si>
    <t>(6+6,5+5)*0,65*0,3</t>
  </si>
  <si>
    <t>-982530428</t>
  </si>
  <si>
    <t xml:space="preserve">Poznámka k souboru cen:_x000d_
1. Ceny uvedené v souboru cen lze po dohodě upravit podle místních podmínek._x000d_
</t>
  </si>
  <si>
    <t>- poplatek za přebytečnou zeminu z výkopu 35 x 60 - odměřeno v AutoCadu:</t>
  </si>
  <si>
    <t>(1+2+1+16+3+10+3+4+3+2+1+2+2+15+5)*0,35*0,2*1,66</t>
  </si>
  <si>
    <t>- poplatek za přebytečnou zeminu z výkopu 50 x 80 - odměřeno v AutoCadu:</t>
  </si>
  <si>
    <t>(1+5+12+2)*0,5*0,2*1,66</t>
  </si>
  <si>
    <t>- poplatek za přebytečnou zeminu z výkopu 65 x 120 - odměřeno v AutoCadu:</t>
  </si>
  <si>
    <t>(6+6,5+5)*0,65*0,3*1,66</t>
  </si>
  <si>
    <t>-714719787</t>
  </si>
  <si>
    <t>- odvoz vybouraných betonových základů stávajících chodeckých stožárů SSZ:</t>
  </si>
  <si>
    <t>5*0,6*0,6*0,6*1,66</t>
  </si>
  <si>
    <t>-214097809</t>
  </si>
  <si>
    <t>- odvoz vybouraných betonových základů stávajících chodeckých stožárů SSZ - příplatek za dalších 19 km:</t>
  </si>
  <si>
    <t>5*0,6*0,6*0,6*1,66*19</t>
  </si>
  <si>
    <t>997221612</t>
  </si>
  <si>
    <t>Nakládání na dopravní prostředky pro vodorovnou dopravu vybouraných hmot</t>
  </si>
  <si>
    <t>844708521</t>
  </si>
  <si>
    <t xml:space="preserve">Poznámka k souboru cen:_x000d_
1. Ceny lze použít i pro překládání při lomené dopravě._x000d_
2. Ceny nelze použít při dopravě po železnici, po vodě nebo neobvyklými dopravními prostředky._x000d_
</t>
  </si>
  <si>
    <t>Poplatek za uložení stavebního odpadu na skládce (skládkovné) z prostého betonu zatříděného do Katalogu odpadů pod kódem 170 101</t>
  </si>
  <si>
    <t>495079866</t>
  </si>
  <si>
    <t>- poplatek za uložení vybouraných betonových základů stávajících chodeckých stožárů SSZ:</t>
  </si>
  <si>
    <t>210220301</t>
  </si>
  <si>
    <t>Montáž hromosvodného vedení svorek se 2 šrouby</t>
  </si>
  <si>
    <t>1168850848</t>
  </si>
  <si>
    <t>PS03 - v.č. 5 - Schéma doplňujícího ochranného pospojování SSZ:</t>
  </si>
  <si>
    <t>354418850</t>
  </si>
  <si>
    <t>svorka spojovací pro lano D 8-10 mm</t>
  </si>
  <si>
    <t>1052582880</t>
  </si>
  <si>
    <t>210220452</t>
  </si>
  <si>
    <t>Montáž hromosvodného vedení ochranných prvků a doplňků ochranného pospojování pevně</t>
  </si>
  <si>
    <t>1399462784</t>
  </si>
  <si>
    <t>- odměřeno v AutoCadu</t>
  </si>
  <si>
    <t>15+5+12+3</t>
  </si>
  <si>
    <t>35441072</t>
  </si>
  <si>
    <t>drát pro hromosvod FeZn D 8mm</t>
  </si>
  <si>
    <t>836042479</t>
  </si>
  <si>
    <t>(15+5+12+3)/2,5</t>
  </si>
  <si>
    <t>210800527</t>
  </si>
  <si>
    <t>Montáž izolovaných vodičů měděných do 1 kV bez ukončení uložených volně plných a laněných s PVC pláštěm, bezhalogenových, ohniodolných (CY, CHAH-R(V),...) průřezu žíly 1,5 až 16 mm2</t>
  </si>
  <si>
    <t>-530261167</t>
  </si>
  <si>
    <t>- propojení zemnící svorky ve stožáru SSZ č. 12:</t>
  </si>
  <si>
    <t>1*0,5</t>
  </si>
  <si>
    <t>34140826</t>
  </si>
  <si>
    <t>vodič silový s Cu jádrem 6mm2</t>
  </si>
  <si>
    <t>2007193862</t>
  </si>
  <si>
    <t>210801311</t>
  </si>
  <si>
    <t>-1695681046</t>
  </si>
  <si>
    <t>- odměřeno v AutoCadu:</t>
  </si>
  <si>
    <t>12,5+12,5</t>
  </si>
  <si>
    <t>34142158-P</t>
  </si>
  <si>
    <t>Vodič silový s Cu jádrem N4GAF 10 mm2</t>
  </si>
  <si>
    <t>R-položka</t>
  </si>
  <si>
    <t>573430843</t>
  </si>
  <si>
    <t>- odměřeno v AutoCadu - včetně 5% prořezu:</t>
  </si>
  <si>
    <t>(12,5+12,5)*1,05</t>
  </si>
  <si>
    <t>210100006</t>
  </si>
  <si>
    <t>Ukončení vodičů izolovaných s označením a zapojením v rozváděči nebo na přístroji průřezu žíly do 50 mm2</t>
  </si>
  <si>
    <t>1645935581</t>
  </si>
  <si>
    <t>ukončení kabelů 1 - YY 1 x 50 mm2</t>
  </si>
  <si>
    <t>2+2+2+2</t>
  </si>
  <si>
    <t>354363140</t>
  </si>
  <si>
    <t>hlava rozdělovací smršťovaná přímá do 1kV SKE 4f/1+2 kabel 12-32mm/průřez 1,5-35mm</t>
  </si>
  <si>
    <t>1070760229</t>
  </si>
  <si>
    <t>210812017</t>
  </si>
  <si>
    <t>Montáž izolovaných kabelů měděných do 1 kV bez ukončení plných a kulatých (CYKY, CHKE-R,...) uložených volně nebo v liště počtu a průřezu žil 3x50 až 70 mm2</t>
  </si>
  <si>
    <t>1178402049</t>
  </si>
  <si>
    <t>pokládka kabelu 1-YY 1x50 - odměřeno v AutoCadu:</t>
  </si>
  <si>
    <t>3+5+2+3+11+3+4+3+3+8</t>
  </si>
  <si>
    <t>34111197</t>
  </si>
  <si>
    <t>kabel silový jednožilový s Cu jádrem 1x50mm2</t>
  </si>
  <si>
    <t>1511439789</t>
  </si>
  <si>
    <t>pokládka kabelu 1-YY 1x50 - odměřeno v AutoCadu - včetně 5% prořezu:</t>
  </si>
  <si>
    <t>(3+5+2+3+11+3+4+3+3+8)*1,05</t>
  </si>
  <si>
    <t>210813061</t>
  </si>
  <si>
    <t>Montáž izolovaných kabelů měděných do 1 kV bez ukončení plných a kulatých (CYKY, CHKE-R,...) uložených pevně počtu a průřezu žil 5x1,5 až 2,5 mm2</t>
  </si>
  <si>
    <t>1771989131</t>
  </si>
  <si>
    <t>PS03 - v.č. 6 - Stožáry SSZ - umístění návěstidel:</t>
  </si>
  <si>
    <t>stožár č. 8:</t>
  </si>
  <si>
    <t>stožár č. 10:</t>
  </si>
  <si>
    <t>1*5</t>
  </si>
  <si>
    <t>stožár č. 11:</t>
  </si>
  <si>
    <t>3*5</t>
  </si>
  <si>
    <t>stožár č. 12:</t>
  </si>
  <si>
    <t>stožár č. 13:</t>
  </si>
  <si>
    <t>341310201</t>
  </si>
  <si>
    <t>Silový vodič YY-JZ 5x1,0 0,6/1kV black</t>
  </si>
  <si>
    <t>1020470477</t>
  </si>
  <si>
    <t>- včetně 5% prořezu</t>
  </si>
  <si>
    <t>2*5*1,05</t>
  </si>
  <si>
    <t>1*5*1,05</t>
  </si>
  <si>
    <t>3*5*1,05</t>
  </si>
  <si>
    <t>210813071</t>
  </si>
  <si>
    <t>Montáž izolovaných kabelů měděných do 1 kV bez ukončení plných a kulatých (CYKY, CHKE-R,...) uložených pevně počtu a průřezu žil 7x1,5 až 2,5 mm2</t>
  </si>
  <si>
    <t>-86125486</t>
  </si>
  <si>
    <t>stožár č. 9:</t>
  </si>
  <si>
    <t>341310203</t>
  </si>
  <si>
    <t>Silový vodič YY-JZ 7x1,0 0,6/1kV black</t>
  </si>
  <si>
    <t>-989841629</t>
  </si>
  <si>
    <t>1551075395</t>
  </si>
  <si>
    <t>PS03 - v.č. 3 - Schematický kabelový plán SSZ:</t>
  </si>
  <si>
    <t>- pokládka kabelu NYY-J 7x1,5:</t>
  </si>
  <si>
    <t>341310003</t>
  </si>
  <si>
    <t>kabel NYY-J 7x1,5 0,6/1kV</t>
  </si>
  <si>
    <t>1065127921</t>
  </si>
  <si>
    <t>- pokládka kabelu NYY-J 7x1,5 - včetně 5% prořezu:</t>
  </si>
  <si>
    <t>40*1,05</t>
  </si>
  <si>
    <t>210813071-D</t>
  </si>
  <si>
    <t>Demontáž izolovaných kabelů měděných do 1 kV bez ukončení plných a kulatých (CYKY, CHKE-R,...) uložených pevně počtu a průřezu žil 7x1,5 až 2,5 mm2</t>
  </si>
  <si>
    <t>94257278</t>
  </si>
  <si>
    <t>- demontáž stávajícího kabelu NYY-J 7x1,5:</t>
  </si>
  <si>
    <t>210813081-D</t>
  </si>
  <si>
    <t>Demontáž izolovaných kabelů měděných do 1 kV bez ukončení plných a kulatých (CYKY, CHKE-R,...) uložených pevně počtu a průřezu žil 12x1,5 mm2</t>
  </si>
  <si>
    <t>181061726</t>
  </si>
  <si>
    <t>- demontáž stávajících kabelů NYY-J 12x1,5:</t>
  </si>
  <si>
    <t>80+70+60</t>
  </si>
  <si>
    <t>210813101</t>
  </si>
  <si>
    <t>Montáž izolovaných kabelů měděných do 1 kV bez ukončení plných a kulatých (CYKY, CHKE-R,...) uložených pevně počtu a průřezu žil 19x1,5 až 2,5 mm2</t>
  </si>
  <si>
    <t>-1207065887</t>
  </si>
  <si>
    <t>- pokládka kabelu NYY-J 19x1,5:</t>
  </si>
  <si>
    <t>341310007</t>
  </si>
  <si>
    <t>kabel NYY-J 19x1,5 0,6/1kV</t>
  </si>
  <si>
    <t>-680200739</t>
  </si>
  <si>
    <t>- pokládka kabelu NYY-J 19x1,5 - včetně 5% prořezu:</t>
  </si>
  <si>
    <t>95*1,05</t>
  </si>
  <si>
    <t>210813111</t>
  </si>
  <si>
    <t>Montáž izolovaných kabelů měděných do 1 kV bez ukončení plných a kulatých (CYKY, CHKE-R,...) uložených pevně počtu a průřezu žil 24x1,5 mm2</t>
  </si>
  <si>
    <t>-1555359607</t>
  </si>
  <si>
    <t>- pokládka kabelů NYY-J 24x1,5:</t>
  </si>
  <si>
    <t>105+75+65+60</t>
  </si>
  <si>
    <t>341310009</t>
  </si>
  <si>
    <t>kabel NYY-J 24x1,5 0,6/1kV</t>
  </si>
  <si>
    <t>2004791969</t>
  </si>
  <si>
    <t>- pokládka kabelů NYY-J 24x1,5 - včetně 5% prořezu:</t>
  </si>
  <si>
    <t>(105+75+65+60)*1,05</t>
  </si>
  <si>
    <t>Montáže sděl. a zabezp. zařízení</t>
  </si>
  <si>
    <t>220061531-D</t>
  </si>
  <si>
    <t>Demontáž kabelu návěstního volně uloženého včetně přípravy kabelového bubnu a přistavení na místo tažení, rozvinutí, vytažení, odřezání, uložení kabelu do kabelového lože nebo žlabu, protažení překážkami, uzavření konců kabelu, přemístění kabelového bubnu do kabelové trasy TCEKE, TCEKFE, TCEKFY, TCEKEZE-Y, TCEKPFLEY, TCEKPFLEZE-Y s jádrem 1,00 mm Cu 3 P</t>
  </si>
  <si>
    <t>1268319355</t>
  </si>
  <si>
    <t>- demontáž stávajících kabelů TCEKFE 1P 1,0:</t>
  </si>
  <si>
    <t>60+70+30+90</t>
  </si>
  <si>
    <t>220061531</t>
  </si>
  <si>
    <t>Montáž kabelu návěstního volně uloženého včetně přípravy kabelového bubnu a přistavení na místo tažení, rozvinutí, vytažení, odřezání, uložení kabelu do kabelového lože nebo žlabu, protažení překážkami, uzavření konců kabelu, přemístění kabelového bubnu do kabelové trasy TCEKE, TCEKFE, TCEKFY, TCEKEZE-Y, TCEKPFLEY, TCEKPFLEZE-Y s jádrem 1,00 mm Cu 3 P</t>
  </si>
  <si>
    <t>-1545414710</t>
  </si>
  <si>
    <t>- pokládka kabelů k indukčním smyčkám:</t>
  </si>
  <si>
    <t>110+85</t>
  </si>
  <si>
    <t>34123560</t>
  </si>
  <si>
    <t xml:space="preserve">kabel sdělovací Cu  1P 1,0mm</t>
  </si>
  <si>
    <t>-415374378</t>
  </si>
  <si>
    <t>- pokládka kabelů TCEKFE 1P 1,0 indukčním smyčkám - včetně 5% prořezu:</t>
  </si>
  <si>
    <t>(110+85)*1,05</t>
  </si>
  <si>
    <t>220061701</t>
  </si>
  <si>
    <t>Zatažení kabelu do objektu včetně vyčištění přístupu do objektu, odvinutí a zatažení kabelu do objektu do 9 kg/m</t>
  </si>
  <si>
    <t>381339393</t>
  </si>
  <si>
    <t>- zatažení kabelů do řadiče SSZ a stožárů:</t>
  </si>
  <si>
    <t>5*2+2*1</t>
  </si>
  <si>
    <t>220081001</t>
  </si>
  <si>
    <t>Montáž spojky smršťovací pro kabely celoplastové jednoplášťové bez pancíře do 10 žil</t>
  </si>
  <si>
    <t>-956552513</t>
  </si>
  <si>
    <t>- přímo zadané</t>
  </si>
  <si>
    <t>341310601</t>
  </si>
  <si>
    <t>Spojka typu T</t>
  </si>
  <si>
    <t>276310648</t>
  </si>
  <si>
    <t>220110346</t>
  </si>
  <si>
    <t>Montáž kabelového štítku včetně vyražení znaku na štítek, připevnění na kabel, ovinutí štítku páskou pro označení konce kabelu</t>
  </si>
  <si>
    <t>-33576083</t>
  </si>
  <si>
    <t xml:space="preserve">Poznámka k souboru cen:_x000d_
1. V ceně 220 11-0346 není započten náklad na dodávku štítku._x000d_
</t>
  </si>
  <si>
    <t>- značení konců kabelů:</t>
  </si>
  <si>
    <t>(6+2)*2</t>
  </si>
  <si>
    <t>404611614</t>
  </si>
  <si>
    <t>Štítek kabelový s upevňovacím páskem</t>
  </si>
  <si>
    <t>528630607</t>
  </si>
  <si>
    <t>220111436</t>
  </si>
  <si>
    <t>Kontrolní a závěrečné měření na kabelu včetně provedení správného sledu zapojení žil na koncovkách nebo závěrech, měření smyčkových a izolačních odporů, vyplnění měřícího protokolu pro rozvod signalizace</t>
  </si>
  <si>
    <t>-510636261</t>
  </si>
  <si>
    <t>- měření na kabelech ke stožárům SSZ:</t>
  </si>
  <si>
    <t>1*7+1*19+4*24</t>
  </si>
  <si>
    <t>- měření na kabelech k indukčním smyčkám:</t>
  </si>
  <si>
    <t>2*2</t>
  </si>
  <si>
    <t>220111741</t>
  </si>
  <si>
    <t>Montáž svorky rozpojovací včetně montáže skříňky pro svorku, úpravy zemniče pro připojení svorky, očíslování zemniče zkušební</t>
  </si>
  <si>
    <t>1926536145</t>
  </si>
  <si>
    <t xml:space="preserve">Poznámka k souboru cen:_x000d_
1. V ceně 220 11-1741 nejsou započteny náklady na:_x000d_
a) provedení zednických prací,_x000d_
b) dodávku svorky._x000d_
</t>
  </si>
  <si>
    <t>- svorky ve stožárech SSZ č. 8, 9, 10 a 11:</t>
  </si>
  <si>
    <t>354419250</t>
  </si>
  <si>
    <t>svorka zkušební pro lano D 6-12 mm, FeZn</t>
  </si>
  <si>
    <t>1473789992</t>
  </si>
  <si>
    <t>220111891-D</t>
  </si>
  <si>
    <t>Demontáž - Ukolejení sdělovacího a zabezpečovacího zařízení včetně zhotovení drážky po uložení ukolejňovacího vodiče, protažení vodiče izolační trubkou na zemnící svorník nebo průrazky a ukolejňovací svorku ke kolejnici nebo na střed stykového trafa, uložení a zahrnutí vodiče v drážce na kolejnici</t>
  </si>
  <si>
    <t>1458623370</t>
  </si>
  <si>
    <t xml:space="preserve">Poznámka k souboru cen:_x000d_
1. V ceně 220 11-1891 nejsou započteny náklady na:_x000d_
a) dodávku svorky,_x000d_
b) dodávku uzemňovací trubky,_x000d_
c) dodávku drátu._x000d_
2. V ceně 220 11-1892 nejsou započteny náklady na:_x000d_
a) dodávku uzemňovací trubky,_x000d_
b) dodávku drátu._x000d_
</t>
  </si>
  <si>
    <t>- demontáž omezovače napětí instalovaného na stávajícím stožáru SSZ č. 12:</t>
  </si>
  <si>
    <t>220111891</t>
  </si>
  <si>
    <t>Ukolejení sdělovacího a zabezpečovacího zařízení včetně zhotovení drážky po uložení ukolejňovacího vodiče, protažení vodiče izolační trubkou na zemnící svorník nebo průrazky a ukolejňovací svorku ke kolejnici nebo na střed stykového trafa, uložení a zahrnutí vodiče v drážce na kolejnici</t>
  </si>
  <si>
    <t>657883785</t>
  </si>
  <si>
    <t>- montáž stávjícího omezovače napětí na stožár SSZ č. 9:</t>
  </si>
  <si>
    <t>220182021</t>
  </si>
  <si>
    <t>Uložení trubky HDPE do výkopu včetně fixace</t>
  </si>
  <si>
    <t>-1952809484</t>
  </si>
  <si>
    <t>pokládka pokládka HDPE trubky (pro kabely 1-YY 1x50) do výkopu - odměřeno v AutoCadu:</t>
  </si>
  <si>
    <t>341310904</t>
  </si>
  <si>
    <t>Trubka HDPE 40/33 (šedá)</t>
  </si>
  <si>
    <t>-1048482698</t>
  </si>
  <si>
    <t>220260515</t>
  </si>
  <si>
    <t>Montáž trubky pancéřové včetně řezání závitů, namontování kolen, spojek, vývodek, napojení krabic, uchycení v připravené drážce nebo volně nebo připevnění na povrchu příchytkami přes D 29</t>
  </si>
  <si>
    <t>-1182913061</t>
  </si>
  <si>
    <t xml:space="preserve">Poznámka k souboru cen:_x000d_
1. V cenách 220 26-0503 a -0505 nejsou započteny náklady na:_x000d_
a) dodávku krabice,_x000d_
b) dodávku nosné konstrukce,_x000d_
c) dodávku trubky._x000d_
2. V cenách 220 26-0513 a -0515 nejsou započteny náklady na:_x000d_
a) dodávku krabice,_x000d_
b) dodávku trubky._x000d_
</t>
  </si>
  <si>
    <t>34571128</t>
  </si>
  <si>
    <t>trubka elektroinstalační ocelová lakovaná závitová D 42 mm</t>
  </si>
  <si>
    <t>-1168915898</t>
  </si>
  <si>
    <t>220271621</t>
  </si>
  <si>
    <t>Pocínování sdělovacích vodičů a silnoproudých šňůr v krabici</t>
  </si>
  <si>
    <t>-1875434771</t>
  </si>
  <si>
    <t>4*5+2*7</t>
  </si>
  <si>
    <t>2*7</t>
  </si>
  <si>
    <t>2*5+2*7</t>
  </si>
  <si>
    <t>3*5+4*7</t>
  </si>
  <si>
    <t>220300451</t>
  </si>
  <si>
    <t>Montáž formy pro kabely TCEKE, TCEKFY, TCEKY, TCEKEZE, TCEKEY včetně odstranění pláště, zhotovení vodní zábrany, zformování a konečné úpravy kabelu na kabelu do 2 P 1,0</t>
  </si>
  <si>
    <t>-846470283</t>
  </si>
  <si>
    <t xml:space="preserve">Poznámka k souboru cen:_x000d_
1. V cenách 220 30-0451 až -0486 není započten náklad na:_x000d_
a) dodávku smršťovací hadice,_x000d_
b) dodávku kabelu._x000d_
</t>
  </si>
  <si>
    <t>- forma na kabelech TCEKFE 1P 1,0 k indukčním smyčkám:</t>
  </si>
  <si>
    <t>34343201</t>
  </si>
  <si>
    <t>trubka smršťovací středněstěnná s lepidlem MDT-A 19/6</t>
  </si>
  <si>
    <t>1780718444</t>
  </si>
  <si>
    <t>2*2*0,1</t>
  </si>
  <si>
    <t>220300533</t>
  </si>
  <si>
    <t>Ukončení vodiče na svorkovnici na kabelu CMSM do 7 žil 1,50 mm2</t>
  </si>
  <si>
    <t>2069396940</t>
  </si>
  <si>
    <t>4+2</t>
  </si>
  <si>
    <t>2+2</t>
  </si>
  <si>
    <t>3+4</t>
  </si>
  <si>
    <t>220300602</t>
  </si>
  <si>
    <t>Ukončení návěstních kabelů smršťovací záklopkou včetně odizolování, vyformování a zapojení vodičů na kabelech NCEY, NCYY do 7x1 nebo 1,5</t>
  </si>
  <si>
    <t>803528495</t>
  </si>
  <si>
    <t xml:space="preserve">- ukončení kabelu NYY-J 7x1,5: </t>
  </si>
  <si>
    <t>1*2</t>
  </si>
  <si>
    <t>220300151</t>
  </si>
  <si>
    <t>Montáž formy pro kabely TCEKE, TCEKES včetně odstranění pláště na jednom konci kabelu, odnitkování a vyšití formy, očištění konců žil a prozvonění, zaletování formy na špičky nebo zapojení pod šroubky do délky 0,5 m kabelu 2,5 XN</t>
  </si>
  <si>
    <t>-1810691767</t>
  </si>
  <si>
    <t xml:space="preserve">Poznámka k souboru cen:_x000d_
1. V cenách 220 30-0151 až -0178 nejsou započteny náklady na dodávku kabelu._x000d_
</t>
  </si>
  <si>
    <t>34343200</t>
  </si>
  <si>
    <t>trubka smršťovací středněstěnná s lepidlem MDT-A 12/3</t>
  </si>
  <si>
    <t>-1777090493</t>
  </si>
  <si>
    <t>1*2*0,1</t>
  </si>
  <si>
    <t>220300152</t>
  </si>
  <si>
    <t>Montáž formy pro kabely TCEKE, TCEKES včetně odstranění pláště na jednom konci kabelu, odnitkování a vyšití formy, očištění konců žil a prozvonění, zaletování formy na špičky nebo zapojení pod šroubky do délky 0,5 m kabelu 5 XN</t>
  </si>
  <si>
    <t>985527830</t>
  </si>
  <si>
    <t>- ukončení kabelu NYY-J 19x1,5:</t>
  </si>
  <si>
    <t>220300604</t>
  </si>
  <si>
    <t>Ukončení návěstních kabelů smršťovací záklopkou včetně odizolování, vyformování a zapojení vodičů na kabelech NCEY, NCYY do 19x1 nebo 1,5</t>
  </si>
  <si>
    <t>1568113070</t>
  </si>
  <si>
    <t>34343202</t>
  </si>
  <si>
    <t>trubka smršťovací středněstěnná s lepidlem MDT-A 27/8</t>
  </si>
  <si>
    <t>-15395883</t>
  </si>
  <si>
    <t>220300605</t>
  </si>
  <si>
    <t>Ukončení návěstních kabelů smršťovací záklopkou včetně odizolování, vyformování a zapojení vodičů na kabelech NCEY, NCYY do 24x1 nebo 1,5</t>
  </si>
  <si>
    <t>-231483490</t>
  </si>
  <si>
    <t xml:space="preserve">- ukončení kabelů NYY-J 24x1,5: </t>
  </si>
  <si>
    <t>4*2</t>
  </si>
  <si>
    <t>220300153</t>
  </si>
  <si>
    <t>Montáž formy pro kabely TCEKE, TCEKES včetně odstranění pláště na jednom konci kabelu, odnitkování a vyšití formy, očištění konců žil a prozvonění, zaletování formy na špičky nebo zapojení pod šroubky do délky 0,5 m kabelu 10 XN</t>
  </si>
  <si>
    <t>136869390</t>
  </si>
  <si>
    <t>-1846897724</t>
  </si>
  <si>
    <t>4*2*0,1</t>
  </si>
  <si>
    <t>220960002-D</t>
  </si>
  <si>
    <t>Demontáž stožáru nebo sloupku včetně postavení stožáru, usazení nebo zabetonování základu, zatažení kabelu do stožáru, připojení kabelu, připojení uzemnění přímého na základovém rámu</t>
  </si>
  <si>
    <t>1487743117</t>
  </si>
  <si>
    <t xml:space="preserve">Poznámka k souboru cen:_x000d_
1. V cenách 220 96 -0002 až -0004 nejsou započteny náklady na dodávku základové desky._x000d_
</t>
  </si>
  <si>
    <t>- demontáž stávajících stožárů SSZ:</t>
  </si>
  <si>
    <t>220960002</t>
  </si>
  <si>
    <t>Montáž stožáru nebo sloupku včetně postavení stožáru, usazení nebo zabetonování základu, zatažení kabelu do stožáru, připojení kabelu, připojení uzemnění přímého na základovém rámu</t>
  </si>
  <si>
    <t>484029900</t>
  </si>
  <si>
    <t>404611032</t>
  </si>
  <si>
    <t>Stožár chodecký výšky 3,4 m</t>
  </si>
  <si>
    <t>1073627074</t>
  </si>
  <si>
    <t>404611038</t>
  </si>
  <si>
    <t>Základový rám</t>
  </si>
  <si>
    <t>-951325640</t>
  </si>
  <si>
    <t>220960021-D</t>
  </si>
  <si>
    <t>Demontáž stožárové svorkovnice s připevněním</t>
  </si>
  <si>
    <t>1932995535</t>
  </si>
  <si>
    <t>- demontáž stávajících stožárových svorkovnic:</t>
  </si>
  <si>
    <t>220960021</t>
  </si>
  <si>
    <t>Montáž stožárové svorkovnice s připevněním</t>
  </si>
  <si>
    <t>-664365613</t>
  </si>
  <si>
    <t>404611031</t>
  </si>
  <si>
    <t>Stožárová svorkovnice s krytím IP54</t>
  </si>
  <si>
    <t>-533292323</t>
  </si>
  <si>
    <t>220960031-D</t>
  </si>
  <si>
    <t>Demontáž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</si>
  <si>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1579655401</t>
  </si>
  <si>
    <t xml:space="preserve">Poznámka k souboru cen:_x000d_
1. V cenách 220 96-0031 až - 0044 nejsou započteny náklady na:_x000d_
a) dodávku ucpávkové vývodky,_x000d_
b) dodávku vodiče._x000d_
</t>
  </si>
  <si>
    <t>- demontáž stávajícího návěstidla jednosvětlového:</t>
  </si>
  <si>
    <t>220960031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</si>
  <si>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</si>
  <si>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-760485897</t>
  </si>
  <si>
    <t>404613002</t>
  </si>
  <si>
    <t xml:space="preserve">Návěstidlo jednosvětlové 1x200 žluté - světelný zdroj LED  (napájený 42V AC)</t>
  </si>
  <si>
    <t>448463492</t>
  </si>
  <si>
    <t>404611006</t>
  </si>
  <si>
    <t>Symbol kolo + kráčející chodec</t>
  </si>
  <si>
    <t>-881548943</t>
  </si>
  <si>
    <t>220960036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</si>
  <si>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dvoukomorového na stožár</t>
  </si>
  <si>
    <t>1187739887</t>
  </si>
  <si>
    <t>404613005</t>
  </si>
  <si>
    <t xml:space="preserve">Návěstidlo chodecké 2x200 (červená a zelená) - světelný zdroj LED  (napájený 42V AC)</t>
  </si>
  <si>
    <t>1106523819</t>
  </si>
  <si>
    <t>404611001</t>
  </si>
  <si>
    <t>Symbol stojící chodec</t>
  </si>
  <si>
    <t>1563414010</t>
  </si>
  <si>
    <t>404611002</t>
  </si>
  <si>
    <t>Symbol kráčející chodec</t>
  </si>
  <si>
    <t>541803015</t>
  </si>
  <si>
    <t>220960041-D</t>
  </si>
  <si>
    <t>Demontáž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</si>
  <si>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173435282</t>
  </si>
  <si>
    <t>- demontáž stávajících návěstidel třísvětlových:</t>
  </si>
  <si>
    <t>220960041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</si>
  <si>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</si>
  <si>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615610393</t>
  </si>
  <si>
    <t>404611004</t>
  </si>
  <si>
    <t>Symbol kolo</t>
  </si>
  <si>
    <t>1820424820</t>
  </si>
  <si>
    <t>220960071-D</t>
  </si>
  <si>
    <t>Demontáž návěstidla pro tramvaj včetně otevření dvířek a uvolnění paraboly, zatažení kabelu do stožáru, namontování návěstidla na stožár nebo výložník, zřízení kabelové formy, zapojení kabelu na svorkovnici ve stožáru a návěstidle, přezkoušení funkce návěstidla na stožár</t>
  </si>
  <si>
    <t>-1390050504</t>
  </si>
  <si>
    <t xml:space="preserve">Poznámka k souboru cen:_x000d_
1. V cenách 220 96-0071 až - 0072 nejsou započteny náklady na:_x000d_
a) dodávku žárovky,_x000d_
b) dodávku vývodky,_x000d_
c) dodávku vodiče._x000d_
</t>
  </si>
  <si>
    <t>- demontáž stávajícího tramvajového návěstidla:</t>
  </si>
  <si>
    <t>220960071</t>
  </si>
  <si>
    <t>Montáž návěstidla pro tramvaj včetně otevření dvířek a uvolnění paraboly, zatažení kabelu do stožáru, namontování návěstidla na stožár nebo výložník, zřízení kabelové formy, zapojení kabelu na svorkovnici ve stožáru a návěstidle, přezkoušení funkce návěstidla na stožár</t>
  </si>
  <si>
    <t>-55091207</t>
  </si>
  <si>
    <t>404613019</t>
  </si>
  <si>
    <t>Držák návěstidla (AL)</t>
  </si>
  <si>
    <t>523127942</t>
  </si>
  <si>
    <t>3*2</t>
  </si>
  <si>
    <t>404613021</t>
  </si>
  <si>
    <t>Upevnění se šroubením pro L a T kus</t>
  </si>
  <si>
    <t>pár</t>
  </si>
  <si>
    <t>1264161264</t>
  </si>
  <si>
    <t>404452600</t>
  </si>
  <si>
    <t>páska upínací 12,7x0,75mm</t>
  </si>
  <si>
    <t>1427118286</t>
  </si>
  <si>
    <t>2*(2*3,14*0,1)</t>
  </si>
  <si>
    <t>1*(2*3,14*0,1)</t>
  </si>
  <si>
    <t>3*(2*3,14*0,1)</t>
  </si>
  <si>
    <t>5*(2*3,14*0,1)</t>
  </si>
  <si>
    <t>404452610</t>
  </si>
  <si>
    <t>spona upínací 12,7mm</t>
  </si>
  <si>
    <t>100 kus</t>
  </si>
  <si>
    <t>-464350093</t>
  </si>
  <si>
    <t>2/100</t>
  </si>
  <si>
    <t>1/100</t>
  </si>
  <si>
    <t>3/100</t>
  </si>
  <si>
    <t>5/100</t>
  </si>
  <si>
    <t>220960113</t>
  </si>
  <si>
    <t>Montáž signalizačního zařízení pro nevidomé na návěstidlo</t>
  </si>
  <si>
    <t>1047340566</t>
  </si>
  <si>
    <t>404611515</t>
  </si>
  <si>
    <t>Akustická signalizace pro nevidomé (20-50V, AC,DC)</t>
  </si>
  <si>
    <t>-643600675</t>
  </si>
  <si>
    <t>220960126</t>
  </si>
  <si>
    <t>Montáž doplňků na stožár včetně vyměření místa pro upevnění, vyvrtání děr pro upevnění a protažení kabelu, montáže tlačítka nebo spínače, zapojení na svorkovnici ve stožáru tlačítka pro chodce</t>
  </si>
  <si>
    <t>180360505</t>
  </si>
  <si>
    <t xml:space="preserve">Poznámka k souboru cen:_x000d_
1. V ceně 220 96-0126 nejsou započteny náklady na:_x000d_
a) dodávku tlačítka,_x000d_
b) dodávku propojovací šňůry._x000d_
2. V ceně 220 96-0131 nejsou započteny náklady na:_x000d_
a) dodávku spínače,_x000d_
b) dodávku propojovací šňůry._x000d_
</t>
  </si>
  <si>
    <t>montáž tlačítka pro nevidomé:</t>
  </si>
  <si>
    <t>404611502</t>
  </si>
  <si>
    <t>Chodecké tlačítko pro nevidomé</t>
  </si>
  <si>
    <t>1838988334</t>
  </si>
  <si>
    <t>220960126-D-R</t>
  </si>
  <si>
    <t>Demontáž doplňků na stožár včetně vyměření místa pro upevnění, vyvrtání děr pro upevnění a protažení kabelu, demontáže tlačítka náhradní výzvy tramvají</t>
  </si>
  <si>
    <t>-1127484563</t>
  </si>
  <si>
    <t>- demontáž stávajícího tlačítka náhradní výzvy tramvaje:</t>
  </si>
  <si>
    <t>220960126-R</t>
  </si>
  <si>
    <t>Montáž doplňků na stožár včetně vyměření místa pro upevnění, vyvrtání děr pro upevnění a protažení kabelu, montáže tlačítka náhradní výzvy tramvají , zapojení na svorkovnici ve stožáru</t>
  </si>
  <si>
    <t>-829663037</t>
  </si>
  <si>
    <t xml:space="preserve">Poznámka k souboru cen:_x000d_
1. V ceně 220 96-0126 nejsou započteny náklady na:_x000d_
 a) dodávku tlačítka,_x000d_
 b) dodávku propojovací šňůry._x000d_
2. V ceně 220 96-0131 nejsou započteny náklady na:_x000d_
 a) dodávku spínače,_x000d_
 b) dodávku propojovací šňůry._x000d_
</t>
  </si>
  <si>
    <t>- montáž stávajícího tlačítka náhradní výzvy tramvaje:</t>
  </si>
  <si>
    <t>220960133</t>
  </si>
  <si>
    <t>Zapojení stožárové svorkovnice do 19 žil</t>
  </si>
  <si>
    <t>721221201</t>
  </si>
  <si>
    <t>220960134</t>
  </si>
  <si>
    <t>Zapojení stožárové svorkovnice do 34 žil</t>
  </si>
  <si>
    <t>395392026</t>
  </si>
  <si>
    <t>220960141</t>
  </si>
  <si>
    <t>Montáž kontrastního rámu s použitím montážní plošiny pro jednokomorové návěstidlo</t>
  </si>
  <si>
    <t>1655107884</t>
  </si>
  <si>
    <t xml:space="preserve">Poznámka k souboru cen:_x000d_
1. V cenách 220 96- 0141 až -0143 nejsou započteny náklady na:_x000d_
a) dodávku kontrastního rámu,_x000d_
b) dodávku spojovacího materiálu._x000d_
</t>
  </si>
  <si>
    <t>404613022</t>
  </si>
  <si>
    <t>Kontrastní rám pro návěstidlo jednosvětlové 200</t>
  </si>
  <si>
    <t>1474678566</t>
  </si>
  <si>
    <t>220960161</t>
  </si>
  <si>
    <t>Uložení indukční smyčky včetně vyměření a zhotovení indukční smyčky, uložení smyčky do předem připravené drážky s proměřením před a po uložení</t>
  </si>
  <si>
    <t>-1978999626</t>
  </si>
  <si>
    <t xml:space="preserve">Poznámka k souboru cen:_x000d_
1. V ceně není započten náklad na dodávku vodiče._x000d_
</t>
  </si>
  <si>
    <t>- montáž indukčních smyček DTD1 a DTD2 v kolejišti:</t>
  </si>
  <si>
    <t>220960165</t>
  </si>
  <si>
    <t>Montáž indukční smyčky jednozávitové s impedančním transformátorem</t>
  </si>
  <si>
    <t>-1726192020</t>
  </si>
  <si>
    <t>404611214</t>
  </si>
  <si>
    <t>Impedanční transformátor pro jednozávitové smyčky</t>
  </si>
  <si>
    <t>1184133222</t>
  </si>
  <si>
    <t>220960173-R</t>
  </si>
  <si>
    <t>Montáž plastové skříně pro ukončení kabelu na trakčním stožáru DPO včetně naměření, označení a vyvrtání otvorů pro připevnění skříňky a kabelu, vyříznutí závitů, montáže skříňky a protažení kabelu, zapojení kabelu na svorkovnici, zhotovení kabelové formy, vyzkoušení funkce na stožár</t>
  </si>
  <si>
    <t>-1479888418</t>
  </si>
  <si>
    <t>404611621</t>
  </si>
  <si>
    <t>Plastová skřín pro ukončení kabelů SSZ instalovaná na stožárech DPO</t>
  </si>
  <si>
    <t>1955627317</t>
  </si>
  <si>
    <t>220960199</t>
  </si>
  <si>
    <t>Regulace a aktivace každé další signální skupiny mikroprocesorového řadiče bez použití plošiny</t>
  </si>
  <si>
    <t>-1692132271</t>
  </si>
  <si>
    <t xml:space="preserve">Poznámka k souboru cen:_x000d_
1. V položkách 220 96 - 0191 až -0199 jsou započteny i náklady na:_x000d_
a) nastavením dalších programů řadiče podle požadavků investora,_x000d_
b) přezkoušení a nastavení a úpravy jedné signální skupiny,_x000d_
c) úpravu programu,_x000d_
d) nastavení regulačních odporů,_x000d_
e) uvedení komplexního zařízení s dopravními značkami do činnosti,_x000d_
f) provedení koordinace mezi jednotlivými křižovatkami._x000d_
</t>
  </si>
  <si>
    <t>Skupiny TD, PD+CD, PL, PH, CH, ZCHPH1, ZCHPH2 a KB:</t>
  </si>
  <si>
    <t>220960201</t>
  </si>
  <si>
    <t>Adresace řadiče MR přes čtyři světelné skupiny</t>
  </si>
  <si>
    <t>261085076</t>
  </si>
  <si>
    <t>- doplnění HW stávajícího řadiče SSZ č. 1088:</t>
  </si>
  <si>
    <t>404611212</t>
  </si>
  <si>
    <t>Doplnění HW stávajícího řadiče SSZ č. 1088</t>
  </si>
  <si>
    <t>1533523506</t>
  </si>
  <si>
    <t>220960222</t>
  </si>
  <si>
    <t>Programování řadiče MR přes deset světelných skupin</t>
  </si>
  <si>
    <t>893944017</t>
  </si>
  <si>
    <t>404611413</t>
  </si>
  <si>
    <t>Zpracování sady dopravního řešení pro dynamické řízení SSZ č. 1088 v koordinaci</t>
  </si>
  <si>
    <t>-1126754723</t>
  </si>
  <si>
    <t>220960301</t>
  </si>
  <si>
    <t>Příprava ke komplexnímu vyzkoušení křižovatky s mikroprocesorovým řadičem MR za první signální skupinu</t>
  </si>
  <si>
    <t>1464649064</t>
  </si>
  <si>
    <t>Skupina TD:</t>
  </si>
  <si>
    <t>220960302</t>
  </si>
  <si>
    <t>Příprava ke komplexnímu vyzkoušení křižovatky s mikroprocesorovým řadičem MR za každou další signální skupinu</t>
  </si>
  <si>
    <t>-1519168355</t>
  </si>
  <si>
    <t>Skupiny PD+CD, PL, PH, CH, ZCHPH1, ZCHPH2 a KB:</t>
  </si>
  <si>
    <t>220960311</t>
  </si>
  <si>
    <t>Komplexní vyzkoušení křižovatky s mikroprocesorovým řadičem MR před uvedením zařízení do provozu do pěti signálních skupin</t>
  </si>
  <si>
    <t>-1610792406</t>
  </si>
  <si>
    <t>Skupiny VA, TA, SA, VB a SB:</t>
  </si>
  <si>
    <t>220960312</t>
  </si>
  <si>
    <t>Komplexní vyzkoušení křižovatky s mikroprocesorovým řadičem MR před uvedením zařízení do provozu za každých dalších pět signálních skupin</t>
  </si>
  <si>
    <t>739536962</t>
  </si>
  <si>
    <t>Skupiny PB, PE, PF, ZPB1, ZPB2, VC, SC, PC, KA, PG, ZPC, TD, PD+CD, PL, PH, CH, ZCHPH1, ZCHPH2 a KB:</t>
  </si>
  <si>
    <t>460010024</t>
  </si>
  <si>
    <t>Vytyčení trasy vedení kabelového (podzemního) v zastavěném prostoru</t>
  </si>
  <si>
    <t>-387758921</t>
  </si>
  <si>
    <t xml:space="preserve">Poznámka k souboru cen:_x000d_
1. V cenách jsou zahrnuty i náklady na:_x000d_
a) pochůzky projektovanou tratí,_x000d_
b) vyznačení budoucí trasy,_x000d_
c) rozmístění, očíslování a označení opěrných bodů,_x000d_
d) označení překážek a míst pro kabelové prostupy a podchodové štoly._x000d_
</t>
  </si>
  <si>
    <t>- výkop 35 x 60 - odměřeno v AutoCadu:</t>
  </si>
  <si>
    <t>(1+2+1+16+3+10+3+4+3+2+1+2+2+15+5)*0,001</t>
  </si>
  <si>
    <t>- výkop 50 x 80 - odměřeno v AutoCadu:</t>
  </si>
  <si>
    <t>(1+5+12+2)*0,001</t>
  </si>
  <si>
    <t>- výkop 65 x 120 - odměřeno v AutoCadu:</t>
  </si>
  <si>
    <t>(6+6,5+5)*0,001</t>
  </si>
  <si>
    <t>460010025</t>
  </si>
  <si>
    <t>Vytyčení trasy inženýrských sítí v zastavěném prostoru</t>
  </si>
  <si>
    <t>-1537890984</t>
  </si>
  <si>
    <t>460070553</t>
  </si>
  <si>
    <t>Hloubení nezapažených jam ručně pro ostatní konstrukce s přemístěním výkopku do vzdálenosti 3 m od okraje jámy nebo naložením na dopravní prostředek, včetně zásypu, zhutnění a urovnání povrchu pro základy signalizačních zařízení světelné signalizace stožárů s patkou na základovém rámu, v hornině třídy 3</t>
  </si>
  <si>
    <t>-1955488383</t>
  </si>
  <si>
    <t xml:space="preserve">Poznámka k souboru cen:_x000d_
1. Ceny hloubení jam ručně v hornině třídy 6 a 7 jsou stanoveny za použití pneumatického kladiva._x000d_
</t>
  </si>
  <si>
    <t>460070753</t>
  </si>
  <si>
    <t>Hloubení nezapažených jam ručně pro ostatní konstrukce s přemístěním výkopku do vzdálenosti 3 m od okraje jámy nebo naložením na dopravní prostředek, včetně zásypu, zhutnění a urovnání povrchu ostatních konstrukcí, v hornině třídy 3</t>
  </si>
  <si>
    <t>1488783935</t>
  </si>
  <si>
    <t>- výkopy jam pro šachty indukčních smyček</t>
  </si>
  <si>
    <t>2*0,6^3</t>
  </si>
  <si>
    <t>404611605</t>
  </si>
  <si>
    <t>Šachta pro smyčky s poklopem plastovým</t>
  </si>
  <si>
    <t>-360629830</t>
  </si>
  <si>
    <t>- šachty indukčních smyček DTD1 a DTD2:</t>
  </si>
  <si>
    <t>460080014</t>
  </si>
  <si>
    <t>Základové konstrukce základ bez bednění do rostlé zeminy z monolitického betonu tř. C 16/20</t>
  </si>
  <si>
    <t>-912809165</t>
  </si>
  <si>
    <t>- pro betonové základy chodeckých stožárů č. 8, 9, 10, 11 a 12:</t>
  </si>
  <si>
    <t>5*0,6^3</t>
  </si>
  <si>
    <t>- obetonování kopaného kabelového prostupu:</t>
  </si>
  <si>
    <t>460080112</t>
  </si>
  <si>
    <t>Základové konstrukce bourání základu včetně záhozu jámy sypaninou, zhutnění a urovnání betonového</t>
  </si>
  <si>
    <t>-1683192203</t>
  </si>
  <si>
    <t>- bourání betonových základů stávajících chodeckých stožárů:</t>
  </si>
  <si>
    <t>782131365</t>
  </si>
  <si>
    <t>- bednění betonových základů chodeckých stožárů č. 8, 9, 10, 11 a 12:</t>
  </si>
  <si>
    <t>(4*(0,6*0,6))*5</t>
  </si>
  <si>
    <t>128744444</t>
  </si>
  <si>
    <t>460150143</t>
  </si>
  <si>
    <t>Hloubení zapažených i nezapažených kabelových rýh ručně včetně urovnání dna s přemístěním výkopku do vzdálenosti 3 m od okraje jámy nebo naložením na dopravní prostředek šířky 35 cm, hloubky 60 cm, v hornině třídy 3</t>
  </si>
  <si>
    <t>-661777011</t>
  </si>
  <si>
    <t xml:space="preserve">Poznámka k souboru cen:_x000d_
1. Ceny hloubení rýh v hornině třídy 6 a 7 se oceňují cenami souboru cen 460 20- . Hloubení nezapažených kabelových rýh strojně._x000d_
</t>
  </si>
  <si>
    <t>1+2+1+16+3+10+3+4+3+2+1+2+2+15+5</t>
  </si>
  <si>
    <t>460150263</t>
  </si>
  <si>
    <t>Hloubení zapažených i nezapažených kabelových rýh ručně včetně urovnání dna s přemístěním výkopku do vzdálenosti 3 m od okraje jámy nebo naložením na dopravní prostředek šířky 50 cm, hloubky 80 cm, v hornině třídy 3</t>
  </si>
  <si>
    <t>-1948936611</t>
  </si>
  <si>
    <t>1+5+12+2</t>
  </si>
  <si>
    <t>460150683</t>
  </si>
  <si>
    <t>Hloubení zapažených i nezapažených kabelových rýh ručně včetně urovnání dna s přemístěním výkopku do vzdálenosti 3 m od okraje jámy nebo naložením na dopravní prostředek šířky 65 cm, hloubky 120 cm, v hornině třídy 3</t>
  </si>
  <si>
    <t>-1562676877</t>
  </si>
  <si>
    <t>6+6,5+5</t>
  </si>
  <si>
    <t>460260001</t>
  </si>
  <si>
    <t>Ostatní práce při stavbě kabelových vedení zatažení lana včetně odvinutí a napojení do kanálu nebo tvárnicové trasy</t>
  </si>
  <si>
    <t>1471929639</t>
  </si>
  <si>
    <t>- kopané kabelové prostupy - odměřeno v AutoCadu:</t>
  </si>
  <si>
    <t>(6+6,5+5)*2</t>
  </si>
  <si>
    <t>460421282</t>
  </si>
  <si>
    <t>Kabelové lože včetně podsypu, zhutnění a urovnání povrchu z prohozeného výkopku tloušťky 5 cm nad kabel zakryté plastovou fólií, šířky lože přes 25 do 50 cm</t>
  </si>
  <si>
    <t>369402471</t>
  </si>
  <si>
    <t xml:space="preserve">Poznámka k souboru cen:_x000d_
1. V cenách -1021 až -1072, -1121 až -1172 a -1221 až -1272 nejsou započteny náklady na dodávku betonových a plastových desek. Tato dodávka se oceňuje ve specifikaci._x000d_
</t>
  </si>
  <si>
    <t>69311311</t>
  </si>
  <si>
    <t>pás varovný plný PE šíře 33 cm s potiskem</t>
  </si>
  <si>
    <t>1193159112</t>
  </si>
  <si>
    <t>-458233981</t>
  </si>
  <si>
    <t>- chránička kabelů - odměřeno v AutoCadu:</t>
  </si>
  <si>
    <t>-2009531435</t>
  </si>
  <si>
    <t>601385501</t>
  </si>
  <si>
    <t>460510075</t>
  </si>
  <si>
    <t>Kabelové prostupy, kanály a multikanály kabelové prostupy z trub plastových včetně osazení, utěsnění a spárování do rýhy, bez výkopových prací s obetonováním, vnitřního průměru přes 10 do 15 cm</t>
  </si>
  <si>
    <t>-1060856282</t>
  </si>
  <si>
    <t xml:space="preserve">Poznámka k souboru cen:_x000d_
1. V cenách -0004 až -0156 nejsou obsaženy náklady na dodávku trub. Tato dodávka se oceňuje ve specifikaci._x000d_
2. V cenách -0258 až -0274 nejsou obsaženy náklady na dodávku žlabů. Tato dodávka se oceňuje ve specifikaci._x000d_
3. V cenách -0301 až -0353 nejsou obsaženy náklady na dodávku multikanálů. Tato dodávka se oceňuje ve specifikaci._x000d_
</t>
  </si>
  <si>
    <t>- kopané kabelové prostupy DN110 - odměřeno v AutoCadu:</t>
  </si>
  <si>
    <t>28613466</t>
  </si>
  <si>
    <t>potrubí plynovodní PE100 SDR 17 tyče 12m se signalizační vrstvou 110x6,6mm</t>
  </si>
  <si>
    <t>628842593</t>
  </si>
  <si>
    <t>460560143</t>
  </si>
  <si>
    <t>Zásyp kabelových rýh ručně s uložením výkopku ve vrstvách včetně zhutnění a urovnání povrchu šířky 35 cm hloubky 60 cm, v hornině třídy 3</t>
  </si>
  <si>
    <t>-1590872561</t>
  </si>
  <si>
    <t>460560263</t>
  </si>
  <si>
    <t>Zásyp kabelových rýh ručně s uložením výkopku ve vrstvách včetně zhutnění a urovnání povrchu šířky 50 cm hloubky 80 cm, v hornině třídy 3</t>
  </si>
  <si>
    <t>596048562</t>
  </si>
  <si>
    <t>460560683</t>
  </si>
  <si>
    <t>Zásyp kabelových rýh ručně s uložením výkopku ve vrstvách včetně zhutnění a urovnání povrchu šířky 65 cm hloubky 120 cm, v hornině třídy 3</t>
  </si>
  <si>
    <t>586325576</t>
  </si>
  <si>
    <t>460600023</t>
  </si>
  <si>
    <t>Přemístění (odvoz) horniny, suti a vybouraných hmot vodorovné přemístění horniny včetně složení, bez naložení a rozprostření jakékoliv třídy, na vzdálenost přes 500 do 1000 m</t>
  </si>
  <si>
    <t>-1126547046</t>
  </si>
  <si>
    <t>- přebytečná zemina z výkopu 35 x 60 - odměřeno v AutoCadu:</t>
  </si>
  <si>
    <t>- přebytečná zemina z výkopu 50 x 80 - odměřeno v AutoCadu:</t>
  </si>
  <si>
    <t>- přebytečná zemina z výkopu 65 x 120 - odměřeno v AutoCadu:</t>
  </si>
  <si>
    <t>460600031</t>
  </si>
  <si>
    <t>Přemístění (odvoz) horniny, suti a vybouraných hmot vodorovné přemístění horniny včetně složení, bez naložení a rozprostření jakékoliv třídy, na vzdálenost Příplatek k ceně -0023 za každých dalších i započatých 1000 m</t>
  </si>
  <si>
    <t>-960049719</t>
  </si>
  <si>
    <t>Za dalších 9 km:</t>
  </si>
  <si>
    <t>(1+2+1+16+3+10+3+4+3+2+1+2+2+15+5)*0,35*0,2*9</t>
  </si>
  <si>
    <t>(1+5+12+2)*0,5*0,2*9</t>
  </si>
  <si>
    <t>(6+6,5+5)*0,65*0,3*9</t>
  </si>
  <si>
    <t>1453803857</t>
  </si>
  <si>
    <t>Odvoz vybouraných betonových základů stávajících chodeckých stožárů SSZ:</t>
  </si>
  <si>
    <t>2052186883</t>
  </si>
  <si>
    <t>Odvoz vybouraných betonových základů stávajících chodeckých stožárů SSZ - příplatek za dalších 19 km:</t>
  </si>
  <si>
    <t>VRN1</t>
  </si>
  <si>
    <t>Průzkumné, geodetické a projektové práce</t>
  </si>
  <si>
    <t>012303000</t>
  </si>
  <si>
    <t>Průzkumné, geodetické a projektové práce geodetické práce po výstavbě</t>
  </si>
  <si>
    <t>1024</t>
  </si>
  <si>
    <t>273832097</t>
  </si>
  <si>
    <t>- práce spojené se zaměřením prvků SSZ a skutečného průběhu kabelových tras</t>
  </si>
  <si>
    <t>013244000</t>
  </si>
  <si>
    <t>Průzkumné, geodetické a projektové práce projektové práce dokumentace stavby (výkresová a textová) pro provádění stavby</t>
  </si>
  <si>
    <t>-647023456</t>
  </si>
  <si>
    <t>- zpracování dílenské dokumentace - přímo zadané:</t>
  </si>
  <si>
    <t>013254000</t>
  </si>
  <si>
    <t>Průzkumné, geodetické a projektové práce projektové práce dokumentace stavby (výkresová a textová) skutečného provedení stavby</t>
  </si>
  <si>
    <t>773065567</t>
  </si>
  <si>
    <t>- přímo zadané:</t>
  </si>
  <si>
    <t>VRN4</t>
  </si>
  <si>
    <t>Inženýrská činnost</t>
  </si>
  <si>
    <t>044002000</t>
  </si>
  <si>
    <t>Hlavní tituly průvodních činností a nákladů inženýrská činnost revize</t>
  </si>
  <si>
    <t>Kč</t>
  </si>
  <si>
    <t>1721902189</t>
  </si>
  <si>
    <t>přímo zadané</t>
  </si>
  <si>
    <t>Dopravní projektování s.r.o.</t>
  </si>
  <si>
    <t xml:space="preserve">    VRN2 - Příprava staveniště</t>
  </si>
  <si>
    <t>VRN2</t>
  </si>
  <si>
    <t>Příprava staveniště</t>
  </si>
  <si>
    <t>012203000</t>
  </si>
  <si>
    <t>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stavbu._x000d__x000d_
Pevná cena</t>
  </si>
  <si>
    <t>1303091592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</si>
  <si>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
Pevná cena</t>
  </si>
  <si>
    <t>Geodetické práce, zajištění geometrického plánu</t>
  </si>
  <si>
    <t>01310300R</t>
  </si>
  <si>
    <t>Příprava výstavby - Zdokumentování technického stavu nemovitostí situovaných v okolí stavby - pasport. Provedeno před stavbou a po dokončení stavby _x000d__x000d_
Pevná cena</t>
  </si>
  <si>
    <t>-136270856</t>
  </si>
  <si>
    <t>Poznámka k položce:_x000d_
Příprava výstavby - Zdokumentování technického stavu nemovitostí situovaných v okolí stavby - pasport. Provedeno před stavbou a po dokončení stavby _x000d_
Pevná cena</t>
  </si>
  <si>
    <t>Příprava výstavby - Zdokumentování technického stavu nemovitostí situovaných v okolí stavby - pasport.</t>
  </si>
  <si>
    <t>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stavby._x000d__x000d_
Součástí je předání dokumentace v tištěné podobě v požadovaném počtu paré dle SoD a předání v elektonické podobě (rozsah a uspořádání odpovídající podobě tištěné) v uzavřeném (PDF) a otevřeném formátu (DWG, XLS, DOC, apod.) _x000d__x000d_
Pevná cena</t>
  </si>
  <si>
    <t>1364077215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</si>
  <si>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
Součástí je předání dokumentace v tištěné podobě v požadovaném počtu paré dle SoD a předání v elektonické podobě (rozsah a uspořádání odpovídající podobě tištěné) v uzavřeném (PDF) a otevřeném formátu (DWG, XLS, DOC, apod.) _x000d_
Pevná cena</t>
  </si>
  <si>
    <t>Dokončení výstavby - Dokumentace skutečného provedení stavby</t>
  </si>
  <si>
    <t>013294000</t>
  </si>
  <si>
    <t>Příprava výstavby -Výrobně technická dokumentace VTD. Součástí je předání dokumentace v tištěné podobě v požadovaném počtu paré dle SoD a předání v elektonické podobě (rozsah a uspořádání odpovídající podobě tištěné) v uzavřeném (PDF) a otevřeném formátu (DWG, XLS, DOC, apod.) ._x000d__x000d_
Pevná cena</t>
  </si>
  <si>
    <t>1892922083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</si>
  <si>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._x000d_
Pevná cena</t>
  </si>
  <si>
    <t>Příprava stavby - výrobně technická dokumentace VTD</t>
  </si>
  <si>
    <t>030001000</t>
  </si>
  <si>
    <t xml:space="preserve">Zařízení staveniště - Kompletní zařízení staveniště pro celou stavbu včetně zajištění potřebných povolení a rozhodnutí._x000d__x000d_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služby._x000d__x000d_
Pevná cena </t>
  </si>
  <si>
    <t>-1808986490</t>
  </si>
  <si>
    <t>Poznámka k položce:_x000d_
Zařízení staveniště - Kompletní zařízení staveniště pro celou stavbu včetně zajištění potřebných povolení a rozhodnutí._x000d_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</si>
  <si>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Zařízení staveniště - Kompletní zařízení staveniště pro celou stavbu včetně zajištění potřebných povolení a rozhodnutí</t>
  </si>
  <si>
    <t>034503000</t>
  </si>
  <si>
    <t>Průběh výstavby - Tabule se základními informacemi o stavbě s textem dle vzoru objednatele (Billboard) (dodávka, montáž, demontáž)_x000d__x000d_
Pevná cena</t>
  </si>
  <si>
    <t>542150554</t>
  </si>
  <si>
    <t>Poznámka k položce:_x000d_
Průběh výstavby - Tabule se základními informacemi o stavbě s textem dle vzoru objednatele (Billboard) (dodávka, montáž, demontáž)_x000d_
Pevná cena</t>
  </si>
  <si>
    <t>Průběh výstavby - Tabule se základními informacemi o stavbě s textem dle vzoru objednatele (Billboard) (dodávka, montáž, demontáž)</t>
  </si>
  <si>
    <t>043002000</t>
  </si>
  <si>
    <t xml:space="preserve">Průběh výstavby - Náklady na průzkumy v rámci realizace stavby - Zkoušení konstrukcí a prací (nad rámec TKP, KZP). Např. zkoušky únosnosti sanací._x000d__x000d_
Pevná cena </t>
  </si>
  <si>
    <t>-1537143685</t>
  </si>
  <si>
    <t>Poznámka k položce:_x000d_
Průběh výstavby - Náklady na průzkumy v rámci realizace stavby - Zkoušení konstrukcí a prací (nad rámec TKP, KZP). Např. zkoušky únosnosti sanací._x000d_
Pevná cena</t>
  </si>
  <si>
    <t>Průběh výstavby - náklady na průzkumy v rámci realizace stavby</t>
  </si>
  <si>
    <t>04500200R</t>
  </si>
  <si>
    <t xml:space="preserve">Dokončení výstavby - Fotodokumentace stavby – v požadovaných dobách dle SoD zpráva o průběhu výstavby s fotodokumentací v tištěné i elektronické formě + závěrečná dokumentace po dokončení stavby v albu s popisem v tištěné i elektronické formě v počtu dle SoD_x000d__x000d_
Pevná cena </t>
  </si>
  <si>
    <t>-1497874175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</si>
  <si>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SoD_x000d_
Pevná cena</t>
  </si>
  <si>
    <t>Dokončení výstavby - Fotodokumentace</t>
  </si>
  <si>
    <t>071103000</t>
  </si>
  <si>
    <t xml:space="preserve">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Trasy pro pěší v souladu s vyhl. č. 398/2009 Sb., o obecných technických požadavcích zabezpečujících bezbariérové užívání staveb. Po dobu realizace stavby zajištěn přístup k objektům pro požární techniku, policie, záchranné služby._x000d__x000d_
Pevná cena </t>
  </si>
  <si>
    <t>2119909174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</si>
  <si>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</si>
  <si>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</si>
  <si>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</si>
  <si>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</si>
  <si>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1836021237</t>
  </si>
  <si>
    <t>Poznámka k položce:_x000d_
Průběh výstavby - Poplatky správcům za výluky a odborný dozor při provádění inž.sítí a zábory_x000d_
Pevná cena</t>
  </si>
  <si>
    <t>Průběh výstavby - Poplatky správcům za výluky a odborný dozor při provádění inž.sítí a zábory</t>
  </si>
  <si>
    <t>Příprava výstavby - Vytyčení podzemních inženýrských sítí jejich správci, popřípadě provedení kopaných sond pro ověření polohy a jejich hloubky pod terénem_x000d__x000d_
Realizovaná stavba se dotkne 12 jednotlivých inženýrských sítí (9 správců)_x000d__x000d_
Pevná cena</t>
  </si>
  <si>
    <t>-1452178902</t>
  </si>
  <si>
    <t>Poznámka k položce:_x000d_
Příprava výstavby - Vytyčení podzemních inženýrských sítí jejich správci, popřípadě provedení kopaných sond pro ověření polohy a jejich hloubky pod terénem_x000d_
Realizovaná stavba se dotkne 12 jednotlivých inženýrských sítí (9 správců)_x000d_
Pevná cena</t>
  </si>
  <si>
    <t>Příprava výstavby - Vytyčení podzemních inženýrských sítí jejich správci, popřípadě provedení kopaných sond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</si>
  <si>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</si>
  <si>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</si>
  <si>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</si>
  <si>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</si>
  <si>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</si>
  <si>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</si>
  <si>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</si>
  <si>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</si>
  <si>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</si>
  <si>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</si>
  <si>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</si>
  <si>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</si>
  <si>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</si>
  <si>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</si>
  <si>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</si>
  <si>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Vedlejší a ostatní náklady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</si>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</sst>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36" fillId="0" borderId="21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5" fillId="0" borderId="0" xfId="0" applyFont="1" applyAlignment="1" applyProtection="1">
      <alignment vertical="top" wrapText="1"/>
    </xf>
    <xf numFmtId="0" fontId="22" fillId="0" borderId="23" xfId="0" quotePrefix="1" applyFont="1" applyBorder="1" applyAlignment="1" applyProtection="1">
      <alignment horizontal="left" vertical="center" wrapText="1"/>
    </xf>
    <xf numFmtId="0" fontId="36" fillId="0" borderId="23" xfId="0" quotePrefix="1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ht="36.96" customHeight="1">
      <c r="AR2"/>
      <c r="BS2" s="17" t="s">
        <v>6</v>
      </c>
      <c r="BT2" s="17" t="s">
        <v>7</v>
      </c>
    </row>
    <row r="3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ht="51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25.92" customHeight="1"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1"/>
    </row>
    <row r="27" s="1" customFormat="1" ht="6.96" customHeight="1"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1"/>
    </row>
    <row r="28" s="1" customForma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1"/>
    </row>
    <row r="29" s="2" customFormat="1" ht="14.4" customHeight="1">
      <c r="B29" s="45"/>
      <c r="C29" s="46"/>
      <c r="D29" s="32" t="s">
        <v>43</v>
      </c>
      <c r="E29" s="46"/>
      <c r="F29" s="32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2" customFormat="1" ht="14.4" customHeight="1">
      <c r="B30" s="45"/>
      <c r="C30" s="46"/>
      <c r="D30" s="46"/>
      <c r="E30" s="46"/>
      <c r="F30" s="32" t="s">
        <v>45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2" customFormat="1" ht="14.4" customHeight="1">
      <c r="B31" s="45"/>
      <c r="C31" s="46"/>
      <c r="D31" s="46"/>
      <c r="E31" s="46"/>
      <c r="F31" s="32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2" customFormat="1" ht="14.4" customHeight="1">
      <c r="B32" s="45"/>
      <c r="C32" s="46"/>
      <c r="D32" s="46"/>
      <c r="E32" s="46"/>
      <c r="F32" s="32" t="s">
        <v>47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2" customFormat="1" ht="14.4" customHeight="1">
      <c r="B33" s="45"/>
      <c r="C33" s="46"/>
      <c r="D33" s="46"/>
      <c r="E33" s="46"/>
      <c r="F33" s="32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</row>
    <row r="34" s="1" customFormat="1" ht="6.96" customHeight="1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="1" customFormat="1" ht="25.92" customHeight="1"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</row>
    <row r="36" s="1" customFormat="1" ht="6.96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="1" customFormat="1" ht="6.96" customHeight="1"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</row>
    <row r="41" s="1" customFormat="1" ht="6.96" customHeight="1"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</row>
    <row r="42" s="1" customFormat="1" ht="24.96" customHeight="1">
      <c r="B42" s="38"/>
      <c r="C42" s="23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="1" customFormat="1" ht="6.96" customHeight="1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="3" customFormat="1" ht="12" customHeight="1">
      <c r="B44" s="62"/>
      <c r="C44" s="32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17045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</row>
    <row r="45" s="4" customFormat="1" ht="36.96" customHeight="1"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Revitalizace tramvajové smyčky Hlučínská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="1" customFormat="1" ht="12" customHeight="1"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Ostrava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71" t="str">
        <f>IF(AN8= "","",AN8)</f>
        <v>28. 2. 2019</v>
      </c>
      <c r="AN47" s="71"/>
      <c r="AO47" s="39"/>
      <c r="AP47" s="39"/>
      <c r="AQ47" s="39"/>
      <c r="AR47" s="43"/>
    </row>
    <row r="48" s="1" customFormat="1" ht="6.96" customHeight="1"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="1" customFormat="1" ht="27.9" customHeight="1"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 xml:space="preserve"> Dopravní podnik Ostrava a.s.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32</v>
      </c>
      <c r="AJ49" s="39"/>
      <c r="AK49" s="39"/>
      <c r="AL49" s="39"/>
      <c r="AM49" s="72" t="str">
        <f>IF(E17="","",E17)</f>
        <v xml:space="preserve">Dopravní projektování, spol.  s.r.o.</v>
      </c>
      <c r="AN49" s="63"/>
      <c r="AO49" s="63"/>
      <c r="AP49" s="63"/>
      <c r="AQ49" s="39"/>
      <c r="AR49" s="43"/>
      <c r="AS49" s="73" t="s">
        <v>53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</row>
    <row r="50" s="1" customFormat="1" ht="27.9" customHeight="1">
      <c r="B50" s="38"/>
      <c r="C50" s="32" t="s">
        <v>30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72" t="str">
        <f>IF(E20="","",E20)</f>
        <v xml:space="preserve">Dopravní projektování, spol.  s.r.o.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</row>
    <row r="51" s="1" customFormat="1" ht="10.8" customHeight="1"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</row>
    <row r="52" s="1" customFormat="1" ht="29.28" customHeight="1">
      <c r="B52" s="38"/>
      <c r="C52" s="85" t="s">
        <v>54</v>
      </c>
      <c r="D52" s="86"/>
      <c r="E52" s="86"/>
      <c r="F52" s="86"/>
      <c r="G52" s="86"/>
      <c r="H52" s="87"/>
      <c r="I52" s="88" t="s">
        <v>55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56</v>
      </c>
      <c r="AH52" s="86"/>
      <c r="AI52" s="86"/>
      <c r="AJ52" s="86"/>
      <c r="AK52" s="86"/>
      <c r="AL52" s="86"/>
      <c r="AM52" s="86"/>
      <c r="AN52" s="88" t="s">
        <v>57</v>
      </c>
      <c r="AO52" s="86"/>
      <c r="AP52" s="86"/>
      <c r="AQ52" s="90" t="s">
        <v>58</v>
      </c>
      <c r="AR52" s="43"/>
      <c r="AS52" s="91" t="s">
        <v>59</v>
      </c>
      <c r="AT52" s="92" t="s">
        <v>60</v>
      </c>
      <c r="AU52" s="92" t="s">
        <v>61</v>
      </c>
      <c r="AV52" s="92" t="s">
        <v>62</v>
      </c>
      <c r="AW52" s="92" t="s">
        <v>63</v>
      </c>
      <c r="AX52" s="92" t="s">
        <v>64</v>
      </c>
      <c r="AY52" s="92" t="s">
        <v>65</v>
      </c>
      <c r="AZ52" s="92" t="s">
        <v>66</v>
      </c>
      <c r="BA52" s="92" t="s">
        <v>67</v>
      </c>
      <c r="BB52" s="92" t="s">
        <v>68</v>
      </c>
      <c r="BC52" s="92" t="s">
        <v>69</v>
      </c>
      <c r="BD52" s="93" t="s">
        <v>70</v>
      </c>
    </row>
    <row r="53" s="1" customFormat="1" ht="10.8" customHeight="1"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</row>
    <row r="54" s="5" customFormat="1" ht="32.4" customHeight="1">
      <c r="B54" s="97"/>
      <c r="C54" s="98" t="s">
        <v>71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ROUND(SUM(AG55:AG67),2)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ROUND(SUM(AS55:AS67),2)</f>
        <v>0</v>
      </c>
      <c r="AT54" s="105">
        <f>ROUND(SUM(AV54:AW54),2)</f>
        <v>0</v>
      </c>
      <c r="AU54" s="106">
        <f>ROUND(SUM(AU55:AU67),5)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ROUND(SUM(AZ55:AZ67),2)</f>
        <v>0</v>
      </c>
      <c r="BA54" s="105">
        <f>ROUND(SUM(BA55:BA67),2)</f>
        <v>0</v>
      </c>
      <c r="BB54" s="105">
        <f>ROUND(SUM(BB55:BB67),2)</f>
        <v>0</v>
      </c>
      <c r="BC54" s="105">
        <f>ROUND(SUM(BC55:BC67),2)</f>
        <v>0</v>
      </c>
      <c r="BD54" s="107">
        <f>ROUND(SUM(BD55:BD67),2)</f>
        <v>0</v>
      </c>
      <c r="BS54" s="108" t="s">
        <v>72</v>
      </c>
      <c r="BT54" s="108" t="s">
        <v>73</v>
      </c>
      <c r="BU54" s="109" t="s">
        <v>74</v>
      </c>
      <c r="BV54" s="108" t="s">
        <v>75</v>
      </c>
      <c r="BW54" s="108" t="s">
        <v>5</v>
      </c>
      <c r="BX54" s="108" t="s">
        <v>76</v>
      </c>
      <c r="CL54" s="108" t="s">
        <v>19</v>
      </c>
    </row>
    <row r="55" s="6" customFormat="1" ht="16.5" customHeight="1">
      <c r="A55" s="110" t="s">
        <v>77</v>
      </c>
      <c r="B55" s="111"/>
      <c r="C55" s="112"/>
      <c r="D55" s="113" t="s">
        <v>78</v>
      </c>
      <c r="E55" s="113"/>
      <c r="F55" s="113"/>
      <c r="G55" s="113"/>
      <c r="H55" s="113"/>
      <c r="I55" s="114"/>
      <c r="J55" s="113" t="s">
        <v>79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'DIO - Dopravně inženýrské...'!J30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80</v>
      </c>
      <c r="AR55" s="117"/>
      <c r="AS55" s="118">
        <v>0</v>
      </c>
      <c r="AT55" s="119">
        <f>ROUND(SUM(AV55:AW55),2)</f>
        <v>0</v>
      </c>
      <c r="AU55" s="120">
        <f>'DIO - Dopravně inženýrské...'!P81</f>
        <v>0</v>
      </c>
      <c r="AV55" s="119">
        <f>'DIO - Dopravně inženýrské...'!J33</f>
        <v>0</v>
      </c>
      <c r="AW55" s="119">
        <f>'DIO - Dopravně inženýrské...'!J34</f>
        <v>0</v>
      </c>
      <c r="AX55" s="119">
        <f>'DIO - Dopravně inženýrské...'!J35</f>
        <v>0</v>
      </c>
      <c r="AY55" s="119">
        <f>'DIO - Dopravně inženýrské...'!J36</f>
        <v>0</v>
      </c>
      <c r="AZ55" s="119">
        <f>'DIO - Dopravně inženýrské...'!F33</f>
        <v>0</v>
      </c>
      <c r="BA55" s="119">
        <f>'DIO - Dopravně inženýrské...'!F34</f>
        <v>0</v>
      </c>
      <c r="BB55" s="119">
        <f>'DIO - Dopravně inženýrské...'!F35</f>
        <v>0</v>
      </c>
      <c r="BC55" s="119">
        <f>'DIO - Dopravně inženýrské...'!F36</f>
        <v>0</v>
      </c>
      <c r="BD55" s="121">
        <f>'DIO - Dopravně inženýrské...'!F37</f>
        <v>0</v>
      </c>
      <c r="BT55" s="122" t="s">
        <v>81</v>
      </c>
      <c r="BV55" s="122" t="s">
        <v>75</v>
      </c>
      <c r="BW55" s="122" t="s">
        <v>82</v>
      </c>
      <c r="BX55" s="122" t="s">
        <v>5</v>
      </c>
      <c r="CL55" s="122" t="s">
        <v>19</v>
      </c>
      <c r="CM55" s="122" t="s">
        <v>83</v>
      </c>
    </row>
    <row r="56" s="6" customFormat="1" ht="16.5" customHeight="1">
      <c r="A56" s="110" t="s">
        <v>77</v>
      </c>
      <c r="B56" s="111"/>
      <c r="C56" s="112"/>
      <c r="D56" s="113" t="s">
        <v>84</v>
      </c>
      <c r="E56" s="113"/>
      <c r="F56" s="113"/>
      <c r="G56" s="113"/>
      <c r="H56" s="113"/>
      <c r="I56" s="114"/>
      <c r="J56" s="113" t="s">
        <v>85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'SO 01 - Tramvajový svršek...'!J30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86</v>
      </c>
      <c r="AR56" s="117"/>
      <c r="AS56" s="118">
        <v>0</v>
      </c>
      <c r="AT56" s="119">
        <f>ROUND(SUM(AV56:AW56),2)</f>
        <v>0</v>
      </c>
      <c r="AU56" s="120">
        <f>'SO 01 - Tramvajový svršek...'!P89</f>
        <v>0</v>
      </c>
      <c r="AV56" s="119">
        <f>'SO 01 - Tramvajový svršek...'!J33</f>
        <v>0</v>
      </c>
      <c r="AW56" s="119">
        <f>'SO 01 - Tramvajový svršek...'!J34</f>
        <v>0</v>
      </c>
      <c r="AX56" s="119">
        <f>'SO 01 - Tramvajový svršek...'!J35</f>
        <v>0</v>
      </c>
      <c r="AY56" s="119">
        <f>'SO 01 - Tramvajový svršek...'!J36</f>
        <v>0</v>
      </c>
      <c r="AZ56" s="119">
        <f>'SO 01 - Tramvajový svršek...'!F33</f>
        <v>0</v>
      </c>
      <c r="BA56" s="119">
        <f>'SO 01 - Tramvajový svršek...'!F34</f>
        <v>0</v>
      </c>
      <c r="BB56" s="119">
        <f>'SO 01 - Tramvajový svršek...'!F35</f>
        <v>0</v>
      </c>
      <c r="BC56" s="119">
        <f>'SO 01 - Tramvajový svršek...'!F36</f>
        <v>0</v>
      </c>
      <c r="BD56" s="121">
        <f>'SO 01 - Tramvajový svršek...'!F37</f>
        <v>0</v>
      </c>
      <c r="BT56" s="122" t="s">
        <v>81</v>
      </c>
      <c r="BV56" s="122" t="s">
        <v>75</v>
      </c>
      <c r="BW56" s="122" t="s">
        <v>87</v>
      </c>
      <c r="BX56" s="122" t="s">
        <v>5</v>
      </c>
      <c r="CL56" s="122" t="s">
        <v>19</v>
      </c>
      <c r="CM56" s="122" t="s">
        <v>83</v>
      </c>
    </row>
    <row r="57" s="6" customFormat="1" ht="27" customHeight="1">
      <c r="A57" s="110" t="s">
        <v>77</v>
      </c>
      <c r="B57" s="111"/>
      <c r="C57" s="112"/>
      <c r="D57" s="113" t="s">
        <v>88</v>
      </c>
      <c r="E57" s="113"/>
      <c r="F57" s="113"/>
      <c r="G57" s="113"/>
      <c r="H57" s="113"/>
      <c r="I57" s="114"/>
      <c r="J57" s="113" t="s">
        <v>89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'SO 02 - Nástupiště, chodn...'!J30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86</v>
      </c>
      <c r="AR57" s="117"/>
      <c r="AS57" s="118">
        <v>0</v>
      </c>
      <c r="AT57" s="119">
        <f>ROUND(SUM(AV57:AW57),2)</f>
        <v>0</v>
      </c>
      <c r="AU57" s="120">
        <f>'SO 02 - Nástupiště, chodn...'!P88</f>
        <v>0</v>
      </c>
      <c r="AV57" s="119">
        <f>'SO 02 - Nástupiště, chodn...'!J33</f>
        <v>0</v>
      </c>
      <c r="AW57" s="119">
        <f>'SO 02 - Nástupiště, chodn...'!J34</f>
        <v>0</v>
      </c>
      <c r="AX57" s="119">
        <f>'SO 02 - Nástupiště, chodn...'!J35</f>
        <v>0</v>
      </c>
      <c r="AY57" s="119">
        <f>'SO 02 - Nástupiště, chodn...'!J36</f>
        <v>0</v>
      </c>
      <c r="AZ57" s="119">
        <f>'SO 02 - Nástupiště, chodn...'!F33</f>
        <v>0</v>
      </c>
      <c r="BA57" s="119">
        <f>'SO 02 - Nástupiště, chodn...'!F34</f>
        <v>0</v>
      </c>
      <c r="BB57" s="119">
        <f>'SO 02 - Nástupiště, chodn...'!F35</f>
        <v>0</v>
      </c>
      <c r="BC57" s="119">
        <f>'SO 02 - Nástupiště, chodn...'!F36</f>
        <v>0</v>
      </c>
      <c r="BD57" s="121">
        <f>'SO 02 - Nástupiště, chodn...'!F37</f>
        <v>0</v>
      </c>
      <c r="BT57" s="122" t="s">
        <v>81</v>
      </c>
      <c r="BV57" s="122" t="s">
        <v>75</v>
      </c>
      <c r="BW57" s="122" t="s">
        <v>90</v>
      </c>
      <c r="BX57" s="122" t="s">
        <v>5</v>
      </c>
      <c r="CL57" s="122" t="s">
        <v>19</v>
      </c>
      <c r="CM57" s="122" t="s">
        <v>83</v>
      </c>
    </row>
    <row r="58" s="6" customFormat="1" ht="16.5" customHeight="1">
      <c r="A58" s="110" t="s">
        <v>77</v>
      </c>
      <c r="B58" s="111"/>
      <c r="C58" s="112"/>
      <c r="D58" s="113" t="s">
        <v>91</v>
      </c>
      <c r="E58" s="113"/>
      <c r="F58" s="113"/>
      <c r="G58" s="113"/>
      <c r="H58" s="113"/>
      <c r="I58" s="114"/>
      <c r="J58" s="113" t="s">
        <v>92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'SO 03 - Estetizace okolní...'!J30</f>
        <v>0</v>
      </c>
      <c r="AH58" s="114"/>
      <c r="AI58" s="114"/>
      <c r="AJ58" s="114"/>
      <c r="AK58" s="114"/>
      <c r="AL58" s="114"/>
      <c r="AM58" s="114"/>
      <c r="AN58" s="115">
        <f>SUM(AG58,AT58)</f>
        <v>0</v>
      </c>
      <c r="AO58" s="114"/>
      <c r="AP58" s="114"/>
      <c r="AQ58" s="116" t="s">
        <v>86</v>
      </c>
      <c r="AR58" s="117"/>
      <c r="AS58" s="118">
        <v>0</v>
      </c>
      <c r="AT58" s="119">
        <f>ROUND(SUM(AV58:AW58),2)</f>
        <v>0</v>
      </c>
      <c r="AU58" s="120">
        <f>'SO 03 - Estetizace okolní...'!P83</f>
        <v>0</v>
      </c>
      <c r="AV58" s="119">
        <f>'SO 03 - Estetizace okolní...'!J33</f>
        <v>0</v>
      </c>
      <c r="AW58" s="119">
        <f>'SO 03 - Estetizace okolní...'!J34</f>
        <v>0</v>
      </c>
      <c r="AX58" s="119">
        <f>'SO 03 - Estetizace okolní...'!J35</f>
        <v>0</v>
      </c>
      <c r="AY58" s="119">
        <f>'SO 03 - Estetizace okolní...'!J36</f>
        <v>0</v>
      </c>
      <c r="AZ58" s="119">
        <f>'SO 03 - Estetizace okolní...'!F33</f>
        <v>0</v>
      </c>
      <c r="BA58" s="119">
        <f>'SO 03 - Estetizace okolní...'!F34</f>
        <v>0</v>
      </c>
      <c r="BB58" s="119">
        <f>'SO 03 - Estetizace okolní...'!F35</f>
        <v>0</v>
      </c>
      <c r="BC58" s="119">
        <f>'SO 03 - Estetizace okolní...'!F36</f>
        <v>0</v>
      </c>
      <c r="BD58" s="121">
        <f>'SO 03 - Estetizace okolní...'!F37</f>
        <v>0</v>
      </c>
      <c r="BT58" s="122" t="s">
        <v>81</v>
      </c>
      <c r="BV58" s="122" t="s">
        <v>75</v>
      </c>
      <c r="BW58" s="122" t="s">
        <v>93</v>
      </c>
      <c r="BX58" s="122" t="s">
        <v>5</v>
      </c>
      <c r="CL58" s="122" t="s">
        <v>19</v>
      </c>
      <c r="CM58" s="122" t="s">
        <v>83</v>
      </c>
    </row>
    <row r="59" s="6" customFormat="1" ht="16.5" customHeight="1">
      <c r="A59" s="110" t="s">
        <v>77</v>
      </c>
      <c r="B59" s="111"/>
      <c r="C59" s="112"/>
      <c r="D59" s="113" t="s">
        <v>94</v>
      </c>
      <c r="E59" s="113"/>
      <c r="F59" s="113"/>
      <c r="G59" s="113"/>
      <c r="H59" s="113"/>
      <c r="I59" s="114"/>
      <c r="J59" s="113" t="s">
        <v>95</v>
      </c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5">
        <f>'SO 04 - Zastřešení nástup...'!J30</f>
        <v>0</v>
      </c>
      <c r="AH59" s="114"/>
      <c r="AI59" s="114"/>
      <c r="AJ59" s="114"/>
      <c r="AK59" s="114"/>
      <c r="AL59" s="114"/>
      <c r="AM59" s="114"/>
      <c r="AN59" s="115">
        <f>SUM(AG59,AT59)</f>
        <v>0</v>
      </c>
      <c r="AO59" s="114"/>
      <c r="AP59" s="114"/>
      <c r="AQ59" s="116" t="s">
        <v>86</v>
      </c>
      <c r="AR59" s="117"/>
      <c r="AS59" s="118">
        <v>0</v>
      </c>
      <c r="AT59" s="119">
        <f>ROUND(SUM(AV59:AW59),2)</f>
        <v>0</v>
      </c>
      <c r="AU59" s="120">
        <f>'SO 04 - Zastřešení nástup...'!P96</f>
        <v>0</v>
      </c>
      <c r="AV59" s="119">
        <f>'SO 04 - Zastřešení nástup...'!J33</f>
        <v>0</v>
      </c>
      <c r="AW59" s="119">
        <f>'SO 04 - Zastřešení nástup...'!J34</f>
        <v>0</v>
      </c>
      <c r="AX59" s="119">
        <f>'SO 04 - Zastřešení nástup...'!J35</f>
        <v>0</v>
      </c>
      <c r="AY59" s="119">
        <f>'SO 04 - Zastřešení nástup...'!J36</f>
        <v>0</v>
      </c>
      <c r="AZ59" s="119">
        <f>'SO 04 - Zastřešení nástup...'!F33</f>
        <v>0</v>
      </c>
      <c r="BA59" s="119">
        <f>'SO 04 - Zastřešení nástup...'!F34</f>
        <v>0</v>
      </c>
      <c r="BB59" s="119">
        <f>'SO 04 - Zastřešení nástup...'!F35</f>
        <v>0</v>
      </c>
      <c r="BC59" s="119">
        <f>'SO 04 - Zastřešení nástup...'!F36</f>
        <v>0</v>
      </c>
      <c r="BD59" s="121">
        <f>'SO 04 - Zastřešení nástup...'!F37</f>
        <v>0</v>
      </c>
      <c r="BT59" s="122" t="s">
        <v>81</v>
      </c>
      <c r="BV59" s="122" t="s">
        <v>75</v>
      </c>
      <c r="BW59" s="122" t="s">
        <v>96</v>
      </c>
      <c r="BX59" s="122" t="s">
        <v>5</v>
      </c>
      <c r="CL59" s="122" t="s">
        <v>19</v>
      </c>
      <c r="CM59" s="122" t="s">
        <v>83</v>
      </c>
    </row>
    <row r="60" s="6" customFormat="1" ht="16.5" customHeight="1">
      <c r="A60" s="110" t="s">
        <v>77</v>
      </c>
      <c r="B60" s="111"/>
      <c r="C60" s="112"/>
      <c r="D60" s="113" t="s">
        <v>97</v>
      </c>
      <c r="E60" s="113"/>
      <c r="F60" s="113"/>
      <c r="G60" s="113"/>
      <c r="H60" s="113"/>
      <c r="I60" s="114"/>
      <c r="J60" s="113" t="s">
        <v>98</v>
      </c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5">
        <f>'SO 05 - Revitalizace budo...'!J30</f>
        <v>0</v>
      </c>
      <c r="AH60" s="114"/>
      <c r="AI60" s="114"/>
      <c r="AJ60" s="114"/>
      <c r="AK60" s="114"/>
      <c r="AL60" s="114"/>
      <c r="AM60" s="114"/>
      <c r="AN60" s="115">
        <f>SUM(AG60,AT60)</f>
        <v>0</v>
      </c>
      <c r="AO60" s="114"/>
      <c r="AP60" s="114"/>
      <c r="AQ60" s="116" t="s">
        <v>86</v>
      </c>
      <c r="AR60" s="117"/>
      <c r="AS60" s="118">
        <v>0</v>
      </c>
      <c r="AT60" s="119">
        <f>ROUND(SUM(AV60:AW60),2)</f>
        <v>0</v>
      </c>
      <c r="AU60" s="120">
        <f>'SO 05 - Revitalizace budo...'!P108</f>
        <v>0</v>
      </c>
      <c r="AV60" s="119">
        <f>'SO 05 - Revitalizace budo...'!J33</f>
        <v>0</v>
      </c>
      <c r="AW60" s="119">
        <f>'SO 05 - Revitalizace budo...'!J34</f>
        <v>0</v>
      </c>
      <c r="AX60" s="119">
        <f>'SO 05 - Revitalizace budo...'!J35</f>
        <v>0</v>
      </c>
      <c r="AY60" s="119">
        <f>'SO 05 - Revitalizace budo...'!J36</f>
        <v>0</v>
      </c>
      <c r="AZ60" s="119">
        <f>'SO 05 - Revitalizace budo...'!F33</f>
        <v>0</v>
      </c>
      <c r="BA60" s="119">
        <f>'SO 05 - Revitalizace budo...'!F34</f>
        <v>0</v>
      </c>
      <c r="BB60" s="119">
        <f>'SO 05 - Revitalizace budo...'!F35</f>
        <v>0</v>
      </c>
      <c r="BC60" s="119">
        <f>'SO 05 - Revitalizace budo...'!F36</f>
        <v>0</v>
      </c>
      <c r="BD60" s="121">
        <f>'SO 05 - Revitalizace budo...'!F37</f>
        <v>0</v>
      </c>
      <c r="BT60" s="122" t="s">
        <v>81</v>
      </c>
      <c r="BV60" s="122" t="s">
        <v>75</v>
      </c>
      <c r="BW60" s="122" t="s">
        <v>99</v>
      </c>
      <c r="BX60" s="122" t="s">
        <v>5</v>
      </c>
      <c r="CL60" s="122" t="s">
        <v>19</v>
      </c>
      <c r="CM60" s="122" t="s">
        <v>83</v>
      </c>
    </row>
    <row r="61" s="6" customFormat="1" ht="16.5" customHeight="1">
      <c r="A61" s="110" t="s">
        <v>77</v>
      </c>
      <c r="B61" s="111"/>
      <c r="C61" s="112"/>
      <c r="D61" s="113" t="s">
        <v>100</v>
      </c>
      <c r="E61" s="113"/>
      <c r="F61" s="113"/>
      <c r="G61" s="113"/>
      <c r="H61" s="113"/>
      <c r="I61" s="114"/>
      <c r="J61" s="113" t="s">
        <v>101</v>
      </c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5">
        <f>'SO 06 - Trakční vedení'!J30</f>
        <v>0</v>
      </c>
      <c r="AH61" s="114"/>
      <c r="AI61" s="114"/>
      <c r="AJ61" s="114"/>
      <c r="AK61" s="114"/>
      <c r="AL61" s="114"/>
      <c r="AM61" s="114"/>
      <c r="AN61" s="115">
        <f>SUM(AG61,AT61)</f>
        <v>0</v>
      </c>
      <c r="AO61" s="114"/>
      <c r="AP61" s="114"/>
      <c r="AQ61" s="116" t="s">
        <v>86</v>
      </c>
      <c r="AR61" s="117"/>
      <c r="AS61" s="118">
        <v>0</v>
      </c>
      <c r="AT61" s="119">
        <f>ROUND(SUM(AV61:AW61),2)</f>
        <v>0</v>
      </c>
      <c r="AU61" s="120">
        <f>'SO 06 - Trakční vedení'!P85</f>
        <v>0</v>
      </c>
      <c r="AV61" s="119">
        <f>'SO 06 - Trakční vedení'!J33</f>
        <v>0</v>
      </c>
      <c r="AW61" s="119">
        <f>'SO 06 - Trakční vedení'!J34</f>
        <v>0</v>
      </c>
      <c r="AX61" s="119">
        <f>'SO 06 - Trakční vedení'!J35</f>
        <v>0</v>
      </c>
      <c r="AY61" s="119">
        <f>'SO 06 - Trakční vedení'!J36</f>
        <v>0</v>
      </c>
      <c r="AZ61" s="119">
        <f>'SO 06 - Trakční vedení'!F33</f>
        <v>0</v>
      </c>
      <c r="BA61" s="119">
        <f>'SO 06 - Trakční vedení'!F34</f>
        <v>0</v>
      </c>
      <c r="BB61" s="119">
        <f>'SO 06 - Trakční vedení'!F35</f>
        <v>0</v>
      </c>
      <c r="BC61" s="119">
        <f>'SO 06 - Trakční vedení'!F36</f>
        <v>0</v>
      </c>
      <c r="BD61" s="121">
        <f>'SO 06 - Trakční vedení'!F37</f>
        <v>0</v>
      </c>
      <c r="BT61" s="122" t="s">
        <v>81</v>
      </c>
      <c r="BV61" s="122" t="s">
        <v>75</v>
      </c>
      <c r="BW61" s="122" t="s">
        <v>102</v>
      </c>
      <c r="BX61" s="122" t="s">
        <v>5</v>
      </c>
      <c r="CL61" s="122" t="s">
        <v>19</v>
      </c>
      <c r="CM61" s="122" t="s">
        <v>83</v>
      </c>
    </row>
    <row r="62" s="6" customFormat="1" ht="16.5" customHeight="1">
      <c r="A62" s="110" t="s">
        <v>77</v>
      </c>
      <c r="B62" s="111"/>
      <c r="C62" s="112"/>
      <c r="D62" s="113" t="s">
        <v>103</v>
      </c>
      <c r="E62" s="113"/>
      <c r="F62" s="113"/>
      <c r="G62" s="113"/>
      <c r="H62" s="113"/>
      <c r="I62" s="114"/>
      <c r="J62" s="113" t="s">
        <v>104</v>
      </c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5">
        <f>'SO 07 - Veřejné osvětlení'!J30</f>
        <v>0</v>
      </c>
      <c r="AH62" s="114"/>
      <c r="AI62" s="114"/>
      <c r="AJ62" s="114"/>
      <c r="AK62" s="114"/>
      <c r="AL62" s="114"/>
      <c r="AM62" s="114"/>
      <c r="AN62" s="115">
        <f>SUM(AG62,AT62)</f>
        <v>0</v>
      </c>
      <c r="AO62" s="114"/>
      <c r="AP62" s="114"/>
      <c r="AQ62" s="116" t="s">
        <v>86</v>
      </c>
      <c r="AR62" s="117"/>
      <c r="AS62" s="118">
        <v>0</v>
      </c>
      <c r="AT62" s="119">
        <f>ROUND(SUM(AV62:AW62),2)</f>
        <v>0</v>
      </c>
      <c r="AU62" s="120">
        <f>'SO 07 - Veřejné osvětlení'!P92</f>
        <v>0</v>
      </c>
      <c r="AV62" s="119">
        <f>'SO 07 - Veřejné osvětlení'!J33</f>
        <v>0</v>
      </c>
      <c r="AW62" s="119">
        <f>'SO 07 - Veřejné osvětlení'!J34</f>
        <v>0</v>
      </c>
      <c r="AX62" s="119">
        <f>'SO 07 - Veřejné osvětlení'!J35</f>
        <v>0</v>
      </c>
      <c r="AY62" s="119">
        <f>'SO 07 - Veřejné osvětlení'!J36</f>
        <v>0</v>
      </c>
      <c r="AZ62" s="119">
        <f>'SO 07 - Veřejné osvětlení'!F33</f>
        <v>0</v>
      </c>
      <c r="BA62" s="119">
        <f>'SO 07 - Veřejné osvětlení'!F34</f>
        <v>0</v>
      </c>
      <c r="BB62" s="119">
        <f>'SO 07 - Veřejné osvětlení'!F35</f>
        <v>0</v>
      </c>
      <c r="BC62" s="119">
        <f>'SO 07 - Veřejné osvětlení'!F36</f>
        <v>0</v>
      </c>
      <c r="BD62" s="121">
        <f>'SO 07 - Veřejné osvětlení'!F37</f>
        <v>0</v>
      </c>
      <c r="BT62" s="122" t="s">
        <v>81</v>
      </c>
      <c r="BV62" s="122" t="s">
        <v>75</v>
      </c>
      <c r="BW62" s="122" t="s">
        <v>105</v>
      </c>
      <c r="BX62" s="122" t="s">
        <v>5</v>
      </c>
      <c r="CL62" s="122" t="s">
        <v>19</v>
      </c>
      <c r="CM62" s="122" t="s">
        <v>83</v>
      </c>
    </row>
    <row r="63" s="6" customFormat="1" ht="16.5" customHeight="1">
      <c r="A63" s="110" t="s">
        <v>77</v>
      </c>
      <c r="B63" s="111"/>
      <c r="C63" s="112"/>
      <c r="D63" s="113" t="s">
        <v>106</v>
      </c>
      <c r="E63" s="113"/>
      <c r="F63" s="113"/>
      <c r="G63" s="113"/>
      <c r="H63" s="113"/>
      <c r="I63" s="114"/>
      <c r="J63" s="113" t="s">
        <v>107</v>
      </c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5">
        <f>'SO 09 - ESA Hlučínská'!J30</f>
        <v>0</v>
      </c>
      <c r="AH63" s="114"/>
      <c r="AI63" s="114"/>
      <c r="AJ63" s="114"/>
      <c r="AK63" s="114"/>
      <c r="AL63" s="114"/>
      <c r="AM63" s="114"/>
      <c r="AN63" s="115">
        <f>SUM(AG63,AT63)</f>
        <v>0</v>
      </c>
      <c r="AO63" s="114"/>
      <c r="AP63" s="114"/>
      <c r="AQ63" s="116" t="s">
        <v>86</v>
      </c>
      <c r="AR63" s="117"/>
      <c r="AS63" s="118">
        <v>0</v>
      </c>
      <c r="AT63" s="119">
        <f>ROUND(SUM(AV63:AW63),2)</f>
        <v>0</v>
      </c>
      <c r="AU63" s="120">
        <f>'SO 09 - ESA Hlučínská'!P89</f>
        <v>0</v>
      </c>
      <c r="AV63" s="119">
        <f>'SO 09 - ESA Hlučínská'!J33</f>
        <v>0</v>
      </c>
      <c r="AW63" s="119">
        <f>'SO 09 - ESA Hlučínská'!J34</f>
        <v>0</v>
      </c>
      <c r="AX63" s="119">
        <f>'SO 09 - ESA Hlučínská'!J35</f>
        <v>0</v>
      </c>
      <c r="AY63" s="119">
        <f>'SO 09 - ESA Hlučínská'!J36</f>
        <v>0</v>
      </c>
      <c r="AZ63" s="119">
        <f>'SO 09 - ESA Hlučínská'!F33</f>
        <v>0</v>
      </c>
      <c r="BA63" s="119">
        <f>'SO 09 - ESA Hlučínská'!F34</f>
        <v>0</v>
      </c>
      <c r="BB63" s="119">
        <f>'SO 09 - ESA Hlučínská'!F35</f>
        <v>0</v>
      </c>
      <c r="BC63" s="119">
        <f>'SO 09 - ESA Hlučínská'!F36</f>
        <v>0</v>
      </c>
      <c r="BD63" s="121">
        <f>'SO 09 - ESA Hlučínská'!F37</f>
        <v>0</v>
      </c>
      <c r="BT63" s="122" t="s">
        <v>81</v>
      </c>
      <c r="BV63" s="122" t="s">
        <v>75</v>
      </c>
      <c r="BW63" s="122" t="s">
        <v>108</v>
      </c>
      <c r="BX63" s="122" t="s">
        <v>5</v>
      </c>
      <c r="CL63" s="122" t="s">
        <v>19</v>
      </c>
      <c r="CM63" s="122" t="s">
        <v>83</v>
      </c>
    </row>
    <row r="64" s="6" customFormat="1" ht="16.5" customHeight="1">
      <c r="A64" s="110" t="s">
        <v>77</v>
      </c>
      <c r="B64" s="111"/>
      <c r="C64" s="112"/>
      <c r="D64" s="113" t="s">
        <v>109</v>
      </c>
      <c r="E64" s="113"/>
      <c r="F64" s="113"/>
      <c r="G64" s="113"/>
      <c r="H64" s="113"/>
      <c r="I64" s="114"/>
      <c r="J64" s="113" t="s">
        <v>110</v>
      </c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5">
        <f>'PS 01 - Kamerový a inform...'!J30</f>
        <v>0</v>
      </c>
      <c r="AH64" s="114"/>
      <c r="AI64" s="114"/>
      <c r="AJ64" s="114"/>
      <c r="AK64" s="114"/>
      <c r="AL64" s="114"/>
      <c r="AM64" s="114"/>
      <c r="AN64" s="115">
        <f>SUM(AG64,AT64)</f>
        <v>0</v>
      </c>
      <c r="AO64" s="114"/>
      <c r="AP64" s="114"/>
      <c r="AQ64" s="116" t="s">
        <v>111</v>
      </c>
      <c r="AR64" s="117"/>
      <c r="AS64" s="118">
        <v>0</v>
      </c>
      <c r="AT64" s="119">
        <f>ROUND(SUM(AV64:AW64),2)</f>
        <v>0</v>
      </c>
      <c r="AU64" s="120">
        <f>'PS 01 - Kamerový a inform...'!P86</f>
        <v>0</v>
      </c>
      <c r="AV64" s="119">
        <f>'PS 01 - Kamerový a inform...'!J33</f>
        <v>0</v>
      </c>
      <c r="AW64" s="119">
        <f>'PS 01 - Kamerový a inform...'!J34</f>
        <v>0</v>
      </c>
      <c r="AX64" s="119">
        <f>'PS 01 - Kamerový a inform...'!J35</f>
        <v>0</v>
      </c>
      <c r="AY64" s="119">
        <f>'PS 01 - Kamerový a inform...'!J36</f>
        <v>0</v>
      </c>
      <c r="AZ64" s="119">
        <f>'PS 01 - Kamerový a inform...'!F33</f>
        <v>0</v>
      </c>
      <c r="BA64" s="119">
        <f>'PS 01 - Kamerový a inform...'!F34</f>
        <v>0</v>
      </c>
      <c r="BB64" s="119">
        <f>'PS 01 - Kamerový a inform...'!F35</f>
        <v>0</v>
      </c>
      <c r="BC64" s="119">
        <f>'PS 01 - Kamerový a inform...'!F36</f>
        <v>0</v>
      </c>
      <c r="BD64" s="121">
        <f>'PS 01 - Kamerový a inform...'!F37</f>
        <v>0</v>
      </c>
      <c r="BT64" s="122" t="s">
        <v>81</v>
      </c>
      <c r="BV64" s="122" t="s">
        <v>75</v>
      </c>
      <c r="BW64" s="122" t="s">
        <v>112</v>
      </c>
      <c r="BX64" s="122" t="s">
        <v>5</v>
      </c>
      <c r="CL64" s="122" t="s">
        <v>19</v>
      </c>
      <c r="CM64" s="122" t="s">
        <v>83</v>
      </c>
    </row>
    <row r="65" s="6" customFormat="1" ht="16.5" customHeight="1">
      <c r="A65" s="110" t="s">
        <v>77</v>
      </c>
      <c r="B65" s="111"/>
      <c r="C65" s="112"/>
      <c r="D65" s="113" t="s">
        <v>113</v>
      </c>
      <c r="E65" s="113"/>
      <c r="F65" s="113"/>
      <c r="G65" s="113"/>
      <c r="H65" s="113"/>
      <c r="I65" s="114"/>
      <c r="J65" s="113" t="s">
        <v>114</v>
      </c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5">
        <f>'PS 02 - Wifi, datové služby'!J30</f>
        <v>0</v>
      </c>
      <c r="AH65" s="114"/>
      <c r="AI65" s="114"/>
      <c r="AJ65" s="114"/>
      <c r="AK65" s="114"/>
      <c r="AL65" s="114"/>
      <c r="AM65" s="114"/>
      <c r="AN65" s="115">
        <f>SUM(AG65,AT65)</f>
        <v>0</v>
      </c>
      <c r="AO65" s="114"/>
      <c r="AP65" s="114"/>
      <c r="AQ65" s="116" t="s">
        <v>111</v>
      </c>
      <c r="AR65" s="117"/>
      <c r="AS65" s="118">
        <v>0</v>
      </c>
      <c r="AT65" s="119">
        <f>ROUND(SUM(AV65:AW65),2)</f>
        <v>0</v>
      </c>
      <c r="AU65" s="120">
        <f>'PS 02 - Wifi, datové služby'!P85</f>
        <v>0</v>
      </c>
      <c r="AV65" s="119">
        <f>'PS 02 - Wifi, datové služby'!J33</f>
        <v>0</v>
      </c>
      <c r="AW65" s="119">
        <f>'PS 02 - Wifi, datové služby'!J34</f>
        <v>0</v>
      </c>
      <c r="AX65" s="119">
        <f>'PS 02 - Wifi, datové služby'!J35</f>
        <v>0</v>
      </c>
      <c r="AY65" s="119">
        <f>'PS 02 - Wifi, datové služby'!J36</f>
        <v>0</v>
      </c>
      <c r="AZ65" s="119">
        <f>'PS 02 - Wifi, datové služby'!F33</f>
        <v>0</v>
      </c>
      <c r="BA65" s="119">
        <f>'PS 02 - Wifi, datové služby'!F34</f>
        <v>0</v>
      </c>
      <c r="BB65" s="119">
        <f>'PS 02 - Wifi, datové služby'!F35</f>
        <v>0</v>
      </c>
      <c r="BC65" s="119">
        <f>'PS 02 - Wifi, datové služby'!F36</f>
        <v>0</v>
      </c>
      <c r="BD65" s="121">
        <f>'PS 02 - Wifi, datové služby'!F37</f>
        <v>0</v>
      </c>
      <c r="BT65" s="122" t="s">
        <v>81</v>
      </c>
      <c r="BV65" s="122" t="s">
        <v>75</v>
      </c>
      <c r="BW65" s="122" t="s">
        <v>115</v>
      </c>
      <c r="BX65" s="122" t="s">
        <v>5</v>
      </c>
      <c r="CL65" s="122" t="s">
        <v>19</v>
      </c>
      <c r="CM65" s="122" t="s">
        <v>83</v>
      </c>
    </row>
    <row r="66" s="6" customFormat="1" ht="16.5" customHeight="1">
      <c r="A66" s="110" t="s">
        <v>77</v>
      </c>
      <c r="B66" s="111"/>
      <c r="C66" s="112"/>
      <c r="D66" s="113" t="s">
        <v>116</v>
      </c>
      <c r="E66" s="113"/>
      <c r="F66" s="113"/>
      <c r="G66" s="113"/>
      <c r="H66" s="113"/>
      <c r="I66" s="114"/>
      <c r="J66" s="113" t="s">
        <v>117</v>
      </c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5">
        <f>'PS 03 - Úpravy světelné s...'!J30</f>
        <v>0</v>
      </c>
      <c r="AH66" s="114"/>
      <c r="AI66" s="114"/>
      <c r="AJ66" s="114"/>
      <c r="AK66" s="114"/>
      <c r="AL66" s="114"/>
      <c r="AM66" s="114"/>
      <c r="AN66" s="115">
        <f>SUM(AG66,AT66)</f>
        <v>0</v>
      </c>
      <c r="AO66" s="114"/>
      <c r="AP66" s="114"/>
      <c r="AQ66" s="116" t="s">
        <v>111</v>
      </c>
      <c r="AR66" s="117"/>
      <c r="AS66" s="118">
        <v>0</v>
      </c>
      <c r="AT66" s="119">
        <f>ROUND(SUM(AV66:AW66),2)</f>
        <v>0</v>
      </c>
      <c r="AU66" s="120">
        <f>'PS 03 - Úpravy světelné s...'!P90</f>
        <v>0</v>
      </c>
      <c r="AV66" s="119">
        <f>'PS 03 - Úpravy světelné s...'!J33</f>
        <v>0</v>
      </c>
      <c r="AW66" s="119">
        <f>'PS 03 - Úpravy světelné s...'!J34</f>
        <v>0</v>
      </c>
      <c r="AX66" s="119">
        <f>'PS 03 - Úpravy světelné s...'!J35</f>
        <v>0</v>
      </c>
      <c r="AY66" s="119">
        <f>'PS 03 - Úpravy světelné s...'!J36</f>
        <v>0</v>
      </c>
      <c r="AZ66" s="119">
        <f>'PS 03 - Úpravy světelné s...'!F33</f>
        <v>0</v>
      </c>
      <c r="BA66" s="119">
        <f>'PS 03 - Úpravy světelné s...'!F34</f>
        <v>0</v>
      </c>
      <c r="BB66" s="119">
        <f>'PS 03 - Úpravy světelné s...'!F35</f>
        <v>0</v>
      </c>
      <c r="BC66" s="119">
        <f>'PS 03 - Úpravy světelné s...'!F36</f>
        <v>0</v>
      </c>
      <c r="BD66" s="121">
        <f>'PS 03 - Úpravy světelné s...'!F37</f>
        <v>0</v>
      </c>
      <c r="BT66" s="122" t="s">
        <v>81</v>
      </c>
      <c r="BV66" s="122" t="s">
        <v>75</v>
      </c>
      <c r="BW66" s="122" t="s">
        <v>118</v>
      </c>
      <c r="BX66" s="122" t="s">
        <v>5</v>
      </c>
      <c r="CL66" s="122" t="s">
        <v>119</v>
      </c>
      <c r="CM66" s="122" t="s">
        <v>83</v>
      </c>
    </row>
    <row r="67" s="6" customFormat="1" ht="16.5" customHeight="1">
      <c r="A67" s="110" t="s">
        <v>77</v>
      </c>
      <c r="B67" s="111"/>
      <c r="C67" s="112"/>
      <c r="D67" s="113" t="s">
        <v>120</v>
      </c>
      <c r="E67" s="113"/>
      <c r="F67" s="113"/>
      <c r="G67" s="113"/>
      <c r="H67" s="113"/>
      <c r="I67" s="114"/>
      <c r="J67" s="113" t="s">
        <v>121</v>
      </c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5">
        <f>'VRN - Vedlejší rozpočtové...'!J30</f>
        <v>0</v>
      </c>
      <c r="AH67" s="114"/>
      <c r="AI67" s="114"/>
      <c r="AJ67" s="114"/>
      <c r="AK67" s="114"/>
      <c r="AL67" s="114"/>
      <c r="AM67" s="114"/>
      <c r="AN67" s="115">
        <f>SUM(AG67,AT67)</f>
        <v>0</v>
      </c>
      <c r="AO67" s="114"/>
      <c r="AP67" s="114"/>
      <c r="AQ67" s="116" t="s">
        <v>122</v>
      </c>
      <c r="AR67" s="117"/>
      <c r="AS67" s="123">
        <v>0</v>
      </c>
      <c r="AT67" s="124">
        <f>ROUND(SUM(AV67:AW67),2)</f>
        <v>0</v>
      </c>
      <c r="AU67" s="125">
        <f>'VRN - Vedlejší rozpočtové...'!P81</f>
        <v>0</v>
      </c>
      <c r="AV67" s="124">
        <f>'VRN - Vedlejší rozpočtové...'!J33</f>
        <v>0</v>
      </c>
      <c r="AW67" s="124">
        <f>'VRN - Vedlejší rozpočtové...'!J34</f>
        <v>0</v>
      </c>
      <c r="AX67" s="124">
        <f>'VRN - Vedlejší rozpočtové...'!J35</f>
        <v>0</v>
      </c>
      <c r="AY67" s="124">
        <f>'VRN - Vedlejší rozpočtové...'!J36</f>
        <v>0</v>
      </c>
      <c r="AZ67" s="124">
        <f>'VRN - Vedlejší rozpočtové...'!F33</f>
        <v>0</v>
      </c>
      <c r="BA67" s="124">
        <f>'VRN - Vedlejší rozpočtové...'!F34</f>
        <v>0</v>
      </c>
      <c r="BB67" s="124">
        <f>'VRN - Vedlejší rozpočtové...'!F35</f>
        <v>0</v>
      </c>
      <c r="BC67" s="124">
        <f>'VRN - Vedlejší rozpočtové...'!F36</f>
        <v>0</v>
      </c>
      <c r="BD67" s="126">
        <f>'VRN - Vedlejší rozpočtové...'!F37</f>
        <v>0</v>
      </c>
      <c r="BT67" s="122" t="s">
        <v>81</v>
      </c>
      <c r="BV67" s="122" t="s">
        <v>75</v>
      </c>
      <c r="BW67" s="122" t="s">
        <v>123</v>
      </c>
      <c r="BX67" s="122" t="s">
        <v>5</v>
      </c>
      <c r="CL67" s="122" t="s">
        <v>19</v>
      </c>
      <c r="CM67" s="122" t="s">
        <v>83</v>
      </c>
    </row>
    <row r="68" s="1" customFormat="1" ht="30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43"/>
    </row>
    <row r="69" s="1" customFormat="1" ht="6.96" customHeight="1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43"/>
    </row>
  </sheetData>
  <sheetProtection sheet="1" formatColumns="0" formatRows="0" objects="1" scenarios="1" spinCount="100000" saltValue="PC6KliNv9gJWPZqRTJ/Ysf2si+fYk1rCoFbkyzpo2z80WsFkNGLqIAlDH5nXJPWMVNYB1dbzntsN5Di7tE7bfw==" hashValue="ci7rzk4yYzsqnoRBhiq7ZUNlXalYbXgnHV3+0ozK9/CxKk+pkf+zRx/E7ORX7vUJOtPJ/4KZisKisUJESC7YDA==" algorithmName="SHA-512" password="CC35"/>
  <mergeCells count="90"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61:AP61"/>
    <mergeCell ref="AN58:AP58"/>
    <mergeCell ref="AN59:AP59"/>
    <mergeCell ref="AN60:AP60"/>
    <mergeCell ref="AN62:AP62"/>
    <mergeCell ref="AN63:AP63"/>
    <mergeCell ref="AN64:AP64"/>
    <mergeCell ref="AN65:AP65"/>
    <mergeCell ref="AN66:AP66"/>
    <mergeCell ref="AN67:AP67"/>
    <mergeCell ref="D62:H62"/>
    <mergeCell ref="D55:H55"/>
    <mergeCell ref="D56:H56"/>
    <mergeCell ref="D57:H57"/>
    <mergeCell ref="D58:H58"/>
    <mergeCell ref="D59:H59"/>
    <mergeCell ref="D60:H60"/>
    <mergeCell ref="D61:H61"/>
    <mergeCell ref="D63:H63"/>
    <mergeCell ref="D64:H64"/>
    <mergeCell ref="D65:H65"/>
    <mergeCell ref="D66:H66"/>
    <mergeCell ref="D67:H67"/>
    <mergeCell ref="AG64:AM64"/>
    <mergeCell ref="AG63:AM63"/>
    <mergeCell ref="AG65:AM65"/>
    <mergeCell ref="AG66:AM66"/>
    <mergeCell ref="AG67:AM67"/>
    <mergeCell ref="C52:G52"/>
    <mergeCell ref="I52:AF52"/>
    <mergeCell ref="J55:AF55"/>
    <mergeCell ref="J56:AF56"/>
    <mergeCell ref="J57:AF57"/>
    <mergeCell ref="J58:AF58"/>
    <mergeCell ref="J59:AF59"/>
    <mergeCell ref="J60:AF60"/>
    <mergeCell ref="J61:AF61"/>
    <mergeCell ref="J62:AF62"/>
    <mergeCell ref="J63:AF63"/>
    <mergeCell ref="J64:AF64"/>
    <mergeCell ref="J65:AF65"/>
    <mergeCell ref="J66:AF66"/>
    <mergeCell ref="J67:AF67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G59:AM59"/>
    <mergeCell ref="AG60:AM60"/>
    <mergeCell ref="AG61:AM61"/>
    <mergeCell ref="AG62:AM62"/>
    <mergeCell ref="AG54:AM54"/>
    <mergeCell ref="AN54:AP54"/>
  </mergeCells>
  <hyperlinks>
    <hyperlink ref="A55" location="'DIO - Dopravně inženýrské...'!C2" display="/"/>
    <hyperlink ref="A56" location="'SO 01 - Tramvajový svršek...'!C2" display="/"/>
    <hyperlink ref="A57" location="'SO 02 - Nástupiště, chodn...'!C2" display="/"/>
    <hyperlink ref="A58" location="'SO 03 - Estetizace okolní...'!C2" display="/"/>
    <hyperlink ref="A59" location="'SO 04 - Zastřešení nástup...'!C2" display="/"/>
    <hyperlink ref="A60" location="'SO 05 - Revitalizace budo...'!C2" display="/"/>
    <hyperlink ref="A61" location="'SO 06 - Trakční vedení'!C2" display="/"/>
    <hyperlink ref="A62" location="'SO 07 - Veřejné osvětlení'!C2" display="/"/>
    <hyperlink ref="A63" location="'SO 09 - ESA Hlučínská'!C2" display="/"/>
    <hyperlink ref="A64" location="'PS 01 - Kamerový a inform...'!C2" display="/"/>
    <hyperlink ref="A65" location="'PS 02 - Wifi, datové služby'!C2" display="/"/>
    <hyperlink ref="A66" location="'PS 03 - Úpravy světelné s...'!C2" display="/"/>
    <hyperlink ref="A6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108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3281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3282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3283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ROUND(J89,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ROUND((SUM(BE89:BE201)),  2)</f>
        <v>0</v>
      </c>
      <c r="I33" s="150">
        <v>0.20999999999999999</v>
      </c>
      <c r="J33" s="149">
        <f>ROUND(((SUM(BE89:BE201))*I33),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ROUND((SUM(BF89:BF201)),  2)</f>
        <v>0</v>
      </c>
      <c r="I34" s="150">
        <v>0.14999999999999999</v>
      </c>
      <c r="J34" s="149">
        <f>ROUND(((SUM(BF89:BF201))*I34),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ROUND((SUM(BG89:BG201)),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ROUND((SUM(BH89:BH201)),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ROUND((SUM(BI89:BI201)),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09 - ESA Hlučínská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KPTECH,  s.r.o.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Dolejšek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J89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J90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J91</f>
        <v>0</v>
      </c>
      <c r="K61" s="179"/>
      <c r="L61" s="184"/>
    </row>
    <row r="62" s="9" customFormat="1" ht="19.92" customHeight="1">
      <c r="B62" s="178"/>
      <c r="C62" s="179"/>
      <c r="D62" s="180" t="s">
        <v>170</v>
      </c>
      <c r="E62" s="181"/>
      <c r="F62" s="181"/>
      <c r="G62" s="181"/>
      <c r="H62" s="181"/>
      <c r="I62" s="182"/>
      <c r="J62" s="183">
        <f>J101</f>
        <v>0</v>
      </c>
      <c r="K62" s="179"/>
      <c r="L62" s="184"/>
    </row>
    <row r="63" s="9" customFormat="1" ht="19.92" customHeight="1">
      <c r="B63" s="178"/>
      <c r="C63" s="179"/>
      <c r="D63" s="180" t="s">
        <v>1674</v>
      </c>
      <c r="E63" s="181"/>
      <c r="F63" s="181"/>
      <c r="G63" s="181"/>
      <c r="H63" s="181"/>
      <c r="I63" s="182"/>
      <c r="J63" s="183">
        <f>J105</f>
        <v>0</v>
      </c>
      <c r="K63" s="179"/>
      <c r="L63" s="184"/>
    </row>
    <row r="64" s="9" customFormat="1" ht="19.92" customHeight="1">
      <c r="B64" s="178"/>
      <c r="C64" s="179"/>
      <c r="D64" s="180" t="s">
        <v>3034</v>
      </c>
      <c r="E64" s="181"/>
      <c r="F64" s="181"/>
      <c r="G64" s="181"/>
      <c r="H64" s="181"/>
      <c r="I64" s="182"/>
      <c r="J64" s="183">
        <f>J109</f>
        <v>0</v>
      </c>
      <c r="K64" s="179"/>
      <c r="L64" s="184"/>
    </row>
    <row r="65" s="8" customFormat="1" ht="24.96" customHeight="1">
      <c r="B65" s="171"/>
      <c r="C65" s="172"/>
      <c r="D65" s="173" t="s">
        <v>2817</v>
      </c>
      <c r="E65" s="174"/>
      <c r="F65" s="174"/>
      <c r="G65" s="174"/>
      <c r="H65" s="174"/>
      <c r="I65" s="175"/>
      <c r="J65" s="176">
        <f>J121</f>
        <v>0</v>
      </c>
      <c r="K65" s="172"/>
      <c r="L65" s="177"/>
    </row>
    <row r="66" s="9" customFormat="1" ht="19.92" customHeight="1">
      <c r="B66" s="178"/>
      <c r="C66" s="179"/>
      <c r="D66" s="180" t="s">
        <v>2818</v>
      </c>
      <c r="E66" s="181"/>
      <c r="F66" s="181"/>
      <c r="G66" s="181"/>
      <c r="H66" s="181"/>
      <c r="I66" s="182"/>
      <c r="J66" s="183">
        <f>J122</f>
        <v>0</v>
      </c>
      <c r="K66" s="179"/>
      <c r="L66" s="184"/>
    </row>
    <row r="67" s="9" customFormat="1" ht="19.92" customHeight="1">
      <c r="B67" s="178"/>
      <c r="C67" s="179"/>
      <c r="D67" s="180" t="s">
        <v>3284</v>
      </c>
      <c r="E67" s="181"/>
      <c r="F67" s="181"/>
      <c r="G67" s="181"/>
      <c r="H67" s="181"/>
      <c r="I67" s="182"/>
      <c r="J67" s="183">
        <f>J153</f>
        <v>0</v>
      </c>
      <c r="K67" s="179"/>
      <c r="L67" s="184"/>
    </row>
    <row r="68" s="9" customFormat="1" ht="19.92" customHeight="1">
      <c r="B68" s="178"/>
      <c r="C68" s="179"/>
      <c r="D68" s="180" t="s">
        <v>2819</v>
      </c>
      <c r="E68" s="181"/>
      <c r="F68" s="181"/>
      <c r="G68" s="181"/>
      <c r="H68" s="181"/>
      <c r="I68" s="182"/>
      <c r="J68" s="183">
        <f>J165</f>
        <v>0</v>
      </c>
      <c r="K68" s="179"/>
      <c r="L68" s="184"/>
    </row>
    <row r="69" s="9" customFormat="1" ht="14.88" customHeight="1">
      <c r="B69" s="178"/>
      <c r="C69" s="179"/>
      <c r="D69" s="180" t="s">
        <v>3285</v>
      </c>
      <c r="E69" s="181"/>
      <c r="F69" s="181"/>
      <c r="G69" s="181"/>
      <c r="H69" s="181"/>
      <c r="I69" s="182"/>
      <c r="J69" s="183">
        <f>J182</f>
        <v>0</v>
      </c>
      <c r="K69" s="179"/>
      <c r="L69" s="184"/>
    </row>
    <row r="70" s="1" customFormat="1" ht="21.84" customHeight="1">
      <c r="B70" s="38"/>
      <c r="C70" s="39"/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58"/>
      <c r="C71" s="59"/>
      <c r="D71" s="59"/>
      <c r="E71" s="59"/>
      <c r="F71" s="59"/>
      <c r="G71" s="59"/>
      <c r="H71" s="59"/>
      <c r="I71" s="161"/>
      <c r="J71" s="59"/>
      <c r="K71" s="59"/>
      <c r="L71" s="43"/>
    </row>
    <row r="75" s="1" customFormat="1" ht="6.96" customHeight="1">
      <c r="B75" s="60"/>
      <c r="C75" s="61"/>
      <c r="D75" s="61"/>
      <c r="E75" s="61"/>
      <c r="F75" s="61"/>
      <c r="G75" s="61"/>
      <c r="H75" s="61"/>
      <c r="I75" s="164"/>
      <c r="J75" s="61"/>
      <c r="K75" s="61"/>
      <c r="L75" s="43"/>
    </row>
    <row r="76" s="1" customFormat="1" ht="24.96" customHeight="1">
      <c r="B76" s="38"/>
      <c r="C76" s="23" t="s">
        <v>136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6.96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2" customHeight="1">
      <c r="B78" s="38"/>
      <c r="C78" s="32" t="s">
        <v>16</v>
      </c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6.5" customHeight="1">
      <c r="B79" s="38"/>
      <c r="C79" s="39"/>
      <c r="D79" s="39"/>
      <c r="E79" s="165" t="str">
        <f>E7</f>
        <v>Revitalizace tramvajové smyčky Hlučínská</v>
      </c>
      <c r="F79" s="32"/>
      <c r="G79" s="32"/>
      <c r="H79" s="32"/>
      <c r="I79" s="135"/>
      <c r="J79" s="39"/>
      <c r="K79" s="39"/>
      <c r="L79" s="43"/>
    </row>
    <row r="80" s="1" customFormat="1" ht="12" customHeight="1">
      <c r="B80" s="38"/>
      <c r="C80" s="32" t="s">
        <v>125</v>
      </c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6.5" customHeight="1">
      <c r="B81" s="38"/>
      <c r="C81" s="39"/>
      <c r="D81" s="39"/>
      <c r="E81" s="68" t="str">
        <f>E9</f>
        <v>SO 09 - ESA Hlučínská</v>
      </c>
      <c r="F81" s="39"/>
      <c r="G81" s="39"/>
      <c r="H81" s="39"/>
      <c r="I81" s="135"/>
      <c r="J81" s="39"/>
      <c r="K81" s="39"/>
      <c r="L81" s="43"/>
    </row>
    <row r="82" s="1" customFormat="1" ht="6.96" customHeight="1">
      <c r="B82" s="38"/>
      <c r="C82" s="39"/>
      <c r="D82" s="39"/>
      <c r="E82" s="39"/>
      <c r="F82" s="39"/>
      <c r="G82" s="39"/>
      <c r="H82" s="39"/>
      <c r="I82" s="135"/>
      <c r="J82" s="39"/>
      <c r="K82" s="39"/>
      <c r="L82" s="43"/>
    </row>
    <row r="83" s="1" customFormat="1" ht="12" customHeight="1">
      <c r="B83" s="38"/>
      <c r="C83" s="32" t="s">
        <v>21</v>
      </c>
      <c r="D83" s="39"/>
      <c r="E83" s="39"/>
      <c r="F83" s="27" t="str">
        <f>F12</f>
        <v>Ostrava</v>
      </c>
      <c r="G83" s="39"/>
      <c r="H83" s="39"/>
      <c r="I83" s="138" t="s">
        <v>23</v>
      </c>
      <c r="J83" s="71" t="str">
        <f>IF(J12="","",J12)</f>
        <v>28. 2. 2019</v>
      </c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15.15" customHeight="1">
      <c r="B85" s="38"/>
      <c r="C85" s="32" t="s">
        <v>25</v>
      </c>
      <c r="D85" s="39"/>
      <c r="E85" s="39"/>
      <c r="F85" s="27" t="str">
        <f>E15</f>
        <v>Dopravní podnik Ostrava a.s.</v>
      </c>
      <c r="G85" s="39"/>
      <c r="H85" s="39"/>
      <c r="I85" s="138" t="s">
        <v>32</v>
      </c>
      <c r="J85" s="36" t="str">
        <f>E21</f>
        <v xml:space="preserve">KPTECH,  s.r.o.</v>
      </c>
      <c r="K85" s="39"/>
      <c r="L85" s="43"/>
    </row>
    <row r="86" s="1" customFormat="1" ht="15.15" customHeight="1">
      <c r="B86" s="38"/>
      <c r="C86" s="32" t="s">
        <v>30</v>
      </c>
      <c r="D86" s="39"/>
      <c r="E86" s="39"/>
      <c r="F86" s="27" t="str">
        <f>IF(E18="","",E18)</f>
        <v>Vyplň údaj</v>
      </c>
      <c r="G86" s="39"/>
      <c r="H86" s="39"/>
      <c r="I86" s="138" t="s">
        <v>36</v>
      </c>
      <c r="J86" s="36" t="str">
        <f>E24</f>
        <v>Ing. Dolejšek</v>
      </c>
      <c r="K86" s="39"/>
      <c r="L86" s="43"/>
    </row>
    <row r="87" s="1" customFormat="1" ht="10.32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0" customFormat="1" ht="29.28" customHeight="1">
      <c r="B88" s="185"/>
      <c r="C88" s="186" t="s">
        <v>137</v>
      </c>
      <c r="D88" s="187" t="s">
        <v>58</v>
      </c>
      <c r="E88" s="187" t="s">
        <v>54</v>
      </c>
      <c r="F88" s="187" t="s">
        <v>55</v>
      </c>
      <c r="G88" s="187" t="s">
        <v>138</v>
      </c>
      <c r="H88" s="187" t="s">
        <v>139</v>
      </c>
      <c r="I88" s="188" t="s">
        <v>140</v>
      </c>
      <c r="J88" s="187" t="s">
        <v>132</v>
      </c>
      <c r="K88" s="189" t="s">
        <v>141</v>
      </c>
      <c r="L88" s="190"/>
      <c r="M88" s="91" t="s">
        <v>19</v>
      </c>
      <c r="N88" s="92" t="s">
        <v>43</v>
      </c>
      <c r="O88" s="92" t="s">
        <v>142</v>
      </c>
      <c r="P88" s="92" t="s">
        <v>143</v>
      </c>
      <c r="Q88" s="92" t="s">
        <v>144</v>
      </c>
      <c r="R88" s="92" t="s">
        <v>145</v>
      </c>
      <c r="S88" s="92" t="s">
        <v>146</v>
      </c>
      <c r="T88" s="93" t="s">
        <v>147</v>
      </c>
    </row>
    <row r="89" s="1" customFormat="1" ht="22.8" customHeight="1">
      <c r="B89" s="38"/>
      <c r="C89" s="98" t="s">
        <v>148</v>
      </c>
      <c r="D89" s="39"/>
      <c r="E89" s="39"/>
      <c r="F89" s="39"/>
      <c r="G89" s="39"/>
      <c r="H89" s="39"/>
      <c r="I89" s="135"/>
      <c r="J89" s="191">
        <f>BK89</f>
        <v>0</v>
      </c>
      <c r="K89" s="39"/>
      <c r="L89" s="43"/>
      <c r="M89" s="94"/>
      <c r="N89" s="95"/>
      <c r="O89" s="95"/>
      <c r="P89" s="192">
        <f>P90+P121</f>
        <v>0</v>
      </c>
      <c r="Q89" s="95"/>
      <c r="R89" s="192">
        <f>R90+R121</f>
        <v>1.2526299999999999</v>
      </c>
      <c r="S89" s="95"/>
      <c r="T89" s="193">
        <f>T90+T121</f>
        <v>0.036894000000000003</v>
      </c>
      <c r="AT89" s="17" t="s">
        <v>72</v>
      </c>
      <c r="AU89" s="17" t="s">
        <v>133</v>
      </c>
      <c r="BK89" s="194">
        <f>BK90+BK121</f>
        <v>0</v>
      </c>
    </row>
    <row r="90" s="11" customFormat="1" ht="25.92" customHeight="1">
      <c r="B90" s="195"/>
      <c r="C90" s="196"/>
      <c r="D90" s="197" t="s">
        <v>72</v>
      </c>
      <c r="E90" s="198" t="s">
        <v>544</v>
      </c>
      <c r="F90" s="198" t="s">
        <v>545</v>
      </c>
      <c r="G90" s="196"/>
      <c r="H90" s="196"/>
      <c r="I90" s="199"/>
      <c r="J90" s="200">
        <f>BK90</f>
        <v>0</v>
      </c>
      <c r="K90" s="196"/>
      <c r="L90" s="201"/>
      <c r="M90" s="202"/>
      <c r="N90" s="203"/>
      <c r="O90" s="203"/>
      <c r="P90" s="204">
        <f>P91+P101+P105+P109</f>
        <v>0</v>
      </c>
      <c r="Q90" s="203"/>
      <c r="R90" s="204">
        <f>R91+R101+R105+R109</f>
        <v>1.1407099999999999</v>
      </c>
      <c r="S90" s="203"/>
      <c r="T90" s="205">
        <f>T91+T101+T105+T109</f>
        <v>0.036894000000000003</v>
      </c>
      <c r="AR90" s="206" t="s">
        <v>81</v>
      </c>
      <c r="AT90" s="207" t="s">
        <v>72</v>
      </c>
      <c r="AU90" s="207" t="s">
        <v>73</v>
      </c>
      <c r="AY90" s="206" t="s">
        <v>152</v>
      </c>
      <c r="BK90" s="208">
        <f>BK91+BK101+BK105+BK109</f>
        <v>0</v>
      </c>
    </row>
    <row r="91" s="11" customFormat="1" ht="22.8" customHeight="1">
      <c r="B91" s="195"/>
      <c r="C91" s="196"/>
      <c r="D91" s="197" t="s">
        <v>72</v>
      </c>
      <c r="E91" s="209" t="s">
        <v>81</v>
      </c>
      <c r="F91" s="209" t="s">
        <v>174</v>
      </c>
      <c r="G91" s="196"/>
      <c r="H91" s="196"/>
      <c r="I91" s="199"/>
      <c r="J91" s="210">
        <f>BK91</f>
        <v>0</v>
      </c>
      <c r="K91" s="196"/>
      <c r="L91" s="201"/>
      <c r="M91" s="202"/>
      <c r="N91" s="203"/>
      <c r="O91" s="203"/>
      <c r="P91" s="204">
        <f>SUM(P92:P100)</f>
        <v>0</v>
      </c>
      <c r="Q91" s="203"/>
      <c r="R91" s="204">
        <f>SUM(R92:R100)</f>
        <v>0</v>
      </c>
      <c r="S91" s="203"/>
      <c r="T91" s="205">
        <f>SUM(T92:T100)</f>
        <v>0</v>
      </c>
      <c r="AR91" s="206" t="s">
        <v>81</v>
      </c>
      <c r="AT91" s="207" t="s">
        <v>72</v>
      </c>
      <c r="AU91" s="207" t="s">
        <v>81</v>
      </c>
      <c r="AY91" s="206" t="s">
        <v>152</v>
      </c>
      <c r="BK91" s="208">
        <f>SUM(BK92:BK100)</f>
        <v>0</v>
      </c>
    </row>
    <row r="92" s="1" customFormat="1" ht="36" customHeight="1">
      <c r="B92" s="38"/>
      <c r="C92" s="211" t="s">
        <v>81</v>
      </c>
      <c r="D92" s="211" t="s">
        <v>155</v>
      </c>
      <c r="E92" s="212" t="s">
        <v>3286</v>
      </c>
      <c r="F92" s="213" t="s">
        <v>3287</v>
      </c>
      <c r="G92" s="214" t="s">
        <v>177</v>
      </c>
      <c r="H92" s="215">
        <v>3.7000000000000002</v>
      </c>
      <c r="I92" s="216"/>
      <c r="J92" s="217">
        <f>ROUND(I92*H92,2)</f>
        <v>0</v>
      </c>
      <c r="K92" s="213" t="s">
        <v>19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3288</v>
      </c>
    </row>
    <row r="93" s="1" customFormat="1">
      <c r="B93" s="38"/>
      <c r="C93" s="39"/>
      <c r="D93" s="229" t="s">
        <v>180</v>
      </c>
      <c r="E93" s="39"/>
      <c r="F93" s="230" t="s">
        <v>1309</v>
      </c>
      <c r="G93" s="39"/>
      <c r="H93" s="39"/>
      <c r="I93" s="135"/>
      <c r="J93" s="39"/>
      <c r="K93" s="39"/>
      <c r="L93" s="43"/>
      <c r="M93" s="231"/>
      <c r="N93" s="83"/>
      <c r="O93" s="83"/>
      <c r="P93" s="83"/>
      <c r="Q93" s="83"/>
      <c r="R93" s="83"/>
      <c r="S93" s="83"/>
      <c r="T93" s="84"/>
      <c r="AT93" s="17" t="s">
        <v>180</v>
      </c>
      <c r="AU93" s="17" t="s">
        <v>83</v>
      </c>
    </row>
    <row r="94" s="1" customFormat="1" ht="48" customHeight="1">
      <c r="B94" s="38"/>
      <c r="C94" s="211" t="s">
        <v>83</v>
      </c>
      <c r="D94" s="211" t="s">
        <v>155</v>
      </c>
      <c r="E94" s="212" t="s">
        <v>3289</v>
      </c>
      <c r="F94" s="213" t="s">
        <v>3290</v>
      </c>
      <c r="G94" s="214" t="s">
        <v>177</v>
      </c>
      <c r="H94" s="215">
        <v>15</v>
      </c>
      <c r="I94" s="216"/>
      <c r="J94" s="217">
        <f>ROUND(I94*H94,2)</f>
        <v>0</v>
      </c>
      <c r="K94" s="213" t="s">
        <v>19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3291</v>
      </c>
    </row>
    <row r="95" s="1" customFormat="1">
      <c r="B95" s="38"/>
      <c r="C95" s="39"/>
      <c r="D95" s="229" t="s">
        <v>180</v>
      </c>
      <c r="E95" s="39"/>
      <c r="F95" s="230" t="s">
        <v>3292</v>
      </c>
      <c r="G95" s="39"/>
      <c r="H95" s="39"/>
      <c r="I95" s="135"/>
      <c r="J95" s="39"/>
      <c r="K95" s="39"/>
      <c r="L95" s="43"/>
      <c r="M95" s="231"/>
      <c r="N95" s="83"/>
      <c r="O95" s="83"/>
      <c r="P95" s="83"/>
      <c r="Q95" s="83"/>
      <c r="R95" s="83"/>
      <c r="S95" s="83"/>
      <c r="T95" s="84"/>
      <c r="AT95" s="17" t="s">
        <v>180</v>
      </c>
      <c r="AU95" s="17" t="s">
        <v>83</v>
      </c>
    </row>
    <row r="96" s="1" customFormat="1" ht="36" customHeight="1">
      <c r="B96" s="38"/>
      <c r="C96" s="211" t="s">
        <v>196</v>
      </c>
      <c r="D96" s="211" t="s">
        <v>155</v>
      </c>
      <c r="E96" s="212" t="s">
        <v>3293</v>
      </c>
      <c r="F96" s="213" t="s">
        <v>3294</v>
      </c>
      <c r="G96" s="214" t="s">
        <v>177</v>
      </c>
      <c r="H96" s="215">
        <v>15</v>
      </c>
      <c r="I96" s="216"/>
      <c r="J96" s="217">
        <f>ROUND(I96*H96,2)</f>
        <v>0</v>
      </c>
      <c r="K96" s="213" t="s">
        <v>19</v>
      </c>
      <c r="L96" s="43"/>
      <c r="M96" s="225" t="s">
        <v>19</v>
      </c>
      <c r="N96" s="226" t="s">
        <v>44</v>
      </c>
      <c r="O96" s="83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223" t="s">
        <v>151</v>
      </c>
      <c r="AT96" s="223" t="s">
        <v>155</v>
      </c>
      <c r="AU96" s="223" t="s">
        <v>83</v>
      </c>
      <c r="AY96" s="17" t="s">
        <v>152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151</v>
      </c>
      <c r="BM96" s="223" t="s">
        <v>3295</v>
      </c>
    </row>
    <row r="97" s="1" customFormat="1">
      <c r="B97" s="38"/>
      <c r="C97" s="39"/>
      <c r="D97" s="229" t="s">
        <v>180</v>
      </c>
      <c r="E97" s="39"/>
      <c r="F97" s="230" t="s">
        <v>3292</v>
      </c>
      <c r="G97" s="39"/>
      <c r="H97" s="39"/>
      <c r="I97" s="135"/>
      <c r="J97" s="39"/>
      <c r="K97" s="39"/>
      <c r="L97" s="43"/>
      <c r="M97" s="231"/>
      <c r="N97" s="83"/>
      <c r="O97" s="83"/>
      <c r="P97" s="83"/>
      <c r="Q97" s="83"/>
      <c r="R97" s="83"/>
      <c r="S97" s="83"/>
      <c r="T97" s="84"/>
      <c r="AT97" s="17" t="s">
        <v>180</v>
      </c>
      <c r="AU97" s="17" t="s">
        <v>83</v>
      </c>
    </row>
    <row r="98" s="1" customFormat="1" ht="36" customHeight="1">
      <c r="B98" s="38"/>
      <c r="C98" s="211" t="s">
        <v>151</v>
      </c>
      <c r="D98" s="211" t="s">
        <v>155</v>
      </c>
      <c r="E98" s="212" t="s">
        <v>3296</v>
      </c>
      <c r="F98" s="213" t="s">
        <v>1392</v>
      </c>
      <c r="G98" s="214" t="s">
        <v>177</v>
      </c>
      <c r="H98" s="215">
        <v>15</v>
      </c>
      <c r="I98" s="216"/>
      <c r="J98" s="217">
        <f>ROUND(I98*H98,2)</f>
        <v>0</v>
      </c>
      <c r="K98" s="213" t="s">
        <v>19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151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151</v>
      </c>
      <c r="BM98" s="223" t="s">
        <v>3297</v>
      </c>
    </row>
    <row r="99" s="1" customFormat="1">
      <c r="B99" s="38"/>
      <c r="C99" s="39"/>
      <c r="D99" s="229" t="s">
        <v>180</v>
      </c>
      <c r="E99" s="39"/>
      <c r="F99" s="282" t="s">
        <v>3050</v>
      </c>
      <c r="G99" s="39"/>
      <c r="H99" s="39"/>
      <c r="I99" s="135"/>
      <c r="J99" s="39"/>
      <c r="K99" s="39"/>
      <c r="L99" s="43"/>
      <c r="M99" s="231"/>
      <c r="N99" s="83"/>
      <c r="O99" s="83"/>
      <c r="P99" s="83"/>
      <c r="Q99" s="83"/>
      <c r="R99" s="83"/>
      <c r="S99" s="83"/>
      <c r="T99" s="84"/>
      <c r="AT99" s="17" t="s">
        <v>180</v>
      </c>
      <c r="AU99" s="17" t="s">
        <v>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3298</v>
      </c>
      <c r="G100" s="243"/>
      <c r="H100" s="246">
        <v>15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81</v>
      </c>
      <c r="AY100" s="252" t="s">
        <v>152</v>
      </c>
    </row>
    <row r="101" s="11" customFormat="1" ht="22.8" customHeight="1">
      <c r="B101" s="195"/>
      <c r="C101" s="196"/>
      <c r="D101" s="197" t="s">
        <v>72</v>
      </c>
      <c r="E101" s="209" t="s">
        <v>83</v>
      </c>
      <c r="F101" s="209" t="s">
        <v>546</v>
      </c>
      <c r="G101" s="196"/>
      <c r="H101" s="196"/>
      <c r="I101" s="199"/>
      <c r="J101" s="210">
        <f>BK101</f>
        <v>0</v>
      </c>
      <c r="K101" s="196"/>
      <c r="L101" s="201"/>
      <c r="M101" s="202"/>
      <c r="N101" s="203"/>
      <c r="O101" s="203"/>
      <c r="P101" s="204">
        <f>SUM(P102:P104)</f>
        <v>0</v>
      </c>
      <c r="Q101" s="203"/>
      <c r="R101" s="204">
        <f>SUM(R102:R104)</f>
        <v>0.012539999999999999</v>
      </c>
      <c r="S101" s="203"/>
      <c r="T101" s="205">
        <f>SUM(T102:T104)</f>
        <v>0</v>
      </c>
      <c r="AR101" s="206" t="s">
        <v>81</v>
      </c>
      <c r="AT101" s="207" t="s">
        <v>72</v>
      </c>
      <c r="AU101" s="207" t="s">
        <v>81</v>
      </c>
      <c r="AY101" s="206" t="s">
        <v>152</v>
      </c>
      <c r="BK101" s="208">
        <f>SUM(BK102:BK104)</f>
        <v>0</v>
      </c>
    </row>
    <row r="102" s="1" customFormat="1" ht="16.5" customHeight="1">
      <c r="B102" s="38"/>
      <c r="C102" s="211" t="s">
        <v>215</v>
      </c>
      <c r="D102" s="211" t="s">
        <v>155</v>
      </c>
      <c r="E102" s="212" t="s">
        <v>3299</v>
      </c>
      <c r="F102" s="213" t="s">
        <v>3300</v>
      </c>
      <c r="G102" s="214" t="s">
        <v>267</v>
      </c>
      <c r="H102" s="215">
        <v>6</v>
      </c>
      <c r="I102" s="216"/>
      <c r="J102" s="217">
        <f>ROUND(I102*H102,2)</f>
        <v>0</v>
      </c>
      <c r="K102" s="213" t="s">
        <v>19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0.0020899999999999998</v>
      </c>
      <c r="R102" s="227">
        <f>Q102*H102</f>
        <v>0.012539999999999999</v>
      </c>
      <c r="S102" s="227">
        <v>0</v>
      </c>
      <c r="T102" s="228">
        <f>S102*H102</f>
        <v>0</v>
      </c>
      <c r="AR102" s="223" t="s">
        <v>151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151</v>
      </c>
      <c r="BM102" s="223" t="s">
        <v>3301</v>
      </c>
    </row>
    <row r="103" s="1" customFormat="1">
      <c r="B103" s="38"/>
      <c r="C103" s="39"/>
      <c r="D103" s="229" t="s">
        <v>180</v>
      </c>
      <c r="E103" s="39"/>
      <c r="F103" s="230" t="s">
        <v>3302</v>
      </c>
      <c r="G103" s="39"/>
      <c r="H103" s="39"/>
      <c r="I103" s="135"/>
      <c r="J103" s="39"/>
      <c r="K103" s="39"/>
      <c r="L103" s="43"/>
      <c r="M103" s="231"/>
      <c r="N103" s="83"/>
      <c r="O103" s="83"/>
      <c r="P103" s="83"/>
      <c r="Q103" s="83"/>
      <c r="R103" s="83"/>
      <c r="S103" s="83"/>
      <c r="T103" s="84"/>
      <c r="AT103" s="17" t="s">
        <v>180</v>
      </c>
      <c r="AU103" s="17" t="s">
        <v>83</v>
      </c>
    </row>
    <row r="104" s="1" customFormat="1" ht="16.5" customHeight="1">
      <c r="B104" s="38"/>
      <c r="C104" s="264" t="s">
        <v>220</v>
      </c>
      <c r="D104" s="264" t="s">
        <v>325</v>
      </c>
      <c r="E104" s="265" t="s">
        <v>3303</v>
      </c>
      <c r="F104" s="266" t="s">
        <v>3304</v>
      </c>
      <c r="G104" s="267" t="s">
        <v>267</v>
      </c>
      <c r="H104" s="268">
        <v>6</v>
      </c>
      <c r="I104" s="269"/>
      <c r="J104" s="270">
        <f>ROUND(I104*H104,2)</f>
        <v>0</v>
      </c>
      <c r="K104" s="266" t="s">
        <v>19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233</v>
      </c>
      <c r="AT104" s="223" t="s">
        <v>325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3305</v>
      </c>
    </row>
    <row r="105" s="11" customFormat="1" ht="22.8" customHeight="1">
      <c r="B105" s="195"/>
      <c r="C105" s="196"/>
      <c r="D105" s="197" t="s">
        <v>72</v>
      </c>
      <c r="E105" s="209" t="s">
        <v>220</v>
      </c>
      <c r="F105" s="209" t="s">
        <v>1824</v>
      </c>
      <c r="G105" s="196"/>
      <c r="H105" s="196"/>
      <c r="I105" s="199"/>
      <c r="J105" s="210">
        <f>BK105</f>
        <v>0</v>
      </c>
      <c r="K105" s="196"/>
      <c r="L105" s="201"/>
      <c r="M105" s="202"/>
      <c r="N105" s="203"/>
      <c r="O105" s="203"/>
      <c r="P105" s="204">
        <f>SUM(P106:P108)</f>
        <v>0</v>
      </c>
      <c r="Q105" s="203"/>
      <c r="R105" s="204">
        <f>SUM(R106:R108)</f>
        <v>1.1281699999999999</v>
      </c>
      <c r="S105" s="203"/>
      <c r="T105" s="205">
        <f>SUM(T106:T108)</f>
        <v>0</v>
      </c>
      <c r="AR105" s="206" t="s">
        <v>81</v>
      </c>
      <c r="AT105" s="207" t="s">
        <v>72</v>
      </c>
      <c r="AU105" s="207" t="s">
        <v>81</v>
      </c>
      <c r="AY105" s="206" t="s">
        <v>152</v>
      </c>
      <c r="BK105" s="208">
        <f>SUM(BK106:BK108)</f>
        <v>0</v>
      </c>
    </row>
    <row r="106" s="1" customFormat="1" ht="16.5" customHeight="1">
      <c r="B106" s="38"/>
      <c r="C106" s="211" t="s">
        <v>228</v>
      </c>
      <c r="D106" s="211" t="s">
        <v>155</v>
      </c>
      <c r="E106" s="212" t="s">
        <v>3306</v>
      </c>
      <c r="F106" s="213" t="s">
        <v>3307</v>
      </c>
      <c r="G106" s="214" t="s">
        <v>177</v>
      </c>
      <c r="H106" s="215">
        <v>0.5</v>
      </c>
      <c r="I106" s="216"/>
      <c r="J106" s="217">
        <f>ROUND(I106*H106,2)</f>
        <v>0</v>
      </c>
      <c r="K106" s="213" t="s">
        <v>19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2.2563399999999998</v>
      </c>
      <c r="R106" s="227">
        <f>Q106*H106</f>
        <v>1.1281699999999999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3308</v>
      </c>
    </row>
    <row r="107" s="1" customFormat="1">
      <c r="B107" s="38"/>
      <c r="C107" s="39"/>
      <c r="D107" s="229" t="s">
        <v>180</v>
      </c>
      <c r="E107" s="39"/>
      <c r="F107" s="230" t="s">
        <v>3309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" customFormat="1" ht="16.5" customHeight="1">
      <c r="B108" s="38"/>
      <c r="C108" s="264" t="s">
        <v>233</v>
      </c>
      <c r="D108" s="264" t="s">
        <v>325</v>
      </c>
      <c r="E108" s="265" t="s">
        <v>3310</v>
      </c>
      <c r="F108" s="266" t="s">
        <v>3311</v>
      </c>
      <c r="G108" s="267" t="s">
        <v>3312</v>
      </c>
      <c r="H108" s="268">
        <v>1000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233</v>
      </c>
      <c r="AT108" s="223" t="s">
        <v>325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151</v>
      </c>
      <c r="BM108" s="223" t="s">
        <v>3313</v>
      </c>
    </row>
    <row r="109" s="11" customFormat="1" ht="22.8" customHeight="1">
      <c r="B109" s="195"/>
      <c r="C109" s="196"/>
      <c r="D109" s="197" t="s">
        <v>72</v>
      </c>
      <c r="E109" s="209" t="s">
        <v>240</v>
      </c>
      <c r="F109" s="209" t="s">
        <v>497</v>
      </c>
      <c r="G109" s="196"/>
      <c r="H109" s="196"/>
      <c r="I109" s="199"/>
      <c r="J109" s="210">
        <f>BK109</f>
        <v>0</v>
      </c>
      <c r="K109" s="196"/>
      <c r="L109" s="201"/>
      <c r="M109" s="202"/>
      <c r="N109" s="203"/>
      <c r="O109" s="203"/>
      <c r="P109" s="204">
        <f>SUM(P110:P120)</f>
        <v>0</v>
      </c>
      <c r="Q109" s="203"/>
      <c r="R109" s="204">
        <f>SUM(R110:R120)</f>
        <v>0</v>
      </c>
      <c r="S109" s="203"/>
      <c r="T109" s="205">
        <f>SUM(T110:T120)</f>
        <v>0.036894000000000003</v>
      </c>
      <c r="AR109" s="206" t="s">
        <v>81</v>
      </c>
      <c r="AT109" s="207" t="s">
        <v>72</v>
      </c>
      <c r="AU109" s="207" t="s">
        <v>81</v>
      </c>
      <c r="AY109" s="206" t="s">
        <v>152</v>
      </c>
      <c r="BK109" s="208">
        <f>SUM(BK110:BK120)</f>
        <v>0</v>
      </c>
    </row>
    <row r="110" s="1" customFormat="1" ht="16.5" customHeight="1">
      <c r="B110" s="38"/>
      <c r="C110" s="211" t="s">
        <v>240</v>
      </c>
      <c r="D110" s="211" t="s">
        <v>155</v>
      </c>
      <c r="E110" s="212" t="s">
        <v>3314</v>
      </c>
      <c r="F110" s="213" t="s">
        <v>3315</v>
      </c>
      <c r="G110" s="214" t="s">
        <v>267</v>
      </c>
      <c r="H110" s="215">
        <v>1</v>
      </c>
      <c r="I110" s="216"/>
      <c r="J110" s="217">
        <f>ROUND(I110*H110,2)</f>
        <v>0</v>
      </c>
      <c r="K110" s="213" t="s">
        <v>19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151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151</v>
      </c>
      <c r="BM110" s="223" t="s">
        <v>3316</v>
      </c>
    </row>
    <row r="111" s="1" customFormat="1" ht="36" customHeight="1">
      <c r="B111" s="38"/>
      <c r="C111" s="211" t="s">
        <v>245</v>
      </c>
      <c r="D111" s="211" t="s">
        <v>155</v>
      </c>
      <c r="E111" s="212" t="s">
        <v>3317</v>
      </c>
      <c r="F111" s="213" t="s">
        <v>3318</v>
      </c>
      <c r="G111" s="214" t="s">
        <v>223</v>
      </c>
      <c r="H111" s="215">
        <v>0.001</v>
      </c>
      <c r="I111" s="216"/>
      <c r="J111" s="217">
        <f>ROUND(I111*H111,2)</f>
        <v>0</v>
      </c>
      <c r="K111" s="213" t="s">
        <v>19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0.039</v>
      </c>
      <c r="T111" s="228">
        <f>S111*H111</f>
        <v>3.8999999999999999E-05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3319</v>
      </c>
    </row>
    <row r="112" s="1" customFormat="1">
      <c r="B112" s="38"/>
      <c r="C112" s="39"/>
      <c r="D112" s="229" t="s">
        <v>180</v>
      </c>
      <c r="E112" s="39"/>
      <c r="F112" s="230" t="s">
        <v>3320</v>
      </c>
      <c r="G112" s="39"/>
      <c r="H112" s="39"/>
      <c r="I112" s="135"/>
      <c r="J112" s="39"/>
      <c r="K112" s="39"/>
      <c r="L112" s="43"/>
      <c r="M112" s="231"/>
      <c r="N112" s="83"/>
      <c r="O112" s="83"/>
      <c r="P112" s="83"/>
      <c r="Q112" s="83"/>
      <c r="R112" s="83"/>
      <c r="S112" s="83"/>
      <c r="T112" s="84"/>
      <c r="AT112" s="17" t="s">
        <v>180</v>
      </c>
      <c r="AU112" s="17" t="s">
        <v>83</v>
      </c>
    </row>
    <row r="113" s="1" customFormat="1" ht="24" customHeight="1">
      <c r="B113" s="38"/>
      <c r="C113" s="211" t="s">
        <v>251</v>
      </c>
      <c r="D113" s="211" t="s">
        <v>155</v>
      </c>
      <c r="E113" s="212" t="s">
        <v>3321</v>
      </c>
      <c r="F113" s="213" t="s">
        <v>3322</v>
      </c>
      <c r="G113" s="214" t="s">
        <v>223</v>
      </c>
      <c r="H113" s="215">
        <v>0.01</v>
      </c>
      <c r="I113" s="216"/>
      <c r="J113" s="217">
        <f>ROUND(I113*H113,2)</f>
        <v>0</v>
      </c>
      <c r="K113" s="213" t="s">
        <v>19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</v>
      </c>
      <c r="R113" s="227">
        <f>Q113*H113</f>
        <v>0</v>
      </c>
      <c r="S113" s="227">
        <v>0.039</v>
      </c>
      <c r="T113" s="228">
        <f>S113*H113</f>
        <v>0.00038999999999999999</v>
      </c>
      <c r="AR113" s="223" t="s">
        <v>151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151</v>
      </c>
      <c r="BM113" s="223" t="s">
        <v>3323</v>
      </c>
    </row>
    <row r="114" s="1" customFormat="1">
      <c r="B114" s="38"/>
      <c r="C114" s="39"/>
      <c r="D114" s="229" t="s">
        <v>180</v>
      </c>
      <c r="E114" s="39"/>
      <c r="F114" s="230" t="s">
        <v>3320</v>
      </c>
      <c r="G114" s="39"/>
      <c r="H114" s="39"/>
      <c r="I114" s="135"/>
      <c r="J114" s="39"/>
      <c r="K114" s="39"/>
      <c r="L114" s="43"/>
      <c r="M114" s="231"/>
      <c r="N114" s="83"/>
      <c r="O114" s="83"/>
      <c r="P114" s="83"/>
      <c r="Q114" s="83"/>
      <c r="R114" s="83"/>
      <c r="S114" s="83"/>
      <c r="T114" s="84"/>
      <c r="AT114" s="17" t="s">
        <v>180</v>
      </c>
      <c r="AU114" s="17" t="s">
        <v>83</v>
      </c>
    </row>
    <row r="115" s="1" customFormat="1" ht="24" customHeight="1">
      <c r="B115" s="38"/>
      <c r="C115" s="211" t="s">
        <v>264</v>
      </c>
      <c r="D115" s="211" t="s">
        <v>155</v>
      </c>
      <c r="E115" s="212" t="s">
        <v>3324</v>
      </c>
      <c r="F115" s="213" t="s">
        <v>3325</v>
      </c>
      <c r="G115" s="214" t="s">
        <v>223</v>
      </c>
      <c r="H115" s="215">
        <v>0.025000000000000001</v>
      </c>
      <c r="I115" s="216"/>
      <c r="J115" s="217">
        <f>ROUND(I115*H115,2)</f>
        <v>0</v>
      </c>
      <c r="K115" s="213" t="s">
        <v>19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0.039</v>
      </c>
      <c r="T115" s="228">
        <f>S115*H115</f>
        <v>0.00097500000000000006</v>
      </c>
      <c r="AR115" s="223" t="s">
        <v>151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3326</v>
      </c>
    </row>
    <row r="116" s="1" customFormat="1">
      <c r="B116" s="38"/>
      <c r="C116" s="39"/>
      <c r="D116" s="229" t="s">
        <v>180</v>
      </c>
      <c r="E116" s="39"/>
      <c r="F116" s="230" t="s">
        <v>3320</v>
      </c>
      <c r="G116" s="39"/>
      <c r="H116" s="39"/>
      <c r="I116" s="135"/>
      <c r="J116" s="39"/>
      <c r="K116" s="39"/>
      <c r="L116" s="43"/>
      <c r="M116" s="231"/>
      <c r="N116" s="83"/>
      <c r="O116" s="83"/>
      <c r="P116" s="83"/>
      <c r="Q116" s="83"/>
      <c r="R116" s="83"/>
      <c r="S116" s="83"/>
      <c r="T116" s="84"/>
      <c r="AT116" s="17" t="s">
        <v>180</v>
      </c>
      <c r="AU116" s="17" t="s">
        <v>83</v>
      </c>
    </row>
    <row r="117" s="1" customFormat="1" ht="24" customHeight="1">
      <c r="B117" s="38"/>
      <c r="C117" s="211" t="s">
        <v>269</v>
      </c>
      <c r="D117" s="211" t="s">
        <v>155</v>
      </c>
      <c r="E117" s="212" t="s">
        <v>3327</v>
      </c>
      <c r="F117" s="213" t="s">
        <v>3328</v>
      </c>
      <c r="G117" s="214" t="s">
        <v>223</v>
      </c>
      <c r="H117" s="215">
        <v>0.90000000000000002</v>
      </c>
      <c r="I117" s="216"/>
      <c r="J117" s="217">
        <f>ROUND(I117*H117,2)</f>
        <v>0</v>
      </c>
      <c r="K117" s="213" t="s">
        <v>19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0.039</v>
      </c>
      <c r="T117" s="228">
        <f>S117*H117</f>
        <v>0.035099999999999999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3329</v>
      </c>
    </row>
    <row r="118" s="1" customFormat="1">
      <c r="B118" s="38"/>
      <c r="C118" s="39"/>
      <c r="D118" s="229" t="s">
        <v>180</v>
      </c>
      <c r="E118" s="39"/>
      <c r="F118" s="230" t="s">
        <v>3320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83</v>
      </c>
    </row>
    <row r="119" s="1" customFormat="1" ht="24" customHeight="1">
      <c r="B119" s="38"/>
      <c r="C119" s="211" t="s">
        <v>274</v>
      </c>
      <c r="D119" s="211" t="s">
        <v>155</v>
      </c>
      <c r="E119" s="212" t="s">
        <v>3330</v>
      </c>
      <c r="F119" s="213" t="s">
        <v>3331</v>
      </c>
      <c r="G119" s="214" t="s">
        <v>223</v>
      </c>
      <c r="H119" s="215">
        <v>0.01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0.039</v>
      </c>
      <c r="T119" s="228">
        <f>S119*H119</f>
        <v>0.00038999999999999999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3332</v>
      </c>
    </row>
    <row r="120" s="1" customFormat="1">
      <c r="B120" s="38"/>
      <c r="C120" s="39"/>
      <c r="D120" s="229" t="s">
        <v>180</v>
      </c>
      <c r="E120" s="39"/>
      <c r="F120" s="230" t="s">
        <v>3320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1" customFormat="1" ht="25.92" customHeight="1">
      <c r="B121" s="195"/>
      <c r="C121" s="196"/>
      <c r="D121" s="197" t="s">
        <v>72</v>
      </c>
      <c r="E121" s="198" t="s">
        <v>325</v>
      </c>
      <c r="F121" s="198" t="s">
        <v>2838</v>
      </c>
      <c r="G121" s="196"/>
      <c r="H121" s="196"/>
      <c r="I121" s="199"/>
      <c r="J121" s="200">
        <f>BK121</f>
        <v>0</v>
      </c>
      <c r="K121" s="196"/>
      <c r="L121" s="201"/>
      <c r="M121" s="202"/>
      <c r="N121" s="203"/>
      <c r="O121" s="203"/>
      <c r="P121" s="204">
        <f>P122+P153+P165</f>
        <v>0</v>
      </c>
      <c r="Q121" s="203"/>
      <c r="R121" s="204">
        <f>R122+R153+R165</f>
        <v>0.11192000000000001</v>
      </c>
      <c r="S121" s="203"/>
      <c r="T121" s="205">
        <f>T122+T153+T165</f>
        <v>0</v>
      </c>
      <c r="AR121" s="206" t="s">
        <v>196</v>
      </c>
      <c r="AT121" s="207" t="s">
        <v>72</v>
      </c>
      <c r="AU121" s="207" t="s">
        <v>73</v>
      </c>
      <c r="AY121" s="206" t="s">
        <v>152</v>
      </c>
      <c r="BK121" s="208">
        <f>BK122+BK153+BK165</f>
        <v>0</v>
      </c>
    </row>
    <row r="122" s="11" customFormat="1" ht="22.8" customHeight="1">
      <c r="B122" s="195"/>
      <c r="C122" s="196"/>
      <c r="D122" s="197" t="s">
        <v>72</v>
      </c>
      <c r="E122" s="209" t="s">
        <v>2839</v>
      </c>
      <c r="F122" s="209" t="s">
        <v>2840</v>
      </c>
      <c r="G122" s="196"/>
      <c r="H122" s="196"/>
      <c r="I122" s="199"/>
      <c r="J122" s="210">
        <f>BK122</f>
        <v>0</v>
      </c>
      <c r="K122" s="196"/>
      <c r="L122" s="201"/>
      <c r="M122" s="202"/>
      <c r="N122" s="203"/>
      <c r="O122" s="203"/>
      <c r="P122" s="204">
        <f>SUM(P123:P152)</f>
        <v>0</v>
      </c>
      <c r="Q122" s="203"/>
      <c r="R122" s="204">
        <f>SUM(R123:R152)</f>
        <v>0.10992</v>
      </c>
      <c r="S122" s="203"/>
      <c r="T122" s="205">
        <f>SUM(T123:T152)</f>
        <v>0</v>
      </c>
      <c r="AR122" s="206" t="s">
        <v>196</v>
      </c>
      <c r="AT122" s="207" t="s">
        <v>72</v>
      </c>
      <c r="AU122" s="207" t="s">
        <v>81</v>
      </c>
      <c r="AY122" s="206" t="s">
        <v>152</v>
      </c>
      <c r="BK122" s="208">
        <f>SUM(BK123:BK152)</f>
        <v>0</v>
      </c>
    </row>
    <row r="123" s="1" customFormat="1" ht="36" customHeight="1">
      <c r="B123" s="38"/>
      <c r="C123" s="211" t="s">
        <v>8</v>
      </c>
      <c r="D123" s="211" t="s">
        <v>155</v>
      </c>
      <c r="E123" s="212" t="s">
        <v>3333</v>
      </c>
      <c r="F123" s="213" t="s">
        <v>3334</v>
      </c>
      <c r="G123" s="214" t="s">
        <v>267</v>
      </c>
      <c r="H123" s="215">
        <v>17</v>
      </c>
      <c r="I123" s="216"/>
      <c r="J123" s="217">
        <f>ROUND(I123*H123,2)</f>
        <v>0</v>
      </c>
      <c r="K123" s="213" t="s">
        <v>19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645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645</v>
      </c>
      <c r="BM123" s="223" t="s">
        <v>3335</v>
      </c>
    </row>
    <row r="124" s="1" customFormat="1" ht="24" customHeight="1">
      <c r="B124" s="38"/>
      <c r="C124" s="211" t="s">
        <v>285</v>
      </c>
      <c r="D124" s="211" t="s">
        <v>155</v>
      </c>
      <c r="E124" s="212" t="s">
        <v>3336</v>
      </c>
      <c r="F124" s="213" t="s">
        <v>3337</v>
      </c>
      <c r="G124" s="214" t="s">
        <v>267</v>
      </c>
      <c r="H124" s="215">
        <v>8</v>
      </c>
      <c r="I124" s="216"/>
      <c r="J124" s="217">
        <f>ROUND(I124*H124,2)</f>
        <v>0</v>
      </c>
      <c r="K124" s="213" t="s">
        <v>19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645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645</v>
      </c>
      <c r="BM124" s="223" t="s">
        <v>3338</v>
      </c>
    </row>
    <row r="125" s="1" customFormat="1" ht="36" customHeight="1">
      <c r="B125" s="38"/>
      <c r="C125" s="211" t="s">
        <v>290</v>
      </c>
      <c r="D125" s="211" t="s">
        <v>155</v>
      </c>
      <c r="E125" s="212" t="s">
        <v>3339</v>
      </c>
      <c r="F125" s="213" t="s">
        <v>3340</v>
      </c>
      <c r="G125" s="214" t="s">
        <v>267</v>
      </c>
      <c r="H125" s="215">
        <v>7</v>
      </c>
      <c r="I125" s="216"/>
      <c r="J125" s="217">
        <f>ROUND(I125*H125,2)</f>
        <v>0</v>
      </c>
      <c r="K125" s="213" t="s">
        <v>19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645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645</v>
      </c>
      <c r="BM125" s="223" t="s">
        <v>3341</v>
      </c>
    </row>
    <row r="126" s="1" customFormat="1" ht="36" customHeight="1">
      <c r="B126" s="38"/>
      <c r="C126" s="211" t="s">
        <v>294</v>
      </c>
      <c r="D126" s="211" t="s">
        <v>155</v>
      </c>
      <c r="E126" s="212" t="s">
        <v>3342</v>
      </c>
      <c r="F126" s="213" t="s">
        <v>3343</v>
      </c>
      <c r="G126" s="214" t="s">
        <v>267</v>
      </c>
      <c r="H126" s="215">
        <v>4</v>
      </c>
      <c r="I126" s="216"/>
      <c r="J126" s="217">
        <f>ROUND(I126*H126,2)</f>
        <v>0</v>
      </c>
      <c r="K126" s="213" t="s">
        <v>19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AR126" s="223" t="s">
        <v>645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645</v>
      </c>
      <c r="BM126" s="223" t="s">
        <v>3344</v>
      </c>
    </row>
    <row r="127" s="1" customFormat="1" ht="16.5" customHeight="1">
      <c r="B127" s="38"/>
      <c r="C127" s="211" t="s">
        <v>307</v>
      </c>
      <c r="D127" s="211" t="s">
        <v>155</v>
      </c>
      <c r="E127" s="212" t="s">
        <v>3345</v>
      </c>
      <c r="F127" s="213" t="s">
        <v>3346</v>
      </c>
      <c r="G127" s="214" t="s">
        <v>254</v>
      </c>
      <c r="H127" s="215">
        <v>46</v>
      </c>
      <c r="I127" s="216"/>
      <c r="J127" s="217">
        <f>ROUND(I127*H127,2)</f>
        <v>0</v>
      </c>
      <c r="K127" s="213" t="s">
        <v>19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645</v>
      </c>
      <c r="AT127" s="223" t="s">
        <v>155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645</v>
      </c>
      <c r="BM127" s="223" t="s">
        <v>3347</v>
      </c>
    </row>
    <row r="128" s="1" customFormat="1" ht="24" customHeight="1">
      <c r="B128" s="38"/>
      <c r="C128" s="264" t="s">
        <v>324</v>
      </c>
      <c r="D128" s="264" t="s">
        <v>325</v>
      </c>
      <c r="E128" s="265" t="s">
        <v>3348</v>
      </c>
      <c r="F128" s="266" t="s">
        <v>3349</v>
      </c>
      <c r="G128" s="267" t="s">
        <v>254</v>
      </c>
      <c r="H128" s="268">
        <v>50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0.00089999999999999998</v>
      </c>
      <c r="R128" s="227">
        <f>Q128*H128</f>
        <v>0.044999999999999998</v>
      </c>
      <c r="S128" s="227">
        <v>0</v>
      </c>
      <c r="T128" s="228">
        <f>S128*H128</f>
        <v>0</v>
      </c>
      <c r="AR128" s="223" t="s">
        <v>2195</v>
      </c>
      <c r="AT128" s="223" t="s">
        <v>325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2195</v>
      </c>
      <c r="BM128" s="223" t="s">
        <v>3350</v>
      </c>
    </row>
    <row r="129" s="1" customFormat="1" ht="16.5" customHeight="1">
      <c r="B129" s="38"/>
      <c r="C129" s="211" t="s">
        <v>7</v>
      </c>
      <c r="D129" s="211" t="s">
        <v>155</v>
      </c>
      <c r="E129" s="212" t="s">
        <v>3351</v>
      </c>
      <c r="F129" s="213" t="s">
        <v>3352</v>
      </c>
      <c r="G129" s="214" t="s">
        <v>254</v>
      </c>
      <c r="H129" s="215">
        <v>30</v>
      </c>
      <c r="I129" s="216"/>
      <c r="J129" s="217">
        <f>ROUND(I129*H129,2)</f>
        <v>0</v>
      </c>
      <c r="K129" s="213" t="s">
        <v>19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645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645</v>
      </c>
      <c r="BM129" s="223" t="s">
        <v>3353</v>
      </c>
    </row>
    <row r="130" s="1" customFormat="1" ht="24" customHeight="1">
      <c r="B130" s="38"/>
      <c r="C130" s="264" t="s">
        <v>343</v>
      </c>
      <c r="D130" s="264" t="s">
        <v>325</v>
      </c>
      <c r="E130" s="265" t="s">
        <v>3354</v>
      </c>
      <c r="F130" s="266" t="s">
        <v>3355</v>
      </c>
      <c r="G130" s="267" t="s">
        <v>254</v>
      </c>
      <c r="H130" s="268">
        <v>32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0.00089999999999999998</v>
      </c>
      <c r="R130" s="227">
        <f>Q130*H130</f>
        <v>0.028799999999999999</v>
      </c>
      <c r="S130" s="227">
        <v>0</v>
      </c>
      <c r="T130" s="228">
        <f>S130*H130</f>
        <v>0</v>
      </c>
      <c r="AR130" s="223" t="s">
        <v>2195</v>
      </c>
      <c r="AT130" s="223" t="s">
        <v>325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2195</v>
      </c>
      <c r="BM130" s="223" t="s">
        <v>3356</v>
      </c>
    </row>
    <row r="131" s="1" customFormat="1" ht="16.5" customHeight="1">
      <c r="B131" s="38"/>
      <c r="C131" s="211" t="s">
        <v>347</v>
      </c>
      <c r="D131" s="211" t="s">
        <v>155</v>
      </c>
      <c r="E131" s="212" t="s">
        <v>3357</v>
      </c>
      <c r="F131" s="213" t="s">
        <v>3358</v>
      </c>
      <c r="G131" s="214" t="s">
        <v>254</v>
      </c>
      <c r="H131" s="215">
        <v>7</v>
      </c>
      <c r="I131" s="216"/>
      <c r="J131" s="217">
        <f>ROUND(I131*H131,2)</f>
        <v>0</v>
      </c>
      <c r="K131" s="213" t="s">
        <v>19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645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645</v>
      </c>
      <c r="BM131" s="223" t="s">
        <v>3359</v>
      </c>
    </row>
    <row r="132" s="1" customFormat="1" ht="16.5" customHeight="1">
      <c r="B132" s="38"/>
      <c r="C132" s="264" t="s">
        <v>354</v>
      </c>
      <c r="D132" s="264" t="s">
        <v>325</v>
      </c>
      <c r="E132" s="265" t="s">
        <v>3360</v>
      </c>
      <c r="F132" s="266" t="s">
        <v>3361</v>
      </c>
      <c r="G132" s="267" t="s">
        <v>254</v>
      </c>
      <c r="H132" s="268">
        <v>8</v>
      </c>
      <c r="I132" s="269"/>
      <c r="J132" s="270">
        <f>ROUND(I132*H132,2)</f>
        <v>0</v>
      </c>
      <c r="K132" s="266" t="s">
        <v>19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0.00089999999999999998</v>
      </c>
      <c r="R132" s="227">
        <f>Q132*H132</f>
        <v>0.0071999999999999998</v>
      </c>
      <c r="S132" s="227">
        <v>0</v>
      </c>
      <c r="T132" s="228">
        <f>S132*H132</f>
        <v>0</v>
      </c>
      <c r="AR132" s="223" t="s">
        <v>2195</v>
      </c>
      <c r="AT132" s="223" t="s">
        <v>325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2195</v>
      </c>
      <c r="BM132" s="223" t="s">
        <v>3362</v>
      </c>
    </row>
    <row r="133" s="1" customFormat="1" ht="16.5" customHeight="1">
      <c r="B133" s="38"/>
      <c r="C133" s="211" t="s">
        <v>358</v>
      </c>
      <c r="D133" s="211" t="s">
        <v>155</v>
      </c>
      <c r="E133" s="212" t="s">
        <v>3363</v>
      </c>
      <c r="F133" s="213" t="s">
        <v>3364</v>
      </c>
      <c r="G133" s="214" t="s">
        <v>254</v>
      </c>
      <c r="H133" s="215">
        <v>30</v>
      </c>
      <c r="I133" s="216"/>
      <c r="J133" s="217">
        <f>ROUND(I133*H133,2)</f>
        <v>0</v>
      </c>
      <c r="K133" s="213" t="s">
        <v>19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645</v>
      </c>
      <c r="AT133" s="223" t="s">
        <v>155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645</v>
      </c>
      <c r="BM133" s="223" t="s">
        <v>3365</v>
      </c>
    </row>
    <row r="134" s="1" customFormat="1" ht="24" customHeight="1">
      <c r="B134" s="38"/>
      <c r="C134" s="264" t="s">
        <v>364</v>
      </c>
      <c r="D134" s="264" t="s">
        <v>325</v>
      </c>
      <c r="E134" s="265" t="s">
        <v>3366</v>
      </c>
      <c r="F134" s="266" t="s">
        <v>3367</v>
      </c>
      <c r="G134" s="267" t="s">
        <v>254</v>
      </c>
      <c r="H134" s="268">
        <v>32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0.00089999999999999998</v>
      </c>
      <c r="R134" s="227">
        <f>Q134*H134</f>
        <v>0.028799999999999999</v>
      </c>
      <c r="S134" s="227">
        <v>0</v>
      </c>
      <c r="T134" s="228">
        <f>S134*H134</f>
        <v>0</v>
      </c>
      <c r="AR134" s="223" t="s">
        <v>2195</v>
      </c>
      <c r="AT134" s="223" t="s">
        <v>325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2195</v>
      </c>
      <c r="BM134" s="223" t="s">
        <v>3368</v>
      </c>
    </row>
    <row r="135" s="1" customFormat="1" ht="16.5" customHeight="1">
      <c r="B135" s="38"/>
      <c r="C135" s="211" t="s">
        <v>368</v>
      </c>
      <c r="D135" s="211" t="s">
        <v>155</v>
      </c>
      <c r="E135" s="212" t="s">
        <v>3369</v>
      </c>
      <c r="F135" s="213" t="s">
        <v>3370</v>
      </c>
      <c r="G135" s="214" t="s">
        <v>267</v>
      </c>
      <c r="H135" s="215">
        <v>6</v>
      </c>
      <c r="I135" s="216"/>
      <c r="J135" s="217">
        <f>ROUND(I135*H135,2)</f>
        <v>0</v>
      </c>
      <c r="K135" s="213" t="s">
        <v>19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645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645</v>
      </c>
      <c r="BM135" s="223" t="s">
        <v>3371</v>
      </c>
    </row>
    <row r="136" s="1" customFormat="1" ht="16.5" customHeight="1">
      <c r="B136" s="38"/>
      <c r="C136" s="264" t="s">
        <v>383</v>
      </c>
      <c r="D136" s="264" t="s">
        <v>325</v>
      </c>
      <c r="E136" s="265" t="s">
        <v>3372</v>
      </c>
      <c r="F136" s="266" t="s">
        <v>3373</v>
      </c>
      <c r="G136" s="267" t="s">
        <v>267</v>
      </c>
      <c r="H136" s="268">
        <v>6</v>
      </c>
      <c r="I136" s="269"/>
      <c r="J136" s="270">
        <f>ROUND(I136*H136,2)</f>
        <v>0</v>
      </c>
      <c r="K136" s="266" t="s">
        <v>19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2.0000000000000002E-05</v>
      </c>
      <c r="R136" s="227">
        <f>Q136*H136</f>
        <v>0.00012000000000000002</v>
      </c>
      <c r="S136" s="227">
        <v>0</v>
      </c>
      <c r="T136" s="228">
        <f>S136*H136</f>
        <v>0</v>
      </c>
      <c r="AR136" s="223" t="s">
        <v>2195</v>
      </c>
      <c r="AT136" s="223" t="s">
        <v>325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2195</v>
      </c>
      <c r="BM136" s="223" t="s">
        <v>3374</v>
      </c>
    </row>
    <row r="137" s="1" customFormat="1" ht="36" customHeight="1">
      <c r="B137" s="38"/>
      <c r="C137" s="211" t="s">
        <v>393</v>
      </c>
      <c r="D137" s="211" t="s">
        <v>155</v>
      </c>
      <c r="E137" s="212" t="s">
        <v>3375</v>
      </c>
      <c r="F137" s="213" t="s">
        <v>3376</v>
      </c>
      <c r="G137" s="214" t="s">
        <v>267</v>
      </c>
      <c r="H137" s="215">
        <v>5</v>
      </c>
      <c r="I137" s="216"/>
      <c r="J137" s="217">
        <f>ROUND(I137*H137,2)</f>
        <v>0</v>
      </c>
      <c r="K137" s="213" t="s">
        <v>19</v>
      </c>
      <c r="L137" s="43"/>
      <c r="M137" s="225" t="s">
        <v>19</v>
      </c>
      <c r="N137" s="226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645</v>
      </c>
      <c r="AT137" s="223" t="s">
        <v>155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645</v>
      </c>
      <c r="BM137" s="223" t="s">
        <v>3377</v>
      </c>
    </row>
    <row r="138" s="1" customFormat="1" ht="16.5" customHeight="1">
      <c r="B138" s="38"/>
      <c r="C138" s="264" t="s">
        <v>397</v>
      </c>
      <c r="D138" s="264" t="s">
        <v>325</v>
      </c>
      <c r="E138" s="265" t="s">
        <v>3378</v>
      </c>
      <c r="F138" s="266" t="s">
        <v>3379</v>
      </c>
      <c r="G138" s="267" t="s">
        <v>267</v>
      </c>
      <c r="H138" s="268">
        <v>1</v>
      </c>
      <c r="I138" s="269"/>
      <c r="J138" s="270">
        <f>ROUND(I138*H138,2)</f>
        <v>0</v>
      </c>
      <c r="K138" s="266" t="s">
        <v>19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1149</v>
      </c>
      <c r="AT138" s="223" t="s">
        <v>325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645</v>
      </c>
      <c r="BM138" s="223" t="s">
        <v>3380</v>
      </c>
    </row>
    <row r="139" s="1" customFormat="1" ht="36" customHeight="1">
      <c r="B139" s="38"/>
      <c r="C139" s="264" t="s">
        <v>401</v>
      </c>
      <c r="D139" s="264" t="s">
        <v>325</v>
      </c>
      <c r="E139" s="265" t="s">
        <v>3381</v>
      </c>
      <c r="F139" s="266" t="s">
        <v>3382</v>
      </c>
      <c r="G139" s="267" t="s">
        <v>267</v>
      </c>
      <c r="H139" s="268">
        <v>1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AR139" s="223" t="s">
        <v>1149</v>
      </c>
      <c r="AT139" s="223" t="s">
        <v>325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645</v>
      </c>
      <c r="BM139" s="223" t="s">
        <v>3383</v>
      </c>
    </row>
    <row r="140" s="1" customFormat="1" ht="24" customHeight="1">
      <c r="B140" s="38"/>
      <c r="C140" s="264" t="s">
        <v>407</v>
      </c>
      <c r="D140" s="264" t="s">
        <v>325</v>
      </c>
      <c r="E140" s="265" t="s">
        <v>3384</v>
      </c>
      <c r="F140" s="266" t="s">
        <v>3385</v>
      </c>
      <c r="G140" s="267" t="s">
        <v>267</v>
      </c>
      <c r="H140" s="268">
        <v>1</v>
      </c>
      <c r="I140" s="269"/>
      <c r="J140" s="270">
        <f>ROUND(I140*H140,2)</f>
        <v>0</v>
      </c>
      <c r="K140" s="266" t="s">
        <v>19</v>
      </c>
      <c r="L140" s="271"/>
      <c r="M140" s="272" t="s">
        <v>19</v>
      </c>
      <c r="N140" s="273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1149</v>
      </c>
      <c r="AT140" s="223" t="s">
        <v>325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645</v>
      </c>
      <c r="BM140" s="223" t="s">
        <v>3386</v>
      </c>
    </row>
    <row r="141" s="1" customFormat="1" ht="24" customHeight="1">
      <c r="B141" s="38"/>
      <c r="C141" s="211" t="s">
        <v>412</v>
      </c>
      <c r="D141" s="211" t="s">
        <v>155</v>
      </c>
      <c r="E141" s="212" t="s">
        <v>3387</v>
      </c>
      <c r="F141" s="213" t="s">
        <v>3388</v>
      </c>
      <c r="G141" s="214" t="s">
        <v>267</v>
      </c>
      <c r="H141" s="215">
        <v>1</v>
      </c>
      <c r="I141" s="216"/>
      <c r="J141" s="217">
        <f>ROUND(I141*H141,2)</f>
        <v>0</v>
      </c>
      <c r="K141" s="213" t="s">
        <v>19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AR141" s="223" t="s">
        <v>645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645</v>
      </c>
      <c r="BM141" s="223" t="s">
        <v>3389</v>
      </c>
    </row>
    <row r="142" s="1" customFormat="1" ht="16.5" customHeight="1">
      <c r="B142" s="38"/>
      <c r="C142" s="264" t="s">
        <v>417</v>
      </c>
      <c r="D142" s="264" t="s">
        <v>325</v>
      </c>
      <c r="E142" s="265" t="s">
        <v>3390</v>
      </c>
      <c r="F142" s="266" t="s">
        <v>3391</v>
      </c>
      <c r="G142" s="267" t="s">
        <v>267</v>
      </c>
      <c r="H142" s="268">
        <v>1</v>
      </c>
      <c r="I142" s="269"/>
      <c r="J142" s="270">
        <f>ROUND(I142*H142,2)</f>
        <v>0</v>
      </c>
      <c r="K142" s="266" t="s">
        <v>19</v>
      </c>
      <c r="L142" s="271"/>
      <c r="M142" s="272" t="s">
        <v>19</v>
      </c>
      <c r="N142" s="273" t="s">
        <v>44</v>
      </c>
      <c r="O142" s="83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223" t="s">
        <v>1149</v>
      </c>
      <c r="AT142" s="223" t="s">
        <v>325</v>
      </c>
      <c r="AU142" s="223" t="s">
        <v>83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645</v>
      </c>
      <c r="BM142" s="223" t="s">
        <v>3392</v>
      </c>
    </row>
    <row r="143" s="1" customFormat="1" ht="16.5" customHeight="1">
      <c r="B143" s="38"/>
      <c r="C143" s="211" t="s">
        <v>426</v>
      </c>
      <c r="D143" s="211" t="s">
        <v>155</v>
      </c>
      <c r="E143" s="212" t="s">
        <v>3393</v>
      </c>
      <c r="F143" s="213" t="s">
        <v>3394</v>
      </c>
      <c r="G143" s="214" t="s">
        <v>254</v>
      </c>
      <c r="H143" s="215">
        <v>20</v>
      </c>
      <c r="I143" s="216"/>
      <c r="J143" s="217">
        <f>ROUND(I143*H143,2)</f>
        <v>0</v>
      </c>
      <c r="K143" s="213" t="s">
        <v>19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645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645</v>
      </c>
      <c r="BM143" s="223" t="s">
        <v>3395</v>
      </c>
    </row>
    <row r="144" s="1" customFormat="1" ht="16.5" customHeight="1">
      <c r="B144" s="38"/>
      <c r="C144" s="264" t="s">
        <v>434</v>
      </c>
      <c r="D144" s="264" t="s">
        <v>325</v>
      </c>
      <c r="E144" s="265" t="s">
        <v>3396</v>
      </c>
      <c r="F144" s="266" t="s">
        <v>3397</v>
      </c>
      <c r="G144" s="267" t="s">
        <v>1074</v>
      </c>
      <c r="H144" s="268">
        <v>18</v>
      </c>
      <c r="I144" s="269"/>
      <c r="J144" s="270">
        <f>ROUND(I144*H144,2)</f>
        <v>0</v>
      </c>
      <c r="K144" s="266" t="s">
        <v>19</v>
      </c>
      <c r="L144" s="271"/>
      <c r="M144" s="272" t="s">
        <v>19</v>
      </c>
      <c r="N144" s="273" t="s">
        <v>44</v>
      </c>
      <c r="O144" s="83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223" t="s">
        <v>1149</v>
      </c>
      <c r="AT144" s="223" t="s">
        <v>325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645</v>
      </c>
      <c r="BM144" s="223" t="s">
        <v>3398</v>
      </c>
    </row>
    <row r="145" s="1" customFormat="1" ht="16.5" customHeight="1">
      <c r="B145" s="38"/>
      <c r="C145" s="211" t="s">
        <v>441</v>
      </c>
      <c r="D145" s="211" t="s">
        <v>155</v>
      </c>
      <c r="E145" s="212" t="s">
        <v>3399</v>
      </c>
      <c r="F145" s="213" t="s">
        <v>3400</v>
      </c>
      <c r="G145" s="214" t="s">
        <v>267</v>
      </c>
      <c r="H145" s="215">
        <v>2</v>
      </c>
      <c r="I145" s="216"/>
      <c r="J145" s="217">
        <f>ROUND(I145*H145,2)</f>
        <v>0</v>
      </c>
      <c r="K145" s="213" t="s">
        <v>19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645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645</v>
      </c>
      <c r="BM145" s="223" t="s">
        <v>3401</v>
      </c>
    </row>
    <row r="146" s="1" customFormat="1" ht="16.5" customHeight="1">
      <c r="B146" s="38"/>
      <c r="C146" s="264" t="s">
        <v>451</v>
      </c>
      <c r="D146" s="264" t="s">
        <v>325</v>
      </c>
      <c r="E146" s="265" t="s">
        <v>3402</v>
      </c>
      <c r="F146" s="266" t="s">
        <v>3403</v>
      </c>
      <c r="G146" s="267" t="s">
        <v>267</v>
      </c>
      <c r="H146" s="268">
        <v>2</v>
      </c>
      <c r="I146" s="269"/>
      <c r="J146" s="270">
        <f>ROUND(I146*H146,2)</f>
        <v>0</v>
      </c>
      <c r="K146" s="266" t="s">
        <v>19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1149</v>
      </c>
      <c r="AT146" s="223" t="s">
        <v>325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645</v>
      </c>
      <c r="BM146" s="223" t="s">
        <v>3404</v>
      </c>
    </row>
    <row r="147" s="1" customFormat="1" ht="24" customHeight="1">
      <c r="B147" s="38"/>
      <c r="C147" s="211" t="s">
        <v>463</v>
      </c>
      <c r="D147" s="211" t="s">
        <v>155</v>
      </c>
      <c r="E147" s="212" t="s">
        <v>3405</v>
      </c>
      <c r="F147" s="213" t="s">
        <v>3406</v>
      </c>
      <c r="G147" s="214" t="s">
        <v>254</v>
      </c>
      <c r="H147" s="215">
        <v>2</v>
      </c>
      <c r="I147" s="216"/>
      <c r="J147" s="217">
        <f>ROUND(I147*H147,2)</f>
        <v>0</v>
      </c>
      <c r="K147" s="213" t="s">
        <v>19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AR147" s="223" t="s">
        <v>645</v>
      </c>
      <c r="AT147" s="223" t="s">
        <v>155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645</v>
      </c>
      <c r="BM147" s="223" t="s">
        <v>3407</v>
      </c>
    </row>
    <row r="148" s="1" customFormat="1" ht="16.5" customHeight="1">
      <c r="B148" s="38"/>
      <c r="C148" s="264" t="s">
        <v>473</v>
      </c>
      <c r="D148" s="264" t="s">
        <v>325</v>
      </c>
      <c r="E148" s="265" t="s">
        <v>3408</v>
      </c>
      <c r="F148" s="266" t="s">
        <v>3409</v>
      </c>
      <c r="G148" s="267" t="s">
        <v>254</v>
      </c>
      <c r="H148" s="268">
        <v>2</v>
      </c>
      <c r="I148" s="269"/>
      <c r="J148" s="270">
        <f>ROUND(I148*H148,2)</f>
        <v>0</v>
      </c>
      <c r="K148" s="266" t="s">
        <v>19</v>
      </c>
      <c r="L148" s="271"/>
      <c r="M148" s="272" t="s">
        <v>19</v>
      </c>
      <c r="N148" s="273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1149</v>
      </c>
      <c r="AT148" s="223" t="s">
        <v>325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645</v>
      </c>
      <c r="BM148" s="223" t="s">
        <v>3410</v>
      </c>
    </row>
    <row r="149" s="1" customFormat="1" ht="24" customHeight="1">
      <c r="B149" s="38"/>
      <c r="C149" s="211" t="s">
        <v>481</v>
      </c>
      <c r="D149" s="211" t="s">
        <v>155</v>
      </c>
      <c r="E149" s="212" t="s">
        <v>3411</v>
      </c>
      <c r="F149" s="213" t="s">
        <v>3412</v>
      </c>
      <c r="G149" s="214" t="s">
        <v>254</v>
      </c>
      <c r="H149" s="215">
        <v>76</v>
      </c>
      <c r="I149" s="216"/>
      <c r="J149" s="217">
        <f>ROUND(I149*H149,2)</f>
        <v>0</v>
      </c>
      <c r="K149" s="213" t="s">
        <v>19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645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645</v>
      </c>
      <c r="BM149" s="223" t="s">
        <v>3413</v>
      </c>
    </row>
    <row r="150" s="1" customFormat="1" ht="24" customHeight="1">
      <c r="B150" s="38"/>
      <c r="C150" s="264" t="s">
        <v>493</v>
      </c>
      <c r="D150" s="264" t="s">
        <v>325</v>
      </c>
      <c r="E150" s="265" t="s">
        <v>3414</v>
      </c>
      <c r="F150" s="266" t="s">
        <v>3415</v>
      </c>
      <c r="G150" s="267" t="s">
        <v>254</v>
      </c>
      <c r="H150" s="268">
        <v>76</v>
      </c>
      <c r="I150" s="269"/>
      <c r="J150" s="270">
        <f>ROUND(I150*H150,2)</f>
        <v>0</v>
      </c>
      <c r="K150" s="266" t="s">
        <v>19</v>
      </c>
      <c r="L150" s="271"/>
      <c r="M150" s="272" t="s">
        <v>19</v>
      </c>
      <c r="N150" s="273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1149</v>
      </c>
      <c r="AT150" s="223" t="s">
        <v>325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645</v>
      </c>
      <c r="BM150" s="223" t="s">
        <v>3416</v>
      </c>
    </row>
    <row r="151" s="1" customFormat="1" ht="24" customHeight="1">
      <c r="B151" s="38"/>
      <c r="C151" s="264" t="s">
        <v>498</v>
      </c>
      <c r="D151" s="264" t="s">
        <v>325</v>
      </c>
      <c r="E151" s="265" t="s">
        <v>3417</v>
      </c>
      <c r="F151" s="266" t="s">
        <v>3418</v>
      </c>
      <c r="G151" s="267" t="s">
        <v>267</v>
      </c>
      <c r="H151" s="268">
        <v>3</v>
      </c>
      <c r="I151" s="269"/>
      <c r="J151" s="270">
        <f>ROUND(I151*H151,2)</f>
        <v>0</v>
      </c>
      <c r="K151" s="266" t="s">
        <v>19</v>
      </c>
      <c r="L151" s="271"/>
      <c r="M151" s="272" t="s">
        <v>19</v>
      </c>
      <c r="N151" s="273" t="s">
        <v>44</v>
      </c>
      <c r="O151" s="83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223" t="s">
        <v>1149</v>
      </c>
      <c r="AT151" s="223" t="s">
        <v>325</v>
      </c>
      <c r="AU151" s="223" t="s">
        <v>83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645</v>
      </c>
      <c r="BM151" s="223" t="s">
        <v>3419</v>
      </c>
    </row>
    <row r="152" s="1" customFormat="1" ht="16.5" customHeight="1">
      <c r="B152" s="38"/>
      <c r="C152" s="264" t="s">
        <v>504</v>
      </c>
      <c r="D152" s="264" t="s">
        <v>325</v>
      </c>
      <c r="E152" s="265" t="s">
        <v>3420</v>
      </c>
      <c r="F152" s="266" t="s">
        <v>3421</v>
      </c>
      <c r="G152" s="267" t="s">
        <v>3422</v>
      </c>
      <c r="H152" s="268">
        <v>1</v>
      </c>
      <c r="I152" s="269"/>
      <c r="J152" s="270">
        <f>ROUND(I152*H152,2)</f>
        <v>0</v>
      </c>
      <c r="K152" s="266" t="s">
        <v>19</v>
      </c>
      <c r="L152" s="271"/>
      <c r="M152" s="272" t="s">
        <v>19</v>
      </c>
      <c r="N152" s="273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1149</v>
      </c>
      <c r="AT152" s="223" t="s">
        <v>325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645</v>
      </c>
      <c r="BM152" s="223" t="s">
        <v>3423</v>
      </c>
    </row>
    <row r="153" s="11" customFormat="1" ht="22.8" customHeight="1">
      <c r="B153" s="195"/>
      <c r="C153" s="196"/>
      <c r="D153" s="197" t="s">
        <v>72</v>
      </c>
      <c r="E153" s="209" t="s">
        <v>3424</v>
      </c>
      <c r="F153" s="209" t="s">
        <v>3425</v>
      </c>
      <c r="G153" s="196"/>
      <c r="H153" s="196"/>
      <c r="I153" s="199"/>
      <c r="J153" s="210">
        <f>BK153</f>
        <v>0</v>
      </c>
      <c r="K153" s="196"/>
      <c r="L153" s="201"/>
      <c r="M153" s="202"/>
      <c r="N153" s="203"/>
      <c r="O153" s="203"/>
      <c r="P153" s="204">
        <f>SUM(P154:P164)</f>
        <v>0</v>
      </c>
      <c r="Q153" s="203"/>
      <c r="R153" s="204">
        <f>SUM(R154:R164)</f>
        <v>0.002</v>
      </c>
      <c r="S153" s="203"/>
      <c r="T153" s="205">
        <f>SUM(T154:T164)</f>
        <v>0</v>
      </c>
      <c r="AR153" s="206" t="s">
        <v>196</v>
      </c>
      <c r="AT153" s="207" t="s">
        <v>72</v>
      </c>
      <c r="AU153" s="207" t="s">
        <v>81</v>
      </c>
      <c r="AY153" s="206" t="s">
        <v>152</v>
      </c>
      <c r="BK153" s="208">
        <f>SUM(BK154:BK164)</f>
        <v>0</v>
      </c>
    </row>
    <row r="154" s="1" customFormat="1" ht="24" customHeight="1">
      <c r="B154" s="38"/>
      <c r="C154" s="211" t="s">
        <v>510</v>
      </c>
      <c r="D154" s="211" t="s">
        <v>155</v>
      </c>
      <c r="E154" s="212" t="s">
        <v>3426</v>
      </c>
      <c r="F154" s="213" t="s">
        <v>3427</v>
      </c>
      <c r="G154" s="214" t="s">
        <v>267</v>
      </c>
      <c r="H154" s="215">
        <v>2</v>
      </c>
      <c r="I154" s="216"/>
      <c r="J154" s="217">
        <f>ROUND(I154*H154,2)</f>
        <v>0</v>
      </c>
      <c r="K154" s="213" t="s">
        <v>19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0.001</v>
      </c>
      <c r="R154" s="227">
        <f>Q154*H154</f>
        <v>0.002</v>
      </c>
      <c r="S154" s="227">
        <v>0</v>
      </c>
      <c r="T154" s="228">
        <f>S154*H154</f>
        <v>0</v>
      </c>
      <c r="AR154" s="223" t="s">
        <v>645</v>
      </c>
      <c r="AT154" s="223" t="s">
        <v>155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645</v>
      </c>
      <c r="BM154" s="223" t="s">
        <v>3428</v>
      </c>
    </row>
    <row r="155" s="1" customFormat="1" ht="36" customHeight="1">
      <c r="B155" s="38"/>
      <c r="C155" s="211" t="s">
        <v>519</v>
      </c>
      <c r="D155" s="211" t="s">
        <v>155</v>
      </c>
      <c r="E155" s="212" t="s">
        <v>3429</v>
      </c>
      <c r="F155" s="213" t="s">
        <v>3430</v>
      </c>
      <c r="G155" s="214" t="s">
        <v>236</v>
      </c>
      <c r="H155" s="215">
        <v>1</v>
      </c>
      <c r="I155" s="216"/>
      <c r="J155" s="217">
        <f>ROUND(I155*H155,2)</f>
        <v>0</v>
      </c>
      <c r="K155" s="213" t="s">
        <v>19</v>
      </c>
      <c r="L155" s="43"/>
      <c r="M155" s="225" t="s">
        <v>19</v>
      </c>
      <c r="N155" s="226" t="s">
        <v>44</v>
      </c>
      <c r="O155" s="83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223" t="s">
        <v>645</v>
      </c>
      <c r="AT155" s="223" t="s">
        <v>155</v>
      </c>
      <c r="AU155" s="223" t="s">
        <v>83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645</v>
      </c>
      <c r="BM155" s="223" t="s">
        <v>3431</v>
      </c>
    </row>
    <row r="156" s="1" customFormat="1" ht="16.5" customHeight="1">
      <c r="B156" s="38"/>
      <c r="C156" s="264" t="s">
        <v>528</v>
      </c>
      <c r="D156" s="264" t="s">
        <v>325</v>
      </c>
      <c r="E156" s="265" t="s">
        <v>3432</v>
      </c>
      <c r="F156" s="266" t="s">
        <v>3433</v>
      </c>
      <c r="G156" s="267" t="s">
        <v>267</v>
      </c>
      <c r="H156" s="268">
        <v>2</v>
      </c>
      <c r="I156" s="269"/>
      <c r="J156" s="270">
        <f>ROUND(I156*H156,2)</f>
        <v>0</v>
      </c>
      <c r="K156" s="266" t="s">
        <v>19</v>
      </c>
      <c r="L156" s="271"/>
      <c r="M156" s="272" t="s">
        <v>19</v>
      </c>
      <c r="N156" s="273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1149</v>
      </c>
      <c r="AT156" s="223" t="s">
        <v>325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645</v>
      </c>
      <c r="BM156" s="223" t="s">
        <v>3434</v>
      </c>
    </row>
    <row r="157" s="1" customFormat="1" ht="16.5" customHeight="1">
      <c r="B157" s="38"/>
      <c r="C157" s="264" t="s">
        <v>492</v>
      </c>
      <c r="D157" s="264" t="s">
        <v>325</v>
      </c>
      <c r="E157" s="265" t="s">
        <v>3435</v>
      </c>
      <c r="F157" s="266" t="s">
        <v>3436</v>
      </c>
      <c r="G157" s="267" t="s">
        <v>267</v>
      </c>
      <c r="H157" s="268">
        <v>2</v>
      </c>
      <c r="I157" s="269"/>
      <c r="J157" s="270">
        <f>ROUND(I157*H157,2)</f>
        <v>0</v>
      </c>
      <c r="K157" s="266" t="s">
        <v>19</v>
      </c>
      <c r="L157" s="271"/>
      <c r="M157" s="272" t="s">
        <v>19</v>
      </c>
      <c r="N157" s="273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1149</v>
      </c>
      <c r="AT157" s="223" t="s">
        <v>325</v>
      </c>
      <c r="AU157" s="223" t="s">
        <v>83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645</v>
      </c>
      <c r="BM157" s="223" t="s">
        <v>3437</v>
      </c>
    </row>
    <row r="158" s="1" customFormat="1" ht="16.5" customHeight="1">
      <c r="B158" s="38"/>
      <c r="C158" s="211" t="s">
        <v>539</v>
      </c>
      <c r="D158" s="211" t="s">
        <v>155</v>
      </c>
      <c r="E158" s="212" t="s">
        <v>3438</v>
      </c>
      <c r="F158" s="213" t="s">
        <v>3439</v>
      </c>
      <c r="G158" s="214" t="s">
        <v>267</v>
      </c>
      <c r="H158" s="215">
        <v>1</v>
      </c>
      <c r="I158" s="216"/>
      <c r="J158" s="217">
        <f>ROUND(I158*H158,2)</f>
        <v>0</v>
      </c>
      <c r="K158" s="213" t="s">
        <v>19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223" t="s">
        <v>645</v>
      </c>
      <c r="AT158" s="223" t="s">
        <v>155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645</v>
      </c>
      <c r="BM158" s="223" t="s">
        <v>3440</v>
      </c>
    </row>
    <row r="159" s="1" customFormat="1" ht="24" customHeight="1">
      <c r="B159" s="38"/>
      <c r="C159" s="264" t="s">
        <v>547</v>
      </c>
      <c r="D159" s="264" t="s">
        <v>325</v>
      </c>
      <c r="E159" s="265" t="s">
        <v>3441</v>
      </c>
      <c r="F159" s="266" t="s">
        <v>3442</v>
      </c>
      <c r="G159" s="267" t="s">
        <v>267</v>
      </c>
      <c r="H159" s="268">
        <v>1</v>
      </c>
      <c r="I159" s="269"/>
      <c r="J159" s="270">
        <f>ROUND(I159*H159,2)</f>
        <v>0</v>
      </c>
      <c r="K159" s="266" t="s">
        <v>19</v>
      </c>
      <c r="L159" s="271"/>
      <c r="M159" s="272" t="s">
        <v>19</v>
      </c>
      <c r="N159" s="273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1149</v>
      </c>
      <c r="AT159" s="223" t="s">
        <v>325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645</v>
      </c>
      <c r="BM159" s="223" t="s">
        <v>3443</v>
      </c>
    </row>
    <row r="160" s="1" customFormat="1" ht="24" customHeight="1">
      <c r="B160" s="38"/>
      <c r="C160" s="264" t="s">
        <v>555</v>
      </c>
      <c r="D160" s="264" t="s">
        <v>325</v>
      </c>
      <c r="E160" s="265" t="s">
        <v>3444</v>
      </c>
      <c r="F160" s="266" t="s">
        <v>3445</v>
      </c>
      <c r="G160" s="267" t="s">
        <v>3422</v>
      </c>
      <c r="H160" s="268">
        <v>1</v>
      </c>
      <c r="I160" s="269"/>
      <c r="J160" s="270">
        <f>ROUND(I160*H160,2)</f>
        <v>0</v>
      </c>
      <c r="K160" s="266" t="s">
        <v>19</v>
      </c>
      <c r="L160" s="271"/>
      <c r="M160" s="272" t="s">
        <v>19</v>
      </c>
      <c r="N160" s="273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1149</v>
      </c>
      <c r="AT160" s="223" t="s">
        <v>325</v>
      </c>
      <c r="AU160" s="223" t="s">
        <v>83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645</v>
      </c>
      <c r="BM160" s="223" t="s">
        <v>3446</v>
      </c>
    </row>
    <row r="161" s="1" customFormat="1" ht="16.5" customHeight="1">
      <c r="B161" s="38"/>
      <c r="C161" s="211" t="s">
        <v>560</v>
      </c>
      <c r="D161" s="211" t="s">
        <v>155</v>
      </c>
      <c r="E161" s="212" t="s">
        <v>3447</v>
      </c>
      <c r="F161" s="213" t="s">
        <v>3448</v>
      </c>
      <c r="G161" s="214" t="s">
        <v>267</v>
      </c>
      <c r="H161" s="215">
        <v>1</v>
      </c>
      <c r="I161" s="216"/>
      <c r="J161" s="217">
        <f>ROUND(I161*H161,2)</f>
        <v>0</v>
      </c>
      <c r="K161" s="213" t="s">
        <v>19</v>
      </c>
      <c r="L161" s="43"/>
      <c r="M161" s="225" t="s">
        <v>19</v>
      </c>
      <c r="N161" s="226" t="s">
        <v>44</v>
      </c>
      <c r="O161" s="83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223" t="s">
        <v>645</v>
      </c>
      <c r="AT161" s="223" t="s">
        <v>155</v>
      </c>
      <c r="AU161" s="223" t="s">
        <v>83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645</v>
      </c>
      <c r="BM161" s="223" t="s">
        <v>3449</v>
      </c>
    </row>
    <row r="162" s="1" customFormat="1" ht="16.5" customHeight="1">
      <c r="B162" s="38"/>
      <c r="C162" s="211" t="s">
        <v>567</v>
      </c>
      <c r="D162" s="211" t="s">
        <v>155</v>
      </c>
      <c r="E162" s="212" t="s">
        <v>3450</v>
      </c>
      <c r="F162" s="283" t="s">
        <v>3451</v>
      </c>
      <c r="G162" s="214" t="s">
        <v>267</v>
      </c>
      <c r="H162" s="215">
        <v>1</v>
      </c>
      <c r="I162" s="216"/>
      <c r="J162" s="217">
        <f>ROUND(I162*H162,2)</f>
        <v>0</v>
      </c>
      <c r="K162" s="213" t="s">
        <v>19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645</v>
      </c>
      <c r="AT162" s="223" t="s">
        <v>155</v>
      </c>
      <c r="AU162" s="223" t="s">
        <v>83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645</v>
      </c>
      <c r="BM162" s="223" t="s">
        <v>3452</v>
      </c>
    </row>
    <row r="163" s="1" customFormat="1" ht="16.5" customHeight="1">
      <c r="B163" s="38"/>
      <c r="C163" s="211" t="s">
        <v>572</v>
      </c>
      <c r="D163" s="211" t="s">
        <v>155</v>
      </c>
      <c r="E163" s="212" t="s">
        <v>3453</v>
      </c>
      <c r="F163" s="213" t="s">
        <v>3454</v>
      </c>
      <c r="G163" s="214" t="s">
        <v>267</v>
      </c>
      <c r="H163" s="215">
        <v>1</v>
      </c>
      <c r="I163" s="216"/>
      <c r="J163" s="217">
        <f>ROUND(I163*H163,2)</f>
        <v>0</v>
      </c>
      <c r="K163" s="213" t="s">
        <v>19</v>
      </c>
      <c r="L163" s="43"/>
      <c r="M163" s="225" t="s">
        <v>19</v>
      </c>
      <c r="N163" s="226" t="s">
        <v>44</v>
      </c>
      <c r="O163" s="83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AR163" s="223" t="s">
        <v>645</v>
      </c>
      <c r="AT163" s="223" t="s">
        <v>155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645</v>
      </c>
      <c r="BM163" s="223" t="s">
        <v>3455</v>
      </c>
    </row>
    <row r="164" s="1" customFormat="1" ht="16.5" customHeight="1">
      <c r="B164" s="38"/>
      <c r="C164" s="211" t="s">
        <v>583</v>
      </c>
      <c r="D164" s="211" t="s">
        <v>155</v>
      </c>
      <c r="E164" s="212" t="s">
        <v>3456</v>
      </c>
      <c r="F164" s="213" t="s">
        <v>3457</v>
      </c>
      <c r="G164" s="214" t="s">
        <v>267</v>
      </c>
      <c r="H164" s="215">
        <v>1</v>
      </c>
      <c r="I164" s="216"/>
      <c r="J164" s="217">
        <f>ROUND(I164*H164,2)</f>
        <v>0</v>
      </c>
      <c r="K164" s="213" t="s">
        <v>19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223" t="s">
        <v>645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645</v>
      </c>
      <c r="BM164" s="223" t="s">
        <v>3458</v>
      </c>
    </row>
    <row r="165" s="11" customFormat="1" ht="22.8" customHeight="1">
      <c r="B165" s="195"/>
      <c r="C165" s="196"/>
      <c r="D165" s="197" t="s">
        <v>72</v>
      </c>
      <c r="E165" s="209" t="s">
        <v>2966</v>
      </c>
      <c r="F165" s="209" t="s">
        <v>2967</v>
      </c>
      <c r="G165" s="196"/>
      <c r="H165" s="196"/>
      <c r="I165" s="199"/>
      <c r="J165" s="210">
        <f>BK165</f>
        <v>0</v>
      </c>
      <c r="K165" s="196"/>
      <c r="L165" s="201"/>
      <c r="M165" s="202"/>
      <c r="N165" s="203"/>
      <c r="O165" s="203"/>
      <c r="P165" s="204">
        <f>P166+SUM(P167:P182)</f>
        <v>0</v>
      </c>
      <c r="Q165" s="203"/>
      <c r="R165" s="204">
        <f>R166+SUM(R167:R182)</f>
        <v>0</v>
      </c>
      <c r="S165" s="203"/>
      <c r="T165" s="205">
        <f>T166+SUM(T167:T182)</f>
        <v>0</v>
      </c>
      <c r="AR165" s="206" t="s">
        <v>196</v>
      </c>
      <c r="AT165" s="207" t="s">
        <v>72</v>
      </c>
      <c r="AU165" s="207" t="s">
        <v>81</v>
      </c>
      <c r="AY165" s="206" t="s">
        <v>152</v>
      </c>
      <c r="BK165" s="208">
        <f>BK166+SUM(BK167:BK182)</f>
        <v>0</v>
      </c>
    </row>
    <row r="166" s="1" customFormat="1" ht="36" customHeight="1">
      <c r="B166" s="38"/>
      <c r="C166" s="211" t="s">
        <v>592</v>
      </c>
      <c r="D166" s="211" t="s">
        <v>155</v>
      </c>
      <c r="E166" s="212" t="s">
        <v>3459</v>
      </c>
      <c r="F166" s="213" t="s">
        <v>3460</v>
      </c>
      <c r="G166" s="214" t="s">
        <v>236</v>
      </c>
      <c r="H166" s="215">
        <v>66</v>
      </c>
      <c r="I166" s="216"/>
      <c r="J166" s="217">
        <f>ROUND(I166*H166,2)</f>
        <v>0</v>
      </c>
      <c r="K166" s="213" t="s">
        <v>19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645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645</v>
      </c>
      <c r="BM166" s="223" t="s">
        <v>3461</v>
      </c>
    </row>
    <row r="167" s="1" customFormat="1">
      <c r="B167" s="38"/>
      <c r="C167" s="39"/>
      <c r="D167" s="229" t="s">
        <v>180</v>
      </c>
      <c r="E167" s="39"/>
      <c r="F167" s="230" t="s">
        <v>3462</v>
      </c>
      <c r="G167" s="39"/>
      <c r="H167" s="39"/>
      <c r="I167" s="135"/>
      <c r="J167" s="39"/>
      <c r="K167" s="39"/>
      <c r="L167" s="43"/>
      <c r="M167" s="231"/>
      <c r="N167" s="83"/>
      <c r="O167" s="83"/>
      <c r="P167" s="83"/>
      <c r="Q167" s="83"/>
      <c r="R167" s="83"/>
      <c r="S167" s="83"/>
      <c r="T167" s="84"/>
      <c r="AT167" s="17" t="s">
        <v>180</v>
      </c>
      <c r="AU167" s="17" t="s">
        <v>83</v>
      </c>
    </row>
    <row r="168" s="1" customFormat="1" ht="16.5" customHeight="1">
      <c r="B168" s="38"/>
      <c r="C168" s="211" t="s">
        <v>598</v>
      </c>
      <c r="D168" s="211" t="s">
        <v>155</v>
      </c>
      <c r="E168" s="212" t="s">
        <v>3463</v>
      </c>
      <c r="F168" s="213" t="s">
        <v>3464</v>
      </c>
      <c r="G168" s="214" t="s">
        <v>3007</v>
      </c>
      <c r="H168" s="215">
        <v>0.029999999999999999</v>
      </c>
      <c r="I168" s="216"/>
      <c r="J168" s="217">
        <f>ROUND(I168*H168,2)</f>
        <v>0</v>
      </c>
      <c r="K168" s="213" t="s">
        <v>19</v>
      </c>
      <c r="L168" s="43"/>
      <c r="M168" s="225" t="s">
        <v>19</v>
      </c>
      <c r="N168" s="226" t="s">
        <v>44</v>
      </c>
      <c r="O168" s="83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223" t="s">
        <v>645</v>
      </c>
      <c r="AT168" s="223" t="s">
        <v>155</v>
      </c>
      <c r="AU168" s="223" t="s">
        <v>83</v>
      </c>
      <c r="AY168" s="17" t="s">
        <v>152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645</v>
      </c>
      <c r="BM168" s="223" t="s">
        <v>3465</v>
      </c>
    </row>
    <row r="169" s="1" customFormat="1" ht="16.5" customHeight="1">
      <c r="B169" s="38"/>
      <c r="C169" s="211" t="s">
        <v>609</v>
      </c>
      <c r="D169" s="211" t="s">
        <v>155</v>
      </c>
      <c r="E169" s="212" t="s">
        <v>3466</v>
      </c>
      <c r="F169" s="213" t="s">
        <v>3467</v>
      </c>
      <c r="G169" s="214" t="s">
        <v>254</v>
      </c>
      <c r="H169" s="215">
        <v>18</v>
      </c>
      <c r="I169" s="216"/>
      <c r="J169" s="217">
        <f>ROUND(I169*H169,2)</f>
        <v>0</v>
      </c>
      <c r="K169" s="213" t="s">
        <v>19</v>
      </c>
      <c r="L169" s="43"/>
      <c r="M169" s="225" t="s">
        <v>19</v>
      </c>
      <c r="N169" s="226" t="s">
        <v>44</v>
      </c>
      <c r="O169" s="83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AR169" s="223" t="s">
        <v>645</v>
      </c>
      <c r="AT169" s="223" t="s">
        <v>155</v>
      </c>
      <c r="AU169" s="223" t="s">
        <v>83</v>
      </c>
      <c r="AY169" s="17" t="s">
        <v>152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645</v>
      </c>
      <c r="BM169" s="223" t="s">
        <v>3468</v>
      </c>
    </row>
    <row r="170" s="1" customFormat="1" ht="16.5" customHeight="1">
      <c r="B170" s="38"/>
      <c r="C170" s="211" t="s">
        <v>616</v>
      </c>
      <c r="D170" s="211" t="s">
        <v>155</v>
      </c>
      <c r="E170" s="212" t="s">
        <v>3469</v>
      </c>
      <c r="F170" s="213" t="s">
        <v>3470</v>
      </c>
      <c r="G170" s="214" t="s">
        <v>254</v>
      </c>
      <c r="H170" s="215">
        <v>7.5</v>
      </c>
      <c r="I170" s="216"/>
      <c r="J170" s="217">
        <f>ROUND(I170*H170,2)</f>
        <v>0</v>
      </c>
      <c r="K170" s="213" t="s">
        <v>19</v>
      </c>
      <c r="L170" s="43"/>
      <c r="M170" s="225" t="s">
        <v>19</v>
      </c>
      <c r="N170" s="226" t="s">
        <v>44</v>
      </c>
      <c r="O170" s="83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AR170" s="223" t="s">
        <v>645</v>
      </c>
      <c r="AT170" s="223" t="s">
        <v>155</v>
      </c>
      <c r="AU170" s="223" t="s">
        <v>83</v>
      </c>
      <c r="AY170" s="17" t="s">
        <v>152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81</v>
      </c>
      <c r="BK170" s="224">
        <f>ROUND(I170*H170,2)</f>
        <v>0</v>
      </c>
      <c r="BL170" s="17" t="s">
        <v>645</v>
      </c>
      <c r="BM170" s="223" t="s">
        <v>3471</v>
      </c>
    </row>
    <row r="171" s="1" customFormat="1" ht="24" customHeight="1">
      <c r="B171" s="38"/>
      <c r="C171" s="211" t="s">
        <v>622</v>
      </c>
      <c r="D171" s="211" t="s">
        <v>155</v>
      </c>
      <c r="E171" s="212" t="s">
        <v>3472</v>
      </c>
      <c r="F171" s="283" t="s">
        <v>3473</v>
      </c>
      <c r="G171" s="214" t="s">
        <v>254</v>
      </c>
      <c r="H171" s="215">
        <v>18</v>
      </c>
      <c r="I171" s="216"/>
      <c r="J171" s="217">
        <f>ROUND(I171*H171,2)</f>
        <v>0</v>
      </c>
      <c r="K171" s="213" t="s">
        <v>19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645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645</v>
      </c>
      <c r="BM171" s="223" t="s">
        <v>3474</v>
      </c>
    </row>
    <row r="172" s="1" customFormat="1" ht="16.5" customHeight="1">
      <c r="B172" s="38"/>
      <c r="C172" s="211" t="s">
        <v>628</v>
      </c>
      <c r="D172" s="211" t="s">
        <v>155</v>
      </c>
      <c r="E172" s="212" t="s">
        <v>3475</v>
      </c>
      <c r="F172" s="213" t="s">
        <v>3476</v>
      </c>
      <c r="G172" s="214" t="s">
        <v>254</v>
      </c>
      <c r="H172" s="215">
        <v>18</v>
      </c>
      <c r="I172" s="216"/>
      <c r="J172" s="217">
        <f>ROUND(I172*H172,2)</f>
        <v>0</v>
      </c>
      <c r="K172" s="213" t="s">
        <v>19</v>
      </c>
      <c r="L172" s="43"/>
      <c r="M172" s="225" t="s">
        <v>19</v>
      </c>
      <c r="N172" s="226" t="s">
        <v>44</v>
      </c>
      <c r="O172" s="83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AR172" s="223" t="s">
        <v>645</v>
      </c>
      <c r="AT172" s="223" t="s">
        <v>155</v>
      </c>
      <c r="AU172" s="223" t="s">
        <v>83</v>
      </c>
      <c r="AY172" s="17" t="s">
        <v>152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81</v>
      </c>
      <c r="BK172" s="224">
        <f>ROUND(I172*H172,2)</f>
        <v>0</v>
      </c>
      <c r="BL172" s="17" t="s">
        <v>645</v>
      </c>
      <c r="BM172" s="223" t="s">
        <v>3477</v>
      </c>
    </row>
    <row r="173" s="1" customFormat="1" ht="16.5" customHeight="1">
      <c r="B173" s="38"/>
      <c r="C173" s="211" t="s">
        <v>632</v>
      </c>
      <c r="D173" s="211" t="s">
        <v>155</v>
      </c>
      <c r="E173" s="212" t="s">
        <v>3478</v>
      </c>
      <c r="F173" s="213" t="s">
        <v>3479</v>
      </c>
      <c r="G173" s="214" t="s">
        <v>254</v>
      </c>
      <c r="H173" s="215">
        <v>7.5</v>
      </c>
      <c r="I173" s="216"/>
      <c r="J173" s="217">
        <f>ROUND(I173*H173,2)</f>
        <v>0</v>
      </c>
      <c r="K173" s="213" t="s">
        <v>19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3" t="s">
        <v>645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645</v>
      </c>
      <c r="BM173" s="223" t="s">
        <v>3480</v>
      </c>
    </row>
    <row r="174" s="1" customFormat="1" ht="24" customHeight="1">
      <c r="B174" s="38"/>
      <c r="C174" s="264" t="s">
        <v>641</v>
      </c>
      <c r="D174" s="264" t="s">
        <v>325</v>
      </c>
      <c r="E174" s="265" t="s">
        <v>3481</v>
      </c>
      <c r="F174" s="266" t="s">
        <v>3482</v>
      </c>
      <c r="G174" s="267" t="s">
        <v>177</v>
      </c>
      <c r="H174" s="268">
        <v>0.5</v>
      </c>
      <c r="I174" s="269"/>
      <c r="J174" s="270">
        <f>ROUND(I174*H174,2)</f>
        <v>0</v>
      </c>
      <c r="K174" s="266" t="s">
        <v>19</v>
      </c>
      <c r="L174" s="271"/>
      <c r="M174" s="272" t="s">
        <v>19</v>
      </c>
      <c r="N174" s="273" t="s">
        <v>44</v>
      </c>
      <c r="O174" s="83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AR174" s="223" t="s">
        <v>1149</v>
      </c>
      <c r="AT174" s="223" t="s">
        <v>325</v>
      </c>
      <c r="AU174" s="223" t="s">
        <v>83</v>
      </c>
      <c r="AY174" s="17" t="s">
        <v>152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645</v>
      </c>
      <c r="BM174" s="223" t="s">
        <v>3483</v>
      </c>
    </row>
    <row r="175" s="1" customFormat="1" ht="24" customHeight="1">
      <c r="B175" s="38"/>
      <c r="C175" s="211" t="s">
        <v>645</v>
      </c>
      <c r="D175" s="211" t="s">
        <v>155</v>
      </c>
      <c r="E175" s="212" t="s">
        <v>3484</v>
      </c>
      <c r="F175" s="283" t="s">
        <v>3485</v>
      </c>
      <c r="G175" s="214" t="s">
        <v>267</v>
      </c>
      <c r="H175" s="215">
        <v>2</v>
      </c>
      <c r="I175" s="216"/>
      <c r="J175" s="217">
        <f>ROUND(I175*H175,2)</f>
        <v>0</v>
      </c>
      <c r="K175" s="213" t="s">
        <v>19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645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645</v>
      </c>
      <c r="BM175" s="223" t="s">
        <v>3486</v>
      </c>
    </row>
    <row r="176" s="1" customFormat="1" ht="16.5" customHeight="1">
      <c r="B176" s="38"/>
      <c r="C176" s="211" t="s">
        <v>651</v>
      </c>
      <c r="D176" s="211" t="s">
        <v>155</v>
      </c>
      <c r="E176" s="212" t="s">
        <v>3487</v>
      </c>
      <c r="F176" s="213" t="s">
        <v>3488</v>
      </c>
      <c r="G176" s="214" t="s">
        <v>1663</v>
      </c>
      <c r="H176" s="215">
        <v>32</v>
      </c>
      <c r="I176" s="216"/>
      <c r="J176" s="217">
        <f>ROUND(I176*H176,2)</f>
        <v>0</v>
      </c>
      <c r="K176" s="213" t="s">
        <v>19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645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645</v>
      </c>
      <c r="BM176" s="223" t="s">
        <v>3489</v>
      </c>
    </row>
    <row r="177" s="1" customFormat="1" ht="24" customHeight="1">
      <c r="B177" s="38"/>
      <c r="C177" s="264" t="s">
        <v>655</v>
      </c>
      <c r="D177" s="264" t="s">
        <v>325</v>
      </c>
      <c r="E177" s="265" t="s">
        <v>3490</v>
      </c>
      <c r="F177" s="284" t="s">
        <v>3491</v>
      </c>
      <c r="G177" s="267" t="s">
        <v>267</v>
      </c>
      <c r="H177" s="268">
        <v>2</v>
      </c>
      <c r="I177" s="269"/>
      <c r="J177" s="270">
        <f>ROUND(I177*H177,2)</f>
        <v>0</v>
      </c>
      <c r="K177" s="266" t="s">
        <v>19</v>
      </c>
      <c r="L177" s="271"/>
      <c r="M177" s="272" t="s">
        <v>19</v>
      </c>
      <c r="N177" s="273" t="s">
        <v>44</v>
      </c>
      <c r="O177" s="83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223" t="s">
        <v>1149</v>
      </c>
      <c r="AT177" s="223" t="s">
        <v>325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645</v>
      </c>
      <c r="BM177" s="223" t="s">
        <v>3492</v>
      </c>
    </row>
    <row r="178" s="1" customFormat="1" ht="16.5" customHeight="1">
      <c r="B178" s="38"/>
      <c r="C178" s="264" t="s">
        <v>661</v>
      </c>
      <c r="D178" s="264" t="s">
        <v>325</v>
      </c>
      <c r="E178" s="265" t="s">
        <v>3493</v>
      </c>
      <c r="F178" s="284" t="s">
        <v>3494</v>
      </c>
      <c r="G178" s="267" t="s">
        <v>267</v>
      </c>
      <c r="H178" s="268">
        <v>1</v>
      </c>
      <c r="I178" s="269"/>
      <c r="J178" s="270">
        <f>ROUND(I178*H178,2)</f>
        <v>0</v>
      </c>
      <c r="K178" s="266" t="s">
        <v>19</v>
      </c>
      <c r="L178" s="271"/>
      <c r="M178" s="272" t="s">
        <v>19</v>
      </c>
      <c r="N178" s="273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1149</v>
      </c>
      <c r="AT178" s="223" t="s">
        <v>325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645</v>
      </c>
      <c r="BM178" s="223" t="s">
        <v>3495</v>
      </c>
    </row>
    <row r="179" s="1" customFormat="1" ht="16.5" customHeight="1">
      <c r="B179" s="38"/>
      <c r="C179" s="264" t="s">
        <v>1033</v>
      </c>
      <c r="D179" s="264" t="s">
        <v>325</v>
      </c>
      <c r="E179" s="265" t="s">
        <v>3496</v>
      </c>
      <c r="F179" s="266" t="s">
        <v>3497</v>
      </c>
      <c r="G179" s="267" t="s">
        <v>267</v>
      </c>
      <c r="H179" s="268">
        <v>3</v>
      </c>
      <c r="I179" s="269"/>
      <c r="J179" s="270">
        <f>ROUND(I179*H179,2)</f>
        <v>0</v>
      </c>
      <c r="K179" s="266" t="s">
        <v>19</v>
      </c>
      <c r="L179" s="271"/>
      <c r="M179" s="272" t="s">
        <v>19</v>
      </c>
      <c r="N179" s="273" t="s">
        <v>44</v>
      </c>
      <c r="O179" s="83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223" t="s">
        <v>1149</v>
      </c>
      <c r="AT179" s="223" t="s">
        <v>325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645</v>
      </c>
      <c r="BM179" s="223" t="s">
        <v>3498</v>
      </c>
    </row>
    <row r="180" s="1" customFormat="1" ht="16.5" customHeight="1">
      <c r="B180" s="38"/>
      <c r="C180" s="264" t="s">
        <v>1038</v>
      </c>
      <c r="D180" s="264" t="s">
        <v>325</v>
      </c>
      <c r="E180" s="265" t="s">
        <v>3499</v>
      </c>
      <c r="F180" s="266" t="s">
        <v>3500</v>
      </c>
      <c r="G180" s="267" t="s">
        <v>267</v>
      </c>
      <c r="H180" s="268">
        <v>2</v>
      </c>
      <c r="I180" s="269"/>
      <c r="J180" s="270">
        <f>ROUND(I180*H180,2)</f>
        <v>0</v>
      </c>
      <c r="K180" s="266" t="s">
        <v>19</v>
      </c>
      <c r="L180" s="271"/>
      <c r="M180" s="272" t="s">
        <v>19</v>
      </c>
      <c r="N180" s="273" t="s">
        <v>44</v>
      </c>
      <c r="O180" s="83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223" t="s">
        <v>1149</v>
      </c>
      <c r="AT180" s="223" t="s">
        <v>325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645</v>
      </c>
      <c r="BM180" s="223" t="s">
        <v>3501</v>
      </c>
    </row>
    <row r="181" s="1" customFormat="1" ht="16.5" customHeight="1">
      <c r="B181" s="38"/>
      <c r="C181" s="264" t="s">
        <v>1045</v>
      </c>
      <c r="D181" s="264" t="s">
        <v>325</v>
      </c>
      <c r="E181" s="265" t="s">
        <v>3502</v>
      </c>
      <c r="F181" s="266" t="s">
        <v>3503</v>
      </c>
      <c r="G181" s="267" t="s">
        <v>177</v>
      </c>
      <c r="H181" s="268">
        <v>1</v>
      </c>
      <c r="I181" s="269"/>
      <c r="J181" s="270">
        <f>ROUND(I181*H181,2)</f>
        <v>0</v>
      </c>
      <c r="K181" s="266" t="s">
        <v>19</v>
      </c>
      <c r="L181" s="271"/>
      <c r="M181" s="272" t="s">
        <v>19</v>
      </c>
      <c r="N181" s="273" t="s">
        <v>44</v>
      </c>
      <c r="O181" s="83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AR181" s="223" t="s">
        <v>1149</v>
      </c>
      <c r="AT181" s="223" t="s">
        <v>325</v>
      </c>
      <c r="AU181" s="223" t="s">
        <v>83</v>
      </c>
      <c r="AY181" s="17" t="s">
        <v>152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81</v>
      </c>
      <c r="BK181" s="224">
        <f>ROUND(I181*H181,2)</f>
        <v>0</v>
      </c>
      <c r="BL181" s="17" t="s">
        <v>645</v>
      </c>
      <c r="BM181" s="223" t="s">
        <v>3504</v>
      </c>
    </row>
    <row r="182" s="11" customFormat="1" ht="20.88" customHeight="1">
      <c r="B182" s="195"/>
      <c r="C182" s="196"/>
      <c r="D182" s="197" t="s">
        <v>72</v>
      </c>
      <c r="E182" s="209" t="s">
        <v>3505</v>
      </c>
      <c r="F182" s="209" t="s">
        <v>3506</v>
      </c>
      <c r="G182" s="196"/>
      <c r="H182" s="196"/>
      <c r="I182" s="199"/>
      <c r="J182" s="210">
        <f>BK182</f>
        <v>0</v>
      </c>
      <c r="K182" s="196"/>
      <c r="L182" s="201"/>
      <c r="M182" s="202"/>
      <c r="N182" s="203"/>
      <c r="O182" s="203"/>
      <c r="P182" s="204">
        <f>SUM(P183:P201)</f>
        <v>0</v>
      </c>
      <c r="Q182" s="203"/>
      <c r="R182" s="204">
        <f>SUM(R183:R201)</f>
        <v>0</v>
      </c>
      <c r="S182" s="203"/>
      <c r="T182" s="205">
        <f>SUM(T183:T201)</f>
        <v>0</v>
      </c>
      <c r="AR182" s="206" t="s">
        <v>151</v>
      </c>
      <c r="AT182" s="207" t="s">
        <v>72</v>
      </c>
      <c r="AU182" s="207" t="s">
        <v>83</v>
      </c>
      <c r="AY182" s="206" t="s">
        <v>152</v>
      </c>
      <c r="BK182" s="208">
        <f>SUM(BK183:BK201)</f>
        <v>0</v>
      </c>
    </row>
    <row r="183" s="1" customFormat="1" ht="16.5" customHeight="1">
      <c r="B183" s="38"/>
      <c r="C183" s="211" t="s">
        <v>1056</v>
      </c>
      <c r="D183" s="211" t="s">
        <v>155</v>
      </c>
      <c r="E183" s="212" t="s">
        <v>3507</v>
      </c>
      <c r="F183" s="213" t="s">
        <v>3508</v>
      </c>
      <c r="G183" s="214" t="s">
        <v>3422</v>
      </c>
      <c r="H183" s="215">
        <v>1</v>
      </c>
      <c r="I183" s="216"/>
      <c r="J183" s="217">
        <f>ROUND(I183*H183,2)</f>
        <v>0</v>
      </c>
      <c r="K183" s="213" t="s">
        <v>19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223" t="s">
        <v>151</v>
      </c>
      <c r="AT183" s="223" t="s">
        <v>155</v>
      </c>
      <c r="AU183" s="223" t="s">
        <v>196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3509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3510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196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3511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196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3512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196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2" customFormat="1">
      <c r="B187" s="232"/>
      <c r="C187" s="233"/>
      <c r="D187" s="229" t="s">
        <v>182</v>
      </c>
      <c r="E187" s="234" t="s">
        <v>19</v>
      </c>
      <c r="F187" s="235" t="s">
        <v>3513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182</v>
      </c>
      <c r="AU187" s="241" t="s">
        <v>196</v>
      </c>
      <c r="AV187" s="12" t="s">
        <v>81</v>
      </c>
      <c r="AW187" s="12" t="s">
        <v>35</v>
      </c>
      <c r="AX187" s="12" t="s">
        <v>73</v>
      </c>
      <c r="AY187" s="241" t="s">
        <v>152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81</v>
      </c>
      <c r="G188" s="243"/>
      <c r="H188" s="246">
        <v>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196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16.5" customHeight="1">
      <c r="B189" s="38"/>
      <c r="C189" s="211" t="s">
        <v>1062</v>
      </c>
      <c r="D189" s="211" t="s">
        <v>155</v>
      </c>
      <c r="E189" s="212" t="s">
        <v>3514</v>
      </c>
      <c r="F189" s="213" t="s">
        <v>3515</v>
      </c>
      <c r="G189" s="214" t="s">
        <v>3422</v>
      </c>
      <c r="H189" s="215">
        <v>1</v>
      </c>
      <c r="I189" s="216"/>
      <c r="J189" s="217">
        <f>ROUND(I189*H189,2)</f>
        <v>0</v>
      </c>
      <c r="K189" s="213" t="s">
        <v>19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151</v>
      </c>
      <c r="AT189" s="223" t="s">
        <v>155</v>
      </c>
      <c r="AU189" s="223" t="s">
        <v>196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3516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3517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196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3518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196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3519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196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3520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196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3521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196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3" customFormat="1">
      <c r="B195" s="242"/>
      <c r="C195" s="243"/>
      <c r="D195" s="229" t="s">
        <v>182</v>
      </c>
      <c r="E195" s="244" t="s">
        <v>19</v>
      </c>
      <c r="F195" s="245" t="s">
        <v>81</v>
      </c>
      <c r="G195" s="243"/>
      <c r="H195" s="246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AT195" s="252" t="s">
        <v>182</v>
      </c>
      <c r="AU195" s="252" t="s">
        <v>196</v>
      </c>
      <c r="AV195" s="13" t="s">
        <v>83</v>
      </c>
      <c r="AW195" s="13" t="s">
        <v>35</v>
      </c>
      <c r="AX195" s="13" t="s">
        <v>81</v>
      </c>
      <c r="AY195" s="252" t="s">
        <v>152</v>
      </c>
    </row>
    <row r="196" s="1" customFormat="1" ht="16.5" customHeight="1">
      <c r="B196" s="38"/>
      <c r="C196" s="211" t="s">
        <v>1071</v>
      </c>
      <c r="D196" s="211" t="s">
        <v>155</v>
      </c>
      <c r="E196" s="212" t="s">
        <v>3522</v>
      </c>
      <c r="F196" s="213" t="s">
        <v>3523</v>
      </c>
      <c r="G196" s="214" t="s">
        <v>3422</v>
      </c>
      <c r="H196" s="215">
        <v>1</v>
      </c>
      <c r="I196" s="216"/>
      <c r="J196" s="217">
        <f>ROUND(I196*H196,2)</f>
        <v>0</v>
      </c>
      <c r="K196" s="213" t="s">
        <v>19</v>
      </c>
      <c r="L196" s="43"/>
      <c r="M196" s="225" t="s">
        <v>19</v>
      </c>
      <c r="N196" s="226" t="s">
        <v>44</v>
      </c>
      <c r="O196" s="83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AR196" s="223" t="s">
        <v>151</v>
      </c>
      <c r="AT196" s="223" t="s">
        <v>155</v>
      </c>
      <c r="AU196" s="223" t="s">
        <v>196</v>
      </c>
      <c r="AY196" s="17" t="s">
        <v>152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151</v>
      </c>
      <c r="BM196" s="223" t="s">
        <v>3524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3525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196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2" customFormat="1">
      <c r="B198" s="232"/>
      <c r="C198" s="233"/>
      <c r="D198" s="229" t="s">
        <v>182</v>
      </c>
      <c r="E198" s="234" t="s">
        <v>19</v>
      </c>
      <c r="F198" s="235" t="s">
        <v>3526</v>
      </c>
      <c r="G198" s="233"/>
      <c r="H198" s="234" t="s">
        <v>19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182</v>
      </c>
      <c r="AU198" s="241" t="s">
        <v>196</v>
      </c>
      <c r="AV198" s="12" t="s">
        <v>81</v>
      </c>
      <c r="AW198" s="12" t="s">
        <v>35</v>
      </c>
      <c r="AX198" s="12" t="s">
        <v>73</v>
      </c>
      <c r="AY198" s="241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3527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196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2" customFormat="1">
      <c r="B200" s="232"/>
      <c r="C200" s="233"/>
      <c r="D200" s="229" t="s">
        <v>182</v>
      </c>
      <c r="E200" s="234" t="s">
        <v>19</v>
      </c>
      <c r="F200" s="235" t="s">
        <v>3528</v>
      </c>
      <c r="G200" s="233"/>
      <c r="H200" s="234" t="s">
        <v>19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182</v>
      </c>
      <c r="AU200" s="241" t="s">
        <v>196</v>
      </c>
      <c r="AV200" s="12" t="s">
        <v>81</v>
      </c>
      <c r="AW200" s="12" t="s">
        <v>35</v>
      </c>
      <c r="AX200" s="12" t="s">
        <v>73</v>
      </c>
      <c r="AY200" s="241" t="s">
        <v>152</v>
      </c>
    </row>
    <row r="201" s="13" customFormat="1">
      <c r="B201" s="242"/>
      <c r="C201" s="243"/>
      <c r="D201" s="229" t="s">
        <v>182</v>
      </c>
      <c r="E201" s="244" t="s">
        <v>19</v>
      </c>
      <c r="F201" s="245" t="s">
        <v>81</v>
      </c>
      <c r="G201" s="243"/>
      <c r="H201" s="246">
        <v>1</v>
      </c>
      <c r="I201" s="247"/>
      <c r="J201" s="243"/>
      <c r="K201" s="243"/>
      <c r="L201" s="248"/>
      <c r="M201" s="274"/>
      <c r="N201" s="275"/>
      <c r="O201" s="275"/>
      <c r="P201" s="275"/>
      <c r="Q201" s="275"/>
      <c r="R201" s="275"/>
      <c r="S201" s="275"/>
      <c r="T201" s="276"/>
      <c r="AT201" s="252" t="s">
        <v>182</v>
      </c>
      <c r="AU201" s="252" t="s">
        <v>196</v>
      </c>
      <c r="AV201" s="13" t="s">
        <v>83</v>
      </c>
      <c r="AW201" s="13" t="s">
        <v>35</v>
      </c>
      <c r="AX201" s="13" t="s">
        <v>81</v>
      </c>
      <c r="AY201" s="252" t="s">
        <v>152</v>
      </c>
    </row>
    <row r="202" s="1" customFormat="1" ht="6.96" customHeight="1">
      <c r="B202" s="58"/>
      <c r="C202" s="59"/>
      <c r="D202" s="59"/>
      <c r="E202" s="59"/>
      <c r="F202" s="59"/>
      <c r="G202" s="59"/>
      <c r="H202" s="59"/>
      <c r="I202" s="161"/>
      <c r="J202" s="59"/>
      <c r="K202" s="59"/>
      <c r="L202" s="43"/>
    </row>
  </sheetData>
  <sheetProtection sheet="1" autoFilter="0" formatColumns="0" formatRows="0" objects="1" scenarios="1" spinCount="100000" saltValue="MmwjSMrvx8X1irUH2kNvxLRKrHs5sJVvew6q7lH9C+b6e4+Il3uCZX68QXM+w/2ciy7WaiGH5RgcLU9lFdfp2w==" hashValue="FlIxrHUv8+kMwSkIeL8TPRelc0MrirbnkkBkzB3ui9VX29sOADy1OLKTvQG7DydtJ4C0ihx72jX2qHLtJzNZrQ==" algorithmName="SHA-512" password="CC35"/>
  <autoFilter ref="C88:K201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3529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3530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ROUND(J86,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ROUND((SUM(BE86:BE139)),  2)</f>
        <v>0</v>
      </c>
      <c r="I33" s="150">
        <v>0.20999999999999999</v>
      </c>
      <c r="J33" s="149">
        <f>ROUND(((SUM(BE86:BE139))*I33),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ROUND((SUM(BF86:BF139)),  2)</f>
        <v>0</v>
      </c>
      <c r="I34" s="150">
        <v>0.14999999999999999</v>
      </c>
      <c r="J34" s="149">
        <f>ROUND(((SUM(BF86:BF139))*I34),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ROUND((SUM(BG86:BG139)),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ROUND((SUM(BH86:BH139)),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ROUND((SUM(BI86:BI139)),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01 - Kamerový a informační systém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Ing. Bari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J86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J89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J90</f>
        <v>0</v>
      </c>
      <c r="K61" s="179"/>
      <c r="L61" s="184"/>
    </row>
    <row r="62" s="8" customFormat="1" ht="24.96" customHeight="1">
      <c r="B62" s="171"/>
      <c r="C62" s="172"/>
      <c r="D62" s="173" t="s">
        <v>1372</v>
      </c>
      <c r="E62" s="174"/>
      <c r="F62" s="174"/>
      <c r="G62" s="174"/>
      <c r="H62" s="174"/>
      <c r="I62" s="175"/>
      <c r="J62" s="176">
        <f>J96</f>
        <v>0</v>
      </c>
      <c r="K62" s="172"/>
      <c r="L62" s="177"/>
    </row>
    <row r="63" s="9" customFormat="1" ht="19.92" customHeight="1">
      <c r="B63" s="178"/>
      <c r="C63" s="179"/>
      <c r="D63" s="180" t="s">
        <v>3035</v>
      </c>
      <c r="E63" s="181"/>
      <c r="F63" s="181"/>
      <c r="G63" s="181"/>
      <c r="H63" s="181"/>
      <c r="I63" s="182"/>
      <c r="J63" s="183">
        <f>J97</f>
        <v>0</v>
      </c>
      <c r="K63" s="179"/>
      <c r="L63" s="184"/>
    </row>
    <row r="64" s="9" customFormat="1" ht="19.92" customHeight="1">
      <c r="B64" s="178"/>
      <c r="C64" s="179"/>
      <c r="D64" s="180" t="s">
        <v>1684</v>
      </c>
      <c r="E64" s="181"/>
      <c r="F64" s="181"/>
      <c r="G64" s="181"/>
      <c r="H64" s="181"/>
      <c r="I64" s="182"/>
      <c r="J64" s="183">
        <f>J99</f>
        <v>0</v>
      </c>
      <c r="K64" s="179"/>
      <c r="L64" s="184"/>
    </row>
    <row r="65" s="8" customFormat="1" ht="24.96" customHeight="1">
      <c r="B65" s="171"/>
      <c r="C65" s="172"/>
      <c r="D65" s="173" t="s">
        <v>2817</v>
      </c>
      <c r="E65" s="174"/>
      <c r="F65" s="174"/>
      <c r="G65" s="174"/>
      <c r="H65" s="174"/>
      <c r="I65" s="175"/>
      <c r="J65" s="176">
        <f>J106</f>
        <v>0</v>
      </c>
      <c r="K65" s="172"/>
      <c r="L65" s="177"/>
    </row>
    <row r="66" s="9" customFormat="1" ht="19.92" customHeight="1">
      <c r="B66" s="178"/>
      <c r="C66" s="179"/>
      <c r="D66" s="180" t="s">
        <v>3531</v>
      </c>
      <c r="E66" s="181"/>
      <c r="F66" s="181"/>
      <c r="G66" s="181"/>
      <c r="H66" s="181"/>
      <c r="I66" s="182"/>
      <c r="J66" s="183">
        <f>J107</f>
        <v>0</v>
      </c>
      <c r="K66" s="179"/>
      <c r="L66" s="184"/>
    </row>
    <row r="67" s="1" customFormat="1" ht="21.84" customHeight="1">
      <c r="B67" s="38"/>
      <c r="C67" s="39"/>
      <c r="D67" s="39"/>
      <c r="E67" s="39"/>
      <c r="F67" s="39"/>
      <c r="G67" s="39"/>
      <c r="H67" s="39"/>
      <c r="I67" s="135"/>
      <c r="J67" s="39"/>
      <c r="K67" s="39"/>
      <c r="L67" s="43"/>
    </row>
    <row r="68" s="1" customFormat="1" ht="6.96" customHeight="1">
      <c r="B68" s="58"/>
      <c r="C68" s="59"/>
      <c r="D68" s="59"/>
      <c r="E68" s="59"/>
      <c r="F68" s="59"/>
      <c r="G68" s="59"/>
      <c r="H68" s="59"/>
      <c r="I68" s="161"/>
      <c r="J68" s="59"/>
      <c r="K68" s="59"/>
      <c r="L68" s="43"/>
    </row>
    <row r="72" s="1" customFormat="1" ht="6.96" customHeight="1">
      <c r="B72" s="60"/>
      <c r="C72" s="61"/>
      <c r="D72" s="61"/>
      <c r="E72" s="61"/>
      <c r="F72" s="61"/>
      <c r="G72" s="61"/>
      <c r="H72" s="61"/>
      <c r="I72" s="164"/>
      <c r="J72" s="61"/>
      <c r="K72" s="61"/>
      <c r="L72" s="43"/>
    </row>
    <row r="73" s="1" customFormat="1" ht="24.96" customHeight="1">
      <c r="B73" s="38"/>
      <c r="C73" s="23" t="s">
        <v>136</v>
      </c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16</v>
      </c>
      <c r="D75" s="39"/>
      <c r="E75" s="39"/>
      <c r="F75" s="39"/>
      <c r="G75" s="39"/>
      <c r="H75" s="39"/>
      <c r="I75" s="135"/>
      <c r="J75" s="39"/>
      <c r="K75" s="39"/>
      <c r="L75" s="43"/>
    </row>
    <row r="76" s="1" customFormat="1" ht="16.5" customHeight="1">
      <c r="B76" s="38"/>
      <c r="C76" s="39"/>
      <c r="D76" s="39"/>
      <c r="E76" s="165" t="str">
        <f>E7</f>
        <v>Revitalizace tramvajové smyčky Hlučínská</v>
      </c>
      <c r="F76" s="32"/>
      <c r="G76" s="32"/>
      <c r="H76" s="32"/>
      <c r="I76" s="135"/>
      <c r="J76" s="39"/>
      <c r="K76" s="39"/>
      <c r="L76" s="43"/>
    </row>
    <row r="77" s="1" customFormat="1" ht="12" customHeight="1">
      <c r="B77" s="38"/>
      <c r="C77" s="32" t="s">
        <v>125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6.5" customHeight="1">
      <c r="B78" s="38"/>
      <c r="C78" s="39"/>
      <c r="D78" s="39"/>
      <c r="E78" s="68" t="str">
        <f>E9</f>
        <v>PS 01 - Kamerový a informační systém</v>
      </c>
      <c r="F78" s="39"/>
      <c r="G78" s="39"/>
      <c r="H78" s="39"/>
      <c r="I78" s="135"/>
      <c r="J78" s="39"/>
      <c r="K78" s="39"/>
      <c r="L78" s="43"/>
    </row>
    <row r="79" s="1" customFormat="1" ht="6.96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2" customHeight="1">
      <c r="B80" s="38"/>
      <c r="C80" s="32" t="s">
        <v>21</v>
      </c>
      <c r="D80" s="39"/>
      <c r="E80" s="39"/>
      <c r="F80" s="27" t="str">
        <f>F12</f>
        <v>Ostrava</v>
      </c>
      <c r="G80" s="39"/>
      <c r="H80" s="39"/>
      <c r="I80" s="138" t="s">
        <v>23</v>
      </c>
      <c r="J80" s="71" t="str">
        <f>IF(J12="","",J12)</f>
        <v>28. 2. 2019</v>
      </c>
      <c r="K80" s="39"/>
      <c r="L80" s="43"/>
    </row>
    <row r="81" s="1" customFormat="1" ht="6.96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5.15" customHeight="1">
      <c r="B82" s="38"/>
      <c r="C82" s="32" t="s">
        <v>25</v>
      </c>
      <c r="D82" s="39"/>
      <c r="E82" s="39"/>
      <c r="F82" s="27" t="str">
        <f>E15</f>
        <v xml:space="preserve"> Dopravní podnik Ostrava a.s.</v>
      </c>
      <c r="G82" s="39"/>
      <c r="H82" s="39"/>
      <c r="I82" s="138" t="s">
        <v>32</v>
      </c>
      <c r="J82" s="36" t="str">
        <f>E21</f>
        <v>Ing. Bari</v>
      </c>
      <c r="K82" s="39"/>
      <c r="L82" s="43"/>
    </row>
    <row r="83" s="1" customFormat="1" ht="43.05" customHeight="1">
      <c r="B83" s="38"/>
      <c r="C83" s="32" t="s">
        <v>30</v>
      </c>
      <c r="D83" s="39"/>
      <c r="E83" s="39"/>
      <c r="F83" s="27" t="str">
        <f>IF(E18="","",E18)</f>
        <v>Vyplň údaj</v>
      </c>
      <c r="G83" s="39"/>
      <c r="H83" s="39"/>
      <c r="I83" s="138" t="s">
        <v>36</v>
      </c>
      <c r="J83" s="36" t="str">
        <f>E24</f>
        <v xml:space="preserve">Dopravní projektování, spol.  s.r.o.</v>
      </c>
      <c r="K83" s="39"/>
      <c r="L83" s="43"/>
    </row>
    <row r="84" s="1" customFormat="1" ht="10.32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0" customFormat="1" ht="29.28" customHeight="1">
      <c r="B85" s="185"/>
      <c r="C85" s="186" t="s">
        <v>137</v>
      </c>
      <c r="D85" s="187" t="s">
        <v>58</v>
      </c>
      <c r="E85" s="187" t="s">
        <v>54</v>
      </c>
      <c r="F85" s="187" t="s">
        <v>55</v>
      </c>
      <c r="G85" s="187" t="s">
        <v>138</v>
      </c>
      <c r="H85" s="187" t="s">
        <v>139</v>
      </c>
      <c r="I85" s="188" t="s">
        <v>140</v>
      </c>
      <c r="J85" s="187" t="s">
        <v>132</v>
      </c>
      <c r="K85" s="189" t="s">
        <v>141</v>
      </c>
      <c r="L85" s="190"/>
      <c r="M85" s="91" t="s">
        <v>19</v>
      </c>
      <c r="N85" s="92" t="s">
        <v>43</v>
      </c>
      <c r="O85" s="92" t="s">
        <v>142</v>
      </c>
      <c r="P85" s="92" t="s">
        <v>143</v>
      </c>
      <c r="Q85" s="92" t="s">
        <v>144</v>
      </c>
      <c r="R85" s="92" t="s">
        <v>145</v>
      </c>
      <c r="S85" s="92" t="s">
        <v>146</v>
      </c>
      <c r="T85" s="93" t="s">
        <v>147</v>
      </c>
    </row>
    <row r="86" s="1" customFormat="1" ht="22.8" customHeight="1">
      <c r="B86" s="38"/>
      <c r="C86" s="98" t="s">
        <v>148</v>
      </c>
      <c r="D86" s="39"/>
      <c r="E86" s="39"/>
      <c r="F86" s="39"/>
      <c r="G86" s="39"/>
      <c r="H86" s="39"/>
      <c r="I86" s="135"/>
      <c r="J86" s="191">
        <f>BK86</f>
        <v>0</v>
      </c>
      <c r="K86" s="39"/>
      <c r="L86" s="43"/>
      <c r="M86" s="94"/>
      <c r="N86" s="95"/>
      <c r="O86" s="95"/>
      <c r="P86" s="192">
        <f>P87+P88+P89+P96+P106</f>
        <v>0</v>
      </c>
      <c r="Q86" s="95"/>
      <c r="R86" s="192">
        <f>R87+R88+R89+R96+R106</f>
        <v>141.29258000000002</v>
      </c>
      <c r="S86" s="95"/>
      <c r="T86" s="193">
        <f>T87+T88+T89+T96+T106</f>
        <v>0</v>
      </c>
      <c r="AT86" s="17" t="s">
        <v>72</v>
      </c>
      <c r="AU86" s="17" t="s">
        <v>133</v>
      </c>
      <c r="BK86" s="194">
        <f>BK87+BK88+BK89+BK96+BK106</f>
        <v>0</v>
      </c>
    </row>
    <row r="87" s="1" customFormat="1" ht="16.5" customHeight="1">
      <c r="B87" s="38"/>
      <c r="C87" s="264" t="s">
        <v>81</v>
      </c>
      <c r="D87" s="264" t="s">
        <v>325</v>
      </c>
      <c r="E87" s="265" t="s">
        <v>3273</v>
      </c>
      <c r="F87" s="266" t="s">
        <v>3274</v>
      </c>
      <c r="G87" s="267" t="s">
        <v>254</v>
      </c>
      <c r="H87" s="268">
        <v>340</v>
      </c>
      <c r="I87" s="269"/>
      <c r="J87" s="270">
        <f>ROUND(I87*H87,2)</f>
        <v>0</v>
      </c>
      <c r="K87" s="266" t="s">
        <v>19</v>
      </c>
      <c r="L87" s="271"/>
      <c r="M87" s="272" t="s">
        <v>19</v>
      </c>
      <c r="N87" s="273" t="s">
        <v>44</v>
      </c>
      <c r="O87" s="83"/>
      <c r="P87" s="227">
        <f>O87*H87</f>
        <v>0</v>
      </c>
      <c r="Q87" s="227">
        <v>0.00017000000000000001</v>
      </c>
      <c r="R87" s="227">
        <f>Q87*H87</f>
        <v>0.057800000000000004</v>
      </c>
      <c r="S87" s="227">
        <v>0</v>
      </c>
      <c r="T87" s="228">
        <f>S87*H87</f>
        <v>0</v>
      </c>
      <c r="AR87" s="223" t="s">
        <v>233</v>
      </c>
      <c r="AT87" s="223" t="s">
        <v>325</v>
      </c>
      <c r="AU87" s="223" t="s">
        <v>73</v>
      </c>
      <c r="AY87" s="17" t="s">
        <v>152</v>
      </c>
      <c r="BE87" s="224">
        <f>IF(N87="základní",J87,0)</f>
        <v>0</v>
      </c>
      <c r="BF87" s="224">
        <f>IF(N87="snížená",J87,0)</f>
        <v>0</v>
      </c>
      <c r="BG87" s="224">
        <f>IF(N87="zákl. přenesená",J87,0)</f>
        <v>0</v>
      </c>
      <c r="BH87" s="224">
        <f>IF(N87="sníž. přenesená",J87,0)</f>
        <v>0</v>
      </c>
      <c r="BI87" s="224">
        <f>IF(N87="nulová",J87,0)</f>
        <v>0</v>
      </c>
      <c r="BJ87" s="17" t="s">
        <v>81</v>
      </c>
      <c r="BK87" s="224">
        <f>ROUND(I87*H87,2)</f>
        <v>0</v>
      </c>
      <c r="BL87" s="17" t="s">
        <v>151</v>
      </c>
      <c r="BM87" s="223" t="s">
        <v>3532</v>
      </c>
    </row>
    <row r="88" s="1" customFormat="1" ht="16.5" customHeight="1">
      <c r="B88" s="38"/>
      <c r="C88" s="264" t="s">
        <v>83</v>
      </c>
      <c r="D88" s="264" t="s">
        <v>325</v>
      </c>
      <c r="E88" s="265" t="s">
        <v>3533</v>
      </c>
      <c r="F88" s="266" t="s">
        <v>3534</v>
      </c>
      <c r="G88" s="267" t="s">
        <v>254</v>
      </c>
      <c r="H88" s="268">
        <v>300</v>
      </c>
      <c r="I88" s="269"/>
      <c r="J88" s="270">
        <f>ROUND(I88*H88,2)</f>
        <v>0</v>
      </c>
      <c r="K88" s="266" t="s">
        <v>19</v>
      </c>
      <c r="L88" s="271"/>
      <c r="M88" s="272" t="s">
        <v>19</v>
      </c>
      <c r="N88" s="273" t="s">
        <v>44</v>
      </c>
      <c r="O88" s="83"/>
      <c r="P88" s="227">
        <f>O88*H88</f>
        <v>0</v>
      </c>
      <c r="Q88" s="227">
        <v>0.036999999999999998</v>
      </c>
      <c r="R88" s="227">
        <f>Q88*H88</f>
        <v>11.1</v>
      </c>
      <c r="S88" s="227">
        <v>0</v>
      </c>
      <c r="T88" s="228">
        <f>S88*H88</f>
        <v>0</v>
      </c>
      <c r="AR88" s="223" t="s">
        <v>233</v>
      </c>
      <c r="AT88" s="223" t="s">
        <v>325</v>
      </c>
      <c r="AU88" s="223" t="s">
        <v>73</v>
      </c>
      <c r="AY88" s="17" t="s">
        <v>152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151</v>
      </c>
      <c r="BM88" s="223" t="s">
        <v>3535</v>
      </c>
    </row>
    <row r="89" s="11" customFormat="1" ht="25.92" customHeight="1">
      <c r="B89" s="195"/>
      <c r="C89" s="196"/>
      <c r="D89" s="197" t="s">
        <v>72</v>
      </c>
      <c r="E89" s="198" t="s">
        <v>544</v>
      </c>
      <c r="F89" s="198" t="s">
        <v>545</v>
      </c>
      <c r="G89" s="196"/>
      <c r="H89" s="196"/>
      <c r="I89" s="199"/>
      <c r="J89" s="200">
        <f>BK89</f>
        <v>0</v>
      </c>
      <c r="K89" s="196"/>
      <c r="L89" s="201"/>
      <c r="M89" s="202"/>
      <c r="N89" s="203"/>
      <c r="O89" s="203"/>
      <c r="P89" s="204">
        <f>P90</f>
        <v>0</v>
      </c>
      <c r="Q89" s="203"/>
      <c r="R89" s="204">
        <f>R90</f>
        <v>32</v>
      </c>
      <c r="S89" s="203"/>
      <c r="T89" s="205">
        <f>T90</f>
        <v>0</v>
      </c>
      <c r="AR89" s="206" t="s">
        <v>81</v>
      </c>
      <c r="AT89" s="207" t="s">
        <v>72</v>
      </c>
      <c r="AU89" s="207" t="s">
        <v>73</v>
      </c>
      <c r="AY89" s="206" t="s">
        <v>152</v>
      </c>
      <c r="BK89" s="208">
        <f>BK90</f>
        <v>0</v>
      </c>
    </row>
    <row r="90" s="11" customFormat="1" ht="22.8" customHeight="1">
      <c r="B90" s="195"/>
      <c r="C90" s="196"/>
      <c r="D90" s="197" t="s">
        <v>72</v>
      </c>
      <c r="E90" s="209" t="s">
        <v>81</v>
      </c>
      <c r="F90" s="209" t="s">
        <v>174</v>
      </c>
      <c r="G90" s="196"/>
      <c r="H90" s="196"/>
      <c r="I90" s="199"/>
      <c r="J90" s="210">
        <f>BK90</f>
        <v>0</v>
      </c>
      <c r="K90" s="196"/>
      <c r="L90" s="201"/>
      <c r="M90" s="202"/>
      <c r="N90" s="203"/>
      <c r="O90" s="203"/>
      <c r="P90" s="204">
        <f>SUM(P91:P95)</f>
        <v>0</v>
      </c>
      <c r="Q90" s="203"/>
      <c r="R90" s="204">
        <f>SUM(R91:R95)</f>
        <v>32</v>
      </c>
      <c r="S90" s="203"/>
      <c r="T90" s="205">
        <f>SUM(T91:T95)</f>
        <v>0</v>
      </c>
      <c r="AR90" s="206" t="s">
        <v>81</v>
      </c>
      <c r="AT90" s="207" t="s">
        <v>72</v>
      </c>
      <c r="AU90" s="207" t="s">
        <v>81</v>
      </c>
      <c r="AY90" s="206" t="s">
        <v>152</v>
      </c>
      <c r="BK90" s="208">
        <f>SUM(BK91:BK95)</f>
        <v>0</v>
      </c>
    </row>
    <row r="91" s="1" customFormat="1" ht="36" customHeight="1">
      <c r="B91" s="38"/>
      <c r="C91" s="211" t="s">
        <v>196</v>
      </c>
      <c r="D91" s="211" t="s">
        <v>155</v>
      </c>
      <c r="E91" s="212" t="s">
        <v>3536</v>
      </c>
      <c r="F91" s="213" t="s">
        <v>3537</v>
      </c>
      <c r="G91" s="214" t="s">
        <v>177</v>
      </c>
      <c r="H91" s="215">
        <v>162</v>
      </c>
      <c r="I91" s="216"/>
      <c r="J91" s="217">
        <f>ROUND(I91*H91,2)</f>
        <v>0</v>
      </c>
      <c r="K91" s="213" t="s">
        <v>3039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3538</v>
      </c>
    </row>
    <row r="92" s="1" customFormat="1" ht="48" customHeight="1">
      <c r="B92" s="38"/>
      <c r="C92" s="211" t="s">
        <v>151</v>
      </c>
      <c r="D92" s="211" t="s">
        <v>155</v>
      </c>
      <c r="E92" s="212" t="s">
        <v>3539</v>
      </c>
      <c r="F92" s="213" t="s">
        <v>3540</v>
      </c>
      <c r="G92" s="214" t="s">
        <v>177</v>
      </c>
      <c r="H92" s="215">
        <v>162</v>
      </c>
      <c r="I92" s="216"/>
      <c r="J92" s="217">
        <f>ROUND(I92*H92,2)</f>
        <v>0</v>
      </c>
      <c r="K92" s="213" t="s">
        <v>3039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3541</v>
      </c>
    </row>
    <row r="93" s="1" customFormat="1" ht="60" customHeight="1">
      <c r="B93" s="38"/>
      <c r="C93" s="211" t="s">
        <v>215</v>
      </c>
      <c r="D93" s="211" t="s">
        <v>155</v>
      </c>
      <c r="E93" s="212" t="s">
        <v>3542</v>
      </c>
      <c r="F93" s="213" t="s">
        <v>3543</v>
      </c>
      <c r="G93" s="214" t="s">
        <v>177</v>
      </c>
      <c r="H93" s="215">
        <v>16</v>
      </c>
      <c r="I93" s="216"/>
      <c r="J93" s="217">
        <f>ROUND(I93*H93,2)</f>
        <v>0</v>
      </c>
      <c r="K93" s="213" t="s">
        <v>3039</v>
      </c>
      <c r="L93" s="43"/>
      <c r="M93" s="225" t="s">
        <v>19</v>
      </c>
      <c r="N93" s="226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151</v>
      </c>
      <c r="AT93" s="223" t="s">
        <v>155</v>
      </c>
      <c r="AU93" s="223" t="s">
        <v>83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151</v>
      </c>
      <c r="BM93" s="223" t="s">
        <v>3544</v>
      </c>
    </row>
    <row r="94" s="1" customFormat="1" ht="16.5" customHeight="1">
      <c r="B94" s="38"/>
      <c r="C94" s="264" t="s">
        <v>220</v>
      </c>
      <c r="D94" s="264" t="s">
        <v>325</v>
      </c>
      <c r="E94" s="265" t="s">
        <v>3545</v>
      </c>
      <c r="F94" s="266" t="s">
        <v>3546</v>
      </c>
      <c r="G94" s="267" t="s">
        <v>223</v>
      </c>
      <c r="H94" s="268">
        <v>32</v>
      </c>
      <c r="I94" s="269"/>
      <c r="J94" s="270">
        <f>ROUND(I94*H94,2)</f>
        <v>0</v>
      </c>
      <c r="K94" s="266" t="s">
        <v>3039</v>
      </c>
      <c r="L94" s="271"/>
      <c r="M94" s="272" t="s">
        <v>19</v>
      </c>
      <c r="N94" s="273" t="s">
        <v>44</v>
      </c>
      <c r="O94" s="83"/>
      <c r="P94" s="227">
        <f>O94*H94</f>
        <v>0</v>
      </c>
      <c r="Q94" s="227">
        <v>1</v>
      </c>
      <c r="R94" s="227">
        <f>Q94*H94</f>
        <v>32</v>
      </c>
      <c r="S94" s="227">
        <v>0</v>
      </c>
      <c r="T94" s="228">
        <f>S94*H94</f>
        <v>0</v>
      </c>
      <c r="AR94" s="223" t="s">
        <v>233</v>
      </c>
      <c r="AT94" s="223" t="s">
        <v>325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3547</v>
      </c>
    </row>
    <row r="95" s="13" customFormat="1">
      <c r="B95" s="242"/>
      <c r="C95" s="243"/>
      <c r="D95" s="229" t="s">
        <v>182</v>
      </c>
      <c r="E95" s="243"/>
      <c r="F95" s="245" t="s">
        <v>3548</v>
      </c>
      <c r="G95" s="243"/>
      <c r="H95" s="246">
        <v>32</v>
      </c>
      <c r="I95" s="247"/>
      <c r="J95" s="243"/>
      <c r="K95" s="243"/>
      <c r="L95" s="248"/>
      <c r="M95" s="249"/>
      <c r="N95" s="250"/>
      <c r="O95" s="250"/>
      <c r="P95" s="250"/>
      <c r="Q95" s="250"/>
      <c r="R95" s="250"/>
      <c r="S95" s="250"/>
      <c r="T95" s="251"/>
      <c r="AT95" s="252" t="s">
        <v>182</v>
      </c>
      <c r="AU95" s="252" t="s">
        <v>83</v>
      </c>
      <c r="AV95" s="13" t="s">
        <v>83</v>
      </c>
      <c r="AW95" s="13" t="s">
        <v>4</v>
      </c>
      <c r="AX95" s="13" t="s">
        <v>81</v>
      </c>
      <c r="AY95" s="252" t="s">
        <v>152</v>
      </c>
    </row>
    <row r="96" s="11" customFormat="1" ht="25.92" customHeight="1">
      <c r="B96" s="195"/>
      <c r="C96" s="196"/>
      <c r="D96" s="197" t="s">
        <v>72</v>
      </c>
      <c r="E96" s="198" t="s">
        <v>1522</v>
      </c>
      <c r="F96" s="198" t="s">
        <v>1523</v>
      </c>
      <c r="G96" s="196"/>
      <c r="H96" s="196"/>
      <c r="I96" s="199"/>
      <c r="J96" s="200">
        <f>BK96</f>
        <v>0</v>
      </c>
      <c r="K96" s="196"/>
      <c r="L96" s="201"/>
      <c r="M96" s="202"/>
      <c r="N96" s="203"/>
      <c r="O96" s="203"/>
      <c r="P96" s="204">
        <f>P97+P99</f>
        <v>0</v>
      </c>
      <c r="Q96" s="203"/>
      <c r="R96" s="204">
        <f>R97+R99</f>
        <v>0</v>
      </c>
      <c r="S96" s="203"/>
      <c r="T96" s="205">
        <f>T97+T99</f>
        <v>0</v>
      </c>
      <c r="AR96" s="206" t="s">
        <v>83</v>
      </c>
      <c r="AT96" s="207" t="s">
        <v>72</v>
      </c>
      <c r="AU96" s="207" t="s">
        <v>73</v>
      </c>
      <c r="AY96" s="206" t="s">
        <v>152</v>
      </c>
      <c r="BK96" s="208">
        <f>BK97+BK99</f>
        <v>0</v>
      </c>
    </row>
    <row r="97" s="11" customFormat="1" ht="22.8" customHeight="1">
      <c r="B97" s="195"/>
      <c r="C97" s="196"/>
      <c r="D97" s="197" t="s">
        <v>72</v>
      </c>
      <c r="E97" s="209" t="s">
        <v>3085</v>
      </c>
      <c r="F97" s="209" t="s">
        <v>3086</v>
      </c>
      <c r="G97" s="196"/>
      <c r="H97" s="196"/>
      <c r="I97" s="199"/>
      <c r="J97" s="210">
        <f>BK97</f>
        <v>0</v>
      </c>
      <c r="K97" s="196"/>
      <c r="L97" s="201"/>
      <c r="M97" s="202"/>
      <c r="N97" s="203"/>
      <c r="O97" s="203"/>
      <c r="P97" s="204">
        <f>P98</f>
        <v>0</v>
      </c>
      <c r="Q97" s="203"/>
      <c r="R97" s="204">
        <f>R98</f>
        <v>0</v>
      </c>
      <c r="S97" s="203"/>
      <c r="T97" s="205">
        <f>T98</f>
        <v>0</v>
      </c>
      <c r="AR97" s="206" t="s">
        <v>83</v>
      </c>
      <c r="AT97" s="207" t="s">
        <v>72</v>
      </c>
      <c r="AU97" s="207" t="s">
        <v>81</v>
      </c>
      <c r="AY97" s="206" t="s">
        <v>152</v>
      </c>
      <c r="BK97" s="208">
        <f>BK98</f>
        <v>0</v>
      </c>
    </row>
    <row r="98" s="1" customFormat="1" ht="36" customHeight="1">
      <c r="B98" s="38"/>
      <c r="C98" s="211" t="s">
        <v>228</v>
      </c>
      <c r="D98" s="211" t="s">
        <v>155</v>
      </c>
      <c r="E98" s="212" t="s">
        <v>3549</v>
      </c>
      <c r="F98" s="213" t="s">
        <v>3550</v>
      </c>
      <c r="G98" s="214" t="s">
        <v>254</v>
      </c>
      <c r="H98" s="215">
        <v>320</v>
      </c>
      <c r="I98" s="216"/>
      <c r="J98" s="217">
        <f>ROUND(I98*H98,2)</f>
        <v>0</v>
      </c>
      <c r="K98" s="213" t="s">
        <v>3039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285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285</v>
      </c>
      <c r="BM98" s="223" t="s">
        <v>3551</v>
      </c>
    </row>
    <row r="99" s="11" customFormat="1" ht="22.8" customHeight="1">
      <c r="B99" s="195"/>
      <c r="C99" s="196"/>
      <c r="D99" s="197" t="s">
        <v>72</v>
      </c>
      <c r="E99" s="209" t="s">
        <v>2553</v>
      </c>
      <c r="F99" s="209" t="s">
        <v>2554</v>
      </c>
      <c r="G99" s="196"/>
      <c r="H99" s="196"/>
      <c r="I99" s="199"/>
      <c r="J99" s="210">
        <f>BK99</f>
        <v>0</v>
      </c>
      <c r="K99" s="196"/>
      <c r="L99" s="201"/>
      <c r="M99" s="202"/>
      <c r="N99" s="203"/>
      <c r="O99" s="203"/>
      <c r="P99" s="204">
        <f>SUM(P100:P105)</f>
        <v>0</v>
      </c>
      <c r="Q99" s="203"/>
      <c r="R99" s="204">
        <f>SUM(R100:R105)</f>
        <v>0</v>
      </c>
      <c r="S99" s="203"/>
      <c r="T99" s="205">
        <f>SUM(T100:T105)</f>
        <v>0</v>
      </c>
      <c r="AR99" s="206" t="s">
        <v>83</v>
      </c>
      <c r="AT99" s="207" t="s">
        <v>72</v>
      </c>
      <c r="AU99" s="207" t="s">
        <v>81</v>
      </c>
      <c r="AY99" s="206" t="s">
        <v>152</v>
      </c>
      <c r="BK99" s="208">
        <f>SUM(BK100:BK105)</f>
        <v>0</v>
      </c>
    </row>
    <row r="100" s="1" customFormat="1" ht="16.5" customHeight="1">
      <c r="B100" s="38"/>
      <c r="C100" s="211" t="s">
        <v>233</v>
      </c>
      <c r="D100" s="211" t="s">
        <v>155</v>
      </c>
      <c r="E100" s="212" t="s">
        <v>3552</v>
      </c>
      <c r="F100" s="213" t="s">
        <v>3553</v>
      </c>
      <c r="G100" s="214" t="s">
        <v>254</v>
      </c>
      <c r="H100" s="215">
        <v>25</v>
      </c>
      <c r="I100" s="216"/>
      <c r="J100" s="217">
        <f>ROUND(I100*H100,2)</f>
        <v>0</v>
      </c>
      <c r="K100" s="213" t="s">
        <v>3039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285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285</v>
      </c>
      <c r="BM100" s="223" t="s">
        <v>3554</v>
      </c>
    </row>
    <row r="101" s="1" customFormat="1" ht="24" customHeight="1">
      <c r="B101" s="38"/>
      <c r="C101" s="211" t="s">
        <v>240</v>
      </c>
      <c r="D101" s="211" t="s">
        <v>155</v>
      </c>
      <c r="E101" s="212" t="s">
        <v>3555</v>
      </c>
      <c r="F101" s="213" t="s">
        <v>3556</v>
      </c>
      <c r="G101" s="214" t="s">
        <v>254</v>
      </c>
      <c r="H101" s="215">
        <v>25</v>
      </c>
      <c r="I101" s="216"/>
      <c r="J101" s="217">
        <f>ROUND(I101*H101,2)</f>
        <v>0</v>
      </c>
      <c r="K101" s="213" t="s">
        <v>3039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285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285</v>
      </c>
      <c r="BM101" s="223" t="s">
        <v>3557</v>
      </c>
    </row>
    <row r="102" s="1" customFormat="1" ht="24" customHeight="1">
      <c r="B102" s="38"/>
      <c r="C102" s="211" t="s">
        <v>245</v>
      </c>
      <c r="D102" s="211" t="s">
        <v>155</v>
      </c>
      <c r="E102" s="212" t="s">
        <v>3558</v>
      </c>
      <c r="F102" s="213" t="s">
        <v>3559</v>
      </c>
      <c r="G102" s="214" t="s">
        <v>267</v>
      </c>
      <c r="H102" s="215">
        <v>4</v>
      </c>
      <c r="I102" s="216"/>
      <c r="J102" s="217">
        <f>ROUND(I102*H102,2)</f>
        <v>0</v>
      </c>
      <c r="K102" s="213" t="s">
        <v>3039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285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285</v>
      </c>
      <c r="BM102" s="223" t="s">
        <v>3560</v>
      </c>
    </row>
    <row r="103" s="1" customFormat="1" ht="24" customHeight="1">
      <c r="B103" s="38"/>
      <c r="C103" s="211" t="s">
        <v>251</v>
      </c>
      <c r="D103" s="211" t="s">
        <v>155</v>
      </c>
      <c r="E103" s="212" t="s">
        <v>3561</v>
      </c>
      <c r="F103" s="213" t="s">
        <v>3562</v>
      </c>
      <c r="G103" s="214" t="s">
        <v>267</v>
      </c>
      <c r="H103" s="215">
        <v>1</v>
      </c>
      <c r="I103" s="216"/>
      <c r="J103" s="217">
        <f>ROUND(I103*H103,2)</f>
        <v>0</v>
      </c>
      <c r="K103" s="213" t="s">
        <v>3039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223" t="s">
        <v>285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285</v>
      </c>
      <c r="BM103" s="223" t="s">
        <v>3563</v>
      </c>
    </row>
    <row r="104" s="1" customFormat="1" ht="36" customHeight="1">
      <c r="B104" s="38"/>
      <c r="C104" s="211" t="s">
        <v>264</v>
      </c>
      <c r="D104" s="211" t="s">
        <v>155</v>
      </c>
      <c r="E104" s="212" t="s">
        <v>3564</v>
      </c>
      <c r="F104" s="213" t="s">
        <v>3565</v>
      </c>
      <c r="G104" s="214" t="s">
        <v>267</v>
      </c>
      <c r="H104" s="215">
        <v>1</v>
      </c>
      <c r="I104" s="216"/>
      <c r="J104" s="217">
        <f>ROUND(I104*H104,2)</f>
        <v>0</v>
      </c>
      <c r="K104" s="213" t="s">
        <v>3039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285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285</v>
      </c>
      <c r="BM104" s="223" t="s">
        <v>3566</v>
      </c>
    </row>
    <row r="105" s="1" customFormat="1" ht="36" customHeight="1">
      <c r="B105" s="38"/>
      <c r="C105" s="211" t="s">
        <v>269</v>
      </c>
      <c r="D105" s="211" t="s">
        <v>155</v>
      </c>
      <c r="E105" s="212" t="s">
        <v>3567</v>
      </c>
      <c r="F105" s="213" t="s">
        <v>3568</v>
      </c>
      <c r="G105" s="214" t="s">
        <v>267</v>
      </c>
      <c r="H105" s="215">
        <v>2</v>
      </c>
      <c r="I105" s="216"/>
      <c r="J105" s="217">
        <f>ROUND(I105*H105,2)</f>
        <v>0</v>
      </c>
      <c r="K105" s="213" t="s">
        <v>3039</v>
      </c>
      <c r="L105" s="43"/>
      <c r="M105" s="225" t="s">
        <v>19</v>
      </c>
      <c r="N105" s="226" t="s">
        <v>44</v>
      </c>
      <c r="O105" s="83"/>
      <c r="P105" s="227">
        <f>O105*H105</f>
        <v>0</v>
      </c>
      <c r="Q105" s="227">
        <v>0</v>
      </c>
      <c r="R105" s="227">
        <f>Q105*H105</f>
        <v>0</v>
      </c>
      <c r="S105" s="227">
        <v>0</v>
      </c>
      <c r="T105" s="228">
        <f>S105*H105</f>
        <v>0</v>
      </c>
      <c r="AR105" s="223" t="s">
        <v>285</v>
      </c>
      <c r="AT105" s="223" t="s">
        <v>155</v>
      </c>
      <c r="AU105" s="223" t="s">
        <v>83</v>
      </c>
      <c r="AY105" s="17" t="s">
        <v>152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285</v>
      </c>
      <c r="BM105" s="223" t="s">
        <v>3569</v>
      </c>
    </row>
    <row r="106" s="11" customFormat="1" ht="25.92" customHeight="1">
      <c r="B106" s="195"/>
      <c r="C106" s="196"/>
      <c r="D106" s="197" t="s">
        <v>72</v>
      </c>
      <c r="E106" s="198" t="s">
        <v>325</v>
      </c>
      <c r="F106" s="198" t="s">
        <v>2838</v>
      </c>
      <c r="G106" s="196"/>
      <c r="H106" s="196"/>
      <c r="I106" s="199"/>
      <c r="J106" s="200">
        <f>BK106</f>
        <v>0</v>
      </c>
      <c r="K106" s="196"/>
      <c r="L106" s="201"/>
      <c r="M106" s="202"/>
      <c r="N106" s="203"/>
      <c r="O106" s="203"/>
      <c r="P106" s="204">
        <f>P107</f>
        <v>0</v>
      </c>
      <c r="Q106" s="203"/>
      <c r="R106" s="204">
        <f>R107</f>
        <v>98.134780000000006</v>
      </c>
      <c r="S106" s="203"/>
      <c r="T106" s="205">
        <f>T107</f>
        <v>0</v>
      </c>
      <c r="AR106" s="206" t="s">
        <v>196</v>
      </c>
      <c r="AT106" s="207" t="s">
        <v>72</v>
      </c>
      <c r="AU106" s="207" t="s">
        <v>73</v>
      </c>
      <c r="AY106" s="206" t="s">
        <v>152</v>
      </c>
      <c r="BK106" s="208">
        <f>BK107</f>
        <v>0</v>
      </c>
    </row>
    <row r="107" s="11" customFormat="1" ht="22.8" customHeight="1">
      <c r="B107" s="195"/>
      <c r="C107" s="196"/>
      <c r="D107" s="197" t="s">
        <v>72</v>
      </c>
      <c r="E107" s="209" t="s">
        <v>3570</v>
      </c>
      <c r="F107" s="209" t="s">
        <v>3571</v>
      </c>
      <c r="G107" s="196"/>
      <c r="H107" s="196"/>
      <c r="I107" s="199"/>
      <c r="J107" s="210">
        <f>BK107</f>
        <v>0</v>
      </c>
      <c r="K107" s="196"/>
      <c r="L107" s="201"/>
      <c r="M107" s="202"/>
      <c r="N107" s="203"/>
      <c r="O107" s="203"/>
      <c r="P107" s="204">
        <f>SUM(P108:P139)</f>
        <v>0</v>
      </c>
      <c r="Q107" s="203"/>
      <c r="R107" s="204">
        <f>SUM(R108:R139)</f>
        <v>98.134780000000006</v>
      </c>
      <c r="S107" s="203"/>
      <c r="T107" s="205">
        <f>SUM(T108:T139)</f>
        <v>0</v>
      </c>
      <c r="AR107" s="206" t="s">
        <v>196</v>
      </c>
      <c r="AT107" s="207" t="s">
        <v>72</v>
      </c>
      <c r="AU107" s="207" t="s">
        <v>81</v>
      </c>
      <c r="AY107" s="206" t="s">
        <v>152</v>
      </c>
      <c r="BK107" s="208">
        <f>SUM(BK108:BK139)</f>
        <v>0</v>
      </c>
    </row>
    <row r="108" s="1" customFormat="1" ht="24" customHeight="1">
      <c r="B108" s="38"/>
      <c r="C108" s="211" t="s">
        <v>274</v>
      </c>
      <c r="D108" s="211" t="s">
        <v>155</v>
      </c>
      <c r="E108" s="212" t="s">
        <v>3572</v>
      </c>
      <c r="F108" s="213" t="s">
        <v>3573</v>
      </c>
      <c r="G108" s="214" t="s">
        <v>254</v>
      </c>
      <c r="H108" s="215">
        <v>300</v>
      </c>
      <c r="I108" s="216"/>
      <c r="J108" s="217">
        <f>ROUND(I108*H108,2)</f>
        <v>0</v>
      </c>
      <c r="K108" s="213" t="s">
        <v>3039</v>
      </c>
      <c r="L108" s="43"/>
      <c r="M108" s="225" t="s">
        <v>19</v>
      </c>
      <c r="N108" s="226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645</v>
      </c>
      <c r="AT108" s="223" t="s">
        <v>155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645</v>
      </c>
      <c r="BM108" s="223" t="s">
        <v>3574</v>
      </c>
    </row>
    <row r="109" s="1" customFormat="1" ht="16.5" customHeight="1">
      <c r="B109" s="38"/>
      <c r="C109" s="211" t="s">
        <v>8</v>
      </c>
      <c r="D109" s="211" t="s">
        <v>155</v>
      </c>
      <c r="E109" s="212" t="s">
        <v>3575</v>
      </c>
      <c r="F109" s="213" t="s">
        <v>3576</v>
      </c>
      <c r="G109" s="214" t="s">
        <v>267</v>
      </c>
      <c r="H109" s="215">
        <v>1</v>
      </c>
      <c r="I109" s="216"/>
      <c r="J109" s="217">
        <f>ROUND(I109*H109,2)</f>
        <v>0</v>
      </c>
      <c r="K109" s="213" t="s">
        <v>3039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645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645</v>
      </c>
      <c r="BM109" s="223" t="s">
        <v>3577</v>
      </c>
    </row>
    <row r="110" s="1" customFormat="1" ht="16.5" customHeight="1">
      <c r="B110" s="38"/>
      <c r="C110" s="211" t="s">
        <v>285</v>
      </c>
      <c r="D110" s="211" t="s">
        <v>155</v>
      </c>
      <c r="E110" s="212" t="s">
        <v>3578</v>
      </c>
      <c r="F110" s="213" t="s">
        <v>3579</v>
      </c>
      <c r="G110" s="214" t="s">
        <v>3007</v>
      </c>
      <c r="H110" s="215">
        <v>1</v>
      </c>
      <c r="I110" s="216"/>
      <c r="J110" s="217">
        <f>ROUND(I110*H110,2)</f>
        <v>0</v>
      </c>
      <c r="K110" s="213" t="s">
        <v>3039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645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645</v>
      </c>
      <c r="BM110" s="223" t="s">
        <v>3580</v>
      </c>
    </row>
    <row r="111" s="1" customFormat="1" ht="24" customHeight="1">
      <c r="B111" s="38"/>
      <c r="C111" s="264" t="s">
        <v>290</v>
      </c>
      <c r="D111" s="264" t="s">
        <v>325</v>
      </c>
      <c r="E111" s="265" t="s">
        <v>3581</v>
      </c>
      <c r="F111" s="266" t="s">
        <v>3582</v>
      </c>
      <c r="G111" s="267" t="s">
        <v>254</v>
      </c>
      <c r="H111" s="268">
        <v>20</v>
      </c>
      <c r="I111" s="269"/>
      <c r="J111" s="270">
        <f>ROUND(I111*H111,2)</f>
        <v>0</v>
      </c>
      <c r="K111" s="266" t="s">
        <v>3039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6.0000000000000002E-05</v>
      </c>
      <c r="R111" s="227">
        <f>Q111*H111</f>
        <v>0.0012000000000000001</v>
      </c>
      <c r="S111" s="227">
        <v>0</v>
      </c>
      <c r="T111" s="228">
        <f>S111*H111</f>
        <v>0</v>
      </c>
      <c r="AR111" s="223" t="s">
        <v>2195</v>
      </c>
      <c r="AT111" s="223" t="s">
        <v>325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2195</v>
      </c>
      <c r="BM111" s="223" t="s">
        <v>3583</v>
      </c>
    </row>
    <row r="112" s="1" customFormat="1" ht="16.5" customHeight="1">
      <c r="B112" s="38"/>
      <c r="C112" s="264" t="s">
        <v>294</v>
      </c>
      <c r="D112" s="264" t="s">
        <v>325</v>
      </c>
      <c r="E112" s="265" t="s">
        <v>3584</v>
      </c>
      <c r="F112" s="266" t="s">
        <v>3585</v>
      </c>
      <c r="G112" s="267" t="s">
        <v>3586</v>
      </c>
      <c r="H112" s="268">
        <v>1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2195</v>
      </c>
      <c r="AT112" s="223" t="s">
        <v>325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2195</v>
      </c>
      <c r="BM112" s="223" t="s">
        <v>3587</v>
      </c>
    </row>
    <row r="113" s="1" customFormat="1">
      <c r="B113" s="38"/>
      <c r="C113" s="39"/>
      <c r="D113" s="229" t="s">
        <v>1402</v>
      </c>
      <c r="E113" s="39"/>
      <c r="F113" s="230" t="s">
        <v>3588</v>
      </c>
      <c r="G113" s="39"/>
      <c r="H113" s="39"/>
      <c r="I113" s="135"/>
      <c r="J113" s="39"/>
      <c r="K113" s="39"/>
      <c r="L113" s="43"/>
      <c r="M113" s="231"/>
      <c r="N113" s="83"/>
      <c r="O113" s="83"/>
      <c r="P113" s="83"/>
      <c r="Q113" s="83"/>
      <c r="R113" s="83"/>
      <c r="S113" s="83"/>
      <c r="T113" s="84"/>
      <c r="AT113" s="17" t="s">
        <v>1402</v>
      </c>
      <c r="AU113" s="17" t="s">
        <v>83</v>
      </c>
    </row>
    <row r="114" s="1" customFormat="1" ht="16.5" customHeight="1">
      <c r="B114" s="38"/>
      <c r="C114" s="264" t="s">
        <v>307</v>
      </c>
      <c r="D114" s="264" t="s">
        <v>325</v>
      </c>
      <c r="E114" s="265" t="s">
        <v>3589</v>
      </c>
      <c r="F114" s="266" t="s">
        <v>3590</v>
      </c>
      <c r="G114" s="267" t="s">
        <v>3586</v>
      </c>
      <c r="H114" s="268">
        <v>2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2195</v>
      </c>
      <c r="AT114" s="223" t="s">
        <v>325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2195</v>
      </c>
      <c r="BM114" s="223" t="s">
        <v>3591</v>
      </c>
    </row>
    <row r="115" s="1" customFormat="1" ht="24" customHeight="1">
      <c r="B115" s="38"/>
      <c r="C115" s="211" t="s">
        <v>324</v>
      </c>
      <c r="D115" s="211" t="s">
        <v>155</v>
      </c>
      <c r="E115" s="212" t="s">
        <v>3592</v>
      </c>
      <c r="F115" s="213" t="s">
        <v>3593</v>
      </c>
      <c r="G115" s="214" t="s">
        <v>267</v>
      </c>
      <c r="H115" s="215">
        <v>2</v>
      </c>
      <c r="I115" s="216"/>
      <c r="J115" s="217">
        <f>ROUND(I115*H115,2)</f>
        <v>0</v>
      </c>
      <c r="K115" s="213" t="s">
        <v>3039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645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645</v>
      </c>
      <c r="BM115" s="223" t="s">
        <v>3594</v>
      </c>
    </row>
    <row r="116" s="1" customFormat="1" ht="16.5" customHeight="1">
      <c r="B116" s="38"/>
      <c r="C116" s="264" t="s">
        <v>7</v>
      </c>
      <c r="D116" s="264" t="s">
        <v>325</v>
      </c>
      <c r="E116" s="265" t="s">
        <v>3595</v>
      </c>
      <c r="F116" s="266" t="s">
        <v>3596</v>
      </c>
      <c r="G116" s="267" t="s">
        <v>267</v>
      </c>
      <c r="H116" s="268">
        <v>1</v>
      </c>
      <c r="I116" s="269"/>
      <c r="J116" s="270">
        <f>ROUND(I116*H116,2)</f>
        <v>0</v>
      </c>
      <c r="K116" s="266" t="s">
        <v>19</v>
      </c>
      <c r="L116" s="271"/>
      <c r="M116" s="272" t="s">
        <v>19</v>
      </c>
      <c r="N116" s="273" t="s">
        <v>44</v>
      </c>
      <c r="O116" s="83"/>
      <c r="P116" s="227">
        <f>O116*H116</f>
        <v>0</v>
      </c>
      <c r="Q116" s="227">
        <v>83</v>
      </c>
      <c r="R116" s="227">
        <f>Q116*H116</f>
        <v>83</v>
      </c>
      <c r="S116" s="227">
        <v>0</v>
      </c>
      <c r="T116" s="228">
        <f>S116*H116</f>
        <v>0</v>
      </c>
      <c r="AR116" s="223" t="s">
        <v>1149</v>
      </c>
      <c r="AT116" s="223" t="s">
        <v>325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645</v>
      </c>
      <c r="BM116" s="223" t="s">
        <v>3597</v>
      </c>
    </row>
    <row r="117" s="1" customFormat="1" ht="16.5" customHeight="1">
      <c r="B117" s="38"/>
      <c r="C117" s="264" t="s">
        <v>343</v>
      </c>
      <c r="D117" s="264" t="s">
        <v>325</v>
      </c>
      <c r="E117" s="265" t="s">
        <v>3598</v>
      </c>
      <c r="F117" s="266" t="s">
        <v>3599</v>
      </c>
      <c r="G117" s="267" t="s">
        <v>325</v>
      </c>
      <c r="H117" s="268">
        <v>300</v>
      </c>
      <c r="I117" s="269"/>
      <c r="J117" s="270">
        <f>ROUND(I117*H117,2)</f>
        <v>0</v>
      </c>
      <c r="K117" s="266" t="s">
        <v>19</v>
      </c>
      <c r="L117" s="271"/>
      <c r="M117" s="272" t="s">
        <v>19</v>
      </c>
      <c r="N117" s="273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1149</v>
      </c>
      <c r="AT117" s="223" t="s">
        <v>325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645</v>
      </c>
      <c r="BM117" s="223" t="s">
        <v>3600</v>
      </c>
    </row>
    <row r="118" s="1" customFormat="1">
      <c r="B118" s="38"/>
      <c r="C118" s="39"/>
      <c r="D118" s="229" t="s">
        <v>1402</v>
      </c>
      <c r="E118" s="39"/>
      <c r="F118" s="230" t="s">
        <v>3601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1402</v>
      </c>
      <c r="AU118" s="17" t="s">
        <v>83</v>
      </c>
    </row>
    <row r="119" s="1" customFormat="1" ht="16.5" customHeight="1">
      <c r="B119" s="38"/>
      <c r="C119" s="211" t="s">
        <v>347</v>
      </c>
      <c r="D119" s="211" t="s">
        <v>155</v>
      </c>
      <c r="E119" s="212" t="s">
        <v>3602</v>
      </c>
      <c r="F119" s="213" t="s">
        <v>3603</v>
      </c>
      <c r="G119" s="214" t="s">
        <v>254</v>
      </c>
      <c r="H119" s="215">
        <v>300</v>
      </c>
      <c r="I119" s="216"/>
      <c r="J119" s="217">
        <f>ROUND(I119*H119,2)</f>
        <v>0</v>
      </c>
      <c r="K119" s="213" t="s">
        <v>3039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645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645</v>
      </c>
      <c r="BM119" s="223" t="s">
        <v>3604</v>
      </c>
    </row>
    <row r="120" s="1" customFormat="1" ht="24" customHeight="1">
      <c r="B120" s="38"/>
      <c r="C120" s="211" t="s">
        <v>354</v>
      </c>
      <c r="D120" s="211" t="s">
        <v>155</v>
      </c>
      <c r="E120" s="212" t="s">
        <v>3605</v>
      </c>
      <c r="F120" s="213" t="s">
        <v>3606</v>
      </c>
      <c r="G120" s="214" t="s">
        <v>267</v>
      </c>
      <c r="H120" s="215">
        <v>1</v>
      </c>
      <c r="I120" s="216"/>
      <c r="J120" s="217">
        <f>ROUND(I120*H120,2)</f>
        <v>0</v>
      </c>
      <c r="K120" s="213" t="s">
        <v>3039</v>
      </c>
      <c r="L120" s="43"/>
      <c r="M120" s="225" t="s">
        <v>19</v>
      </c>
      <c r="N120" s="226" t="s">
        <v>44</v>
      </c>
      <c r="O120" s="83"/>
      <c r="P120" s="227">
        <f>O120*H120</f>
        <v>0</v>
      </c>
      <c r="Q120" s="227">
        <v>0</v>
      </c>
      <c r="R120" s="227">
        <f>Q120*H120</f>
        <v>0</v>
      </c>
      <c r="S120" s="227">
        <v>0</v>
      </c>
      <c r="T120" s="228">
        <f>S120*H120</f>
        <v>0</v>
      </c>
      <c r="AR120" s="223" t="s">
        <v>645</v>
      </c>
      <c r="AT120" s="223" t="s">
        <v>155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645</v>
      </c>
      <c r="BM120" s="223" t="s">
        <v>3607</v>
      </c>
    </row>
    <row r="121" s="1" customFormat="1" ht="24" customHeight="1">
      <c r="B121" s="38"/>
      <c r="C121" s="264" t="s">
        <v>358</v>
      </c>
      <c r="D121" s="264" t="s">
        <v>325</v>
      </c>
      <c r="E121" s="265" t="s">
        <v>3608</v>
      </c>
      <c r="F121" s="266" t="s">
        <v>3609</v>
      </c>
      <c r="G121" s="267" t="s">
        <v>254</v>
      </c>
      <c r="H121" s="268">
        <v>150</v>
      </c>
      <c r="I121" s="269"/>
      <c r="J121" s="270">
        <f>ROUND(I121*H121,2)</f>
        <v>0</v>
      </c>
      <c r="K121" s="266" t="s">
        <v>19</v>
      </c>
      <c r="L121" s="271"/>
      <c r="M121" s="272" t="s">
        <v>19</v>
      </c>
      <c r="N121" s="273" t="s">
        <v>44</v>
      </c>
      <c r="O121" s="83"/>
      <c r="P121" s="227">
        <f>O121*H121</f>
        <v>0</v>
      </c>
      <c r="Q121" s="227">
        <v>0.00040999999999999999</v>
      </c>
      <c r="R121" s="227">
        <f>Q121*H121</f>
        <v>0.061499999999999999</v>
      </c>
      <c r="S121" s="227">
        <v>0</v>
      </c>
      <c r="T121" s="228">
        <f>S121*H121</f>
        <v>0</v>
      </c>
      <c r="AR121" s="223" t="s">
        <v>2195</v>
      </c>
      <c r="AT121" s="223" t="s">
        <v>325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2195</v>
      </c>
      <c r="BM121" s="223" t="s">
        <v>3610</v>
      </c>
    </row>
    <row r="122" s="1" customFormat="1">
      <c r="B122" s="38"/>
      <c r="C122" s="39"/>
      <c r="D122" s="229" t="s">
        <v>1402</v>
      </c>
      <c r="E122" s="39"/>
      <c r="F122" s="230" t="s">
        <v>3611</v>
      </c>
      <c r="G122" s="39"/>
      <c r="H122" s="39"/>
      <c r="I122" s="135"/>
      <c r="J122" s="39"/>
      <c r="K122" s="39"/>
      <c r="L122" s="43"/>
      <c r="M122" s="231"/>
      <c r="N122" s="83"/>
      <c r="O122" s="83"/>
      <c r="P122" s="83"/>
      <c r="Q122" s="83"/>
      <c r="R122" s="83"/>
      <c r="S122" s="83"/>
      <c r="T122" s="84"/>
      <c r="AT122" s="17" t="s">
        <v>1402</v>
      </c>
      <c r="AU122" s="17" t="s">
        <v>83</v>
      </c>
    </row>
    <row r="123" s="1" customFormat="1" ht="24" customHeight="1">
      <c r="B123" s="38"/>
      <c r="C123" s="264" t="s">
        <v>364</v>
      </c>
      <c r="D123" s="264" t="s">
        <v>325</v>
      </c>
      <c r="E123" s="265" t="s">
        <v>3123</v>
      </c>
      <c r="F123" s="266" t="s">
        <v>3124</v>
      </c>
      <c r="G123" s="267" t="s">
        <v>254</v>
      </c>
      <c r="H123" s="268">
        <v>300</v>
      </c>
      <c r="I123" s="269"/>
      <c r="J123" s="270">
        <f>ROUND(I123*H123,2)</f>
        <v>0</v>
      </c>
      <c r="K123" s="266" t="s">
        <v>3039</v>
      </c>
      <c r="L123" s="271"/>
      <c r="M123" s="272" t="s">
        <v>19</v>
      </c>
      <c r="N123" s="273" t="s">
        <v>44</v>
      </c>
      <c r="O123" s="83"/>
      <c r="P123" s="227">
        <f>O123*H123</f>
        <v>0</v>
      </c>
      <c r="Q123" s="227">
        <v>0.00019000000000000001</v>
      </c>
      <c r="R123" s="227">
        <f>Q123*H123</f>
        <v>0.057000000000000002</v>
      </c>
      <c r="S123" s="227">
        <v>0</v>
      </c>
      <c r="T123" s="228">
        <f>S123*H123</f>
        <v>0</v>
      </c>
      <c r="AR123" s="223" t="s">
        <v>2195</v>
      </c>
      <c r="AT123" s="223" t="s">
        <v>325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2195</v>
      </c>
      <c r="BM123" s="223" t="s">
        <v>3612</v>
      </c>
    </row>
    <row r="124" s="1" customFormat="1" ht="24" customHeight="1">
      <c r="B124" s="38"/>
      <c r="C124" s="211" t="s">
        <v>368</v>
      </c>
      <c r="D124" s="211" t="s">
        <v>155</v>
      </c>
      <c r="E124" s="212" t="s">
        <v>3613</v>
      </c>
      <c r="F124" s="213" t="s">
        <v>3614</v>
      </c>
      <c r="G124" s="214" t="s">
        <v>267</v>
      </c>
      <c r="H124" s="215">
        <v>1</v>
      </c>
      <c r="I124" s="216"/>
      <c r="J124" s="217">
        <f>ROUND(I124*H124,2)</f>
        <v>0</v>
      </c>
      <c r="K124" s="213" t="s">
        <v>3039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645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645</v>
      </c>
      <c r="BM124" s="223" t="s">
        <v>3615</v>
      </c>
    </row>
    <row r="125" s="1" customFormat="1" ht="24" customHeight="1">
      <c r="B125" s="38"/>
      <c r="C125" s="211" t="s">
        <v>383</v>
      </c>
      <c r="D125" s="211" t="s">
        <v>155</v>
      </c>
      <c r="E125" s="212" t="s">
        <v>3616</v>
      </c>
      <c r="F125" s="213" t="s">
        <v>3617</v>
      </c>
      <c r="G125" s="214" t="s">
        <v>267</v>
      </c>
      <c r="H125" s="215">
        <v>1</v>
      </c>
      <c r="I125" s="216"/>
      <c r="J125" s="217">
        <f>ROUND(I125*H125,2)</f>
        <v>0</v>
      </c>
      <c r="K125" s="213" t="s">
        <v>3039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645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645</v>
      </c>
      <c r="BM125" s="223" t="s">
        <v>3618</v>
      </c>
    </row>
    <row r="126" s="1" customFormat="1" ht="16.5" customHeight="1">
      <c r="B126" s="38"/>
      <c r="C126" s="211" t="s">
        <v>393</v>
      </c>
      <c r="D126" s="211" t="s">
        <v>155</v>
      </c>
      <c r="E126" s="212" t="s">
        <v>3619</v>
      </c>
      <c r="F126" s="213" t="s">
        <v>3620</v>
      </c>
      <c r="G126" s="214" t="s">
        <v>267</v>
      </c>
      <c r="H126" s="215">
        <v>1</v>
      </c>
      <c r="I126" s="216"/>
      <c r="J126" s="217">
        <f>ROUND(I126*H126,2)</f>
        <v>0</v>
      </c>
      <c r="K126" s="213" t="s">
        <v>3039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AR126" s="223" t="s">
        <v>645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645</v>
      </c>
      <c r="BM126" s="223" t="s">
        <v>3621</v>
      </c>
    </row>
    <row r="127" s="1" customFormat="1" ht="16.5" customHeight="1">
      <c r="B127" s="38"/>
      <c r="C127" s="264" t="s">
        <v>397</v>
      </c>
      <c r="D127" s="264" t="s">
        <v>325</v>
      </c>
      <c r="E127" s="265" t="s">
        <v>3622</v>
      </c>
      <c r="F127" s="266" t="s">
        <v>3623</v>
      </c>
      <c r="G127" s="267" t="s">
        <v>267</v>
      </c>
      <c r="H127" s="268">
        <v>1</v>
      </c>
      <c r="I127" s="269"/>
      <c r="J127" s="270">
        <f>ROUND(I127*H127,2)</f>
        <v>0</v>
      </c>
      <c r="K127" s="266" t="s">
        <v>19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0.0061999999999999998</v>
      </c>
      <c r="R127" s="227">
        <f>Q127*H127</f>
        <v>0.0061999999999999998</v>
      </c>
      <c r="S127" s="227">
        <v>0</v>
      </c>
      <c r="T127" s="228">
        <f>S127*H127</f>
        <v>0</v>
      </c>
      <c r="AR127" s="223" t="s">
        <v>407</v>
      </c>
      <c r="AT127" s="223" t="s">
        <v>325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285</v>
      </c>
      <c r="BM127" s="223" t="s">
        <v>3624</v>
      </c>
    </row>
    <row r="128" s="1" customFormat="1" ht="16.5" customHeight="1">
      <c r="B128" s="38"/>
      <c r="C128" s="264" t="s">
        <v>401</v>
      </c>
      <c r="D128" s="264" t="s">
        <v>325</v>
      </c>
      <c r="E128" s="265" t="s">
        <v>3625</v>
      </c>
      <c r="F128" s="266" t="s">
        <v>3626</v>
      </c>
      <c r="G128" s="267" t="s">
        <v>325</v>
      </c>
      <c r="H128" s="268">
        <v>25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AR128" s="223" t="s">
        <v>1149</v>
      </c>
      <c r="AT128" s="223" t="s">
        <v>325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645</v>
      </c>
      <c r="BM128" s="223" t="s">
        <v>3627</v>
      </c>
    </row>
    <row r="129" s="1" customFormat="1">
      <c r="B129" s="38"/>
      <c r="C129" s="39"/>
      <c r="D129" s="229" t="s">
        <v>1402</v>
      </c>
      <c r="E129" s="39"/>
      <c r="F129" s="230" t="s">
        <v>3628</v>
      </c>
      <c r="G129" s="39"/>
      <c r="H129" s="39"/>
      <c r="I129" s="135"/>
      <c r="J129" s="39"/>
      <c r="K129" s="39"/>
      <c r="L129" s="43"/>
      <c r="M129" s="231"/>
      <c r="N129" s="83"/>
      <c r="O129" s="83"/>
      <c r="P129" s="83"/>
      <c r="Q129" s="83"/>
      <c r="R129" s="83"/>
      <c r="S129" s="83"/>
      <c r="T129" s="84"/>
      <c r="AT129" s="17" t="s">
        <v>1402</v>
      </c>
      <c r="AU129" s="17" t="s">
        <v>83</v>
      </c>
    </row>
    <row r="130" s="1" customFormat="1" ht="16.5" customHeight="1">
      <c r="B130" s="38"/>
      <c r="C130" s="264" t="s">
        <v>407</v>
      </c>
      <c r="D130" s="264" t="s">
        <v>325</v>
      </c>
      <c r="E130" s="265" t="s">
        <v>3629</v>
      </c>
      <c r="F130" s="266" t="s">
        <v>3630</v>
      </c>
      <c r="G130" s="267" t="s">
        <v>325</v>
      </c>
      <c r="H130" s="268">
        <v>2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223" t="s">
        <v>1149</v>
      </c>
      <c r="AT130" s="223" t="s">
        <v>325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645</v>
      </c>
      <c r="BM130" s="223" t="s">
        <v>3631</v>
      </c>
    </row>
    <row r="131" s="1" customFormat="1" ht="16.5" customHeight="1">
      <c r="B131" s="38"/>
      <c r="C131" s="264" t="s">
        <v>412</v>
      </c>
      <c r="D131" s="264" t="s">
        <v>325</v>
      </c>
      <c r="E131" s="265" t="s">
        <v>3632</v>
      </c>
      <c r="F131" s="266" t="s">
        <v>3633</v>
      </c>
      <c r="G131" s="267" t="s">
        <v>254</v>
      </c>
      <c r="H131" s="268">
        <v>300</v>
      </c>
      <c r="I131" s="269"/>
      <c r="J131" s="270">
        <f>ROUND(I131*H131,2)</f>
        <v>0</v>
      </c>
      <c r="K131" s="266" t="s">
        <v>19</v>
      </c>
      <c r="L131" s="271"/>
      <c r="M131" s="272" t="s">
        <v>19</v>
      </c>
      <c r="N131" s="273" t="s">
        <v>44</v>
      </c>
      <c r="O131" s="83"/>
      <c r="P131" s="227">
        <f>O131*H131</f>
        <v>0</v>
      </c>
      <c r="Q131" s="227">
        <v>0.050000000000000003</v>
      </c>
      <c r="R131" s="227">
        <f>Q131*H131</f>
        <v>15</v>
      </c>
      <c r="S131" s="227">
        <v>0</v>
      </c>
      <c r="T131" s="228">
        <f>S131*H131</f>
        <v>0</v>
      </c>
      <c r="AR131" s="223" t="s">
        <v>1149</v>
      </c>
      <c r="AT131" s="223" t="s">
        <v>325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645</v>
      </c>
      <c r="BM131" s="223" t="s">
        <v>3634</v>
      </c>
    </row>
    <row r="132" s="1" customFormat="1" ht="24" customHeight="1">
      <c r="B132" s="38"/>
      <c r="C132" s="211" t="s">
        <v>417</v>
      </c>
      <c r="D132" s="211" t="s">
        <v>155</v>
      </c>
      <c r="E132" s="212" t="s">
        <v>3635</v>
      </c>
      <c r="F132" s="213" t="s">
        <v>3636</v>
      </c>
      <c r="G132" s="214" t="s">
        <v>267</v>
      </c>
      <c r="H132" s="215">
        <v>1</v>
      </c>
      <c r="I132" s="216"/>
      <c r="J132" s="217">
        <f>ROUND(I132*H132,2)</f>
        <v>0</v>
      </c>
      <c r="K132" s="213" t="s">
        <v>3039</v>
      </c>
      <c r="L132" s="43"/>
      <c r="M132" s="225" t="s">
        <v>19</v>
      </c>
      <c r="N132" s="226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645</v>
      </c>
      <c r="AT132" s="223" t="s">
        <v>155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645</v>
      </c>
      <c r="BM132" s="223" t="s">
        <v>3637</v>
      </c>
    </row>
    <row r="133" s="1" customFormat="1" ht="156" customHeight="1">
      <c r="B133" s="38"/>
      <c r="C133" s="264" t="s">
        <v>426</v>
      </c>
      <c r="D133" s="264" t="s">
        <v>325</v>
      </c>
      <c r="E133" s="265" t="s">
        <v>3638</v>
      </c>
      <c r="F133" s="266" t="s">
        <v>3639</v>
      </c>
      <c r="G133" s="267" t="s">
        <v>1542</v>
      </c>
      <c r="H133" s="268">
        <v>1</v>
      </c>
      <c r="I133" s="269"/>
      <c r="J133" s="270">
        <f>ROUND(I133*H133,2)</f>
        <v>0</v>
      </c>
      <c r="K133" s="266" t="s">
        <v>19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1149</v>
      </c>
      <c r="AT133" s="223" t="s">
        <v>325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645</v>
      </c>
      <c r="BM133" s="223" t="s">
        <v>3640</v>
      </c>
    </row>
    <row r="134" s="1" customFormat="1" ht="16.5" customHeight="1">
      <c r="B134" s="38"/>
      <c r="C134" s="264" t="s">
        <v>434</v>
      </c>
      <c r="D134" s="264" t="s">
        <v>325</v>
      </c>
      <c r="E134" s="265" t="s">
        <v>3641</v>
      </c>
      <c r="F134" s="266" t="s">
        <v>3642</v>
      </c>
      <c r="G134" s="267" t="s">
        <v>267</v>
      </c>
      <c r="H134" s="268">
        <v>1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AR134" s="223" t="s">
        <v>1149</v>
      </c>
      <c r="AT134" s="223" t="s">
        <v>325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645</v>
      </c>
      <c r="BM134" s="223" t="s">
        <v>3643</v>
      </c>
    </row>
    <row r="135" s="1" customFormat="1" ht="16.5" customHeight="1">
      <c r="B135" s="38"/>
      <c r="C135" s="264" t="s">
        <v>441</v>
      </c>
      <c r="D135" s="264" t="s">
        <v>325</v>
      </c>
      <c r="E135" s="265" t="s">
        <v>3644</v>
      </c>
      <c r="F135" s="266" t="s">
        <v>3645</v>
      </c>
      <c r="G135" s="267" t="s">
        <v>1542</v>
      </c>
      <c r="H135" s="268">
        <v>1</v>
      </c>
      <c r="I135" s="269"/>
      <c r="J135" s="270">
        <f>ROUND(I135*H135,2)</f>
        <v>0</v>
      </c>
      <c r="K135" s="266" t="s">
        <v>19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1149</v>
      </c>
      <c r="AT135" s="223" t="s">
        <v>325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645</v>
      </c>
      <c r="BM135" s="223" t="s">
        <v>3646</v>
      </c>
    </row>
    <row r="136" s="1" customFormat="1" ht="48" customHeight="1">
      <c r="B136" s="38"/>
      <c r="C136" s="211" t="s">
        <v>451</v>
      </c>
      <c r="D136" s="211" t="s">
        <v>155</v>
      </c>
      <c r="E136" s="212" t="s">
        <v>3647</v>
      </c>
      <c r="F136" s="213" t="s">
        <v>3648</v>
      </c>
      <c r="G136" s="214" t="s">
        <v>254</v>
      </c>
      <c r="H136" s="215">
        <v>2</v>
      </c>
      <c r="I136" s="216"/>
      <c r="J136" s="217">
        <f>ROUND(I136*H136,2)</f>
        <v>0</v>
      </c>
      <c r="K136" s="213" t="s">
        <v>3039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0.0044400000000000004</v>
      </c>
      <c r="R136" s="227">
        <f>Q136*H136</f>
        <v>0.0088800000000000007</v>
      </c>
      <c r="S136" s="227">
        <v>0</v>
      </c>
      <c r="T136" s="228">
        <f>S136*H136</f>
        <v>0</v>
      </c>
      <c r="AR136" s="223" t="s">
        <v>645</v>
      </c>
      <c r="AT136" s="223" t="s">
        <v>155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645</v>
      </c>
      <c r="BM136" s="223" t="s">
        <v>3649</v>
      </c>
    </row>
    <row r="137" s="1" customFormat="1" ht="16.5" customHeight="1">
      <c r="B137" s="38"/>
      <c r="C137" s="211" t="s">
        <v>463</v>
      </c>
      <c r="D137" s="211" t="s">
        <v>155</v>
      </c>
      <c r="E137" s="212" t="s">
        <v>3650</v>
      </c>
      <c r="F137" s="213" t="s">
        <v>3651</v>
      </c>
      <c r="G137" s="214" t="s">
        <v>267</v>
      </c>
      <c r="H137" s="215">
        <v>1</v>
      </c>
      <c r="I137" s="216"/>
      <c r="J137" s="217">
        <f>ROUND(I137*H137,2)</f>
        <v>0</v>
      </c>
      <c r="K137" s="213" t="s">
        <v>19</v>
      </c>
      <c r="L137" s="43"/>
      <c r="M137" s="225" t="s">
        <v>19</v>
      </c>
      <c r="N137" s="226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645</v>
      </c>
      <c r="AT137" s="223" t="s">
        <v>155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645</v>
      </c>
      <c r="BM137" s="223" t="s">
        <v>3652</v>
      </c>
    </row>
    <row r="138" s="1" customFormat="1" ht="16.5" customHeight="1">
      <c r="B138" s="38"/>
      <c r="C138" s="211" t="s">
        <v>473</v>
      </c>
      <c r="D138" s="211" t="s">
        <v>155</v>
      </c>
      <c r="E138" s="212" t="s">
        <v>3653</v>
      </c>
      <c r="F138" s="213" t="s">
        <v>3651</v>
      </c>
      <c r="G138" s="214" t="s">
        <v>267</v>
      </c>
      <c r="H138" s="215">
        <v>1</v>
      </c>
      <c r="I138" s="216"/>
      <c r="J138" s="217">
        <f>ROUND(I138*H138,2)</f>
        <v>0</v>
      </c>
      <c r="K138" s="213" t="s">
        <v>19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645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645</v>
      </c>
      <c r="BM138" s="223" t="s">
        <v>3654</v>
      </c>
    </row>
    <row r="139" s="1" customFormat="1" ht="24" customHeight="1">
      <c r="B139" s="38"/>
      <c r="C139" s="211" t="s">
        <v>481</v>
      </c>
      <c r="D139" s="211" t="s">
        <v>155</v>
      </c>
      <c r="E139" s="212" t="s">
        <v>3655</v>
      </c>
      <c r="F139" s="213" t="s">
        <v>3656</v>
      </c>
      <c r="G139" s="214" t="s">
        <v>267</v>
      </c>
      <c r="H139" s="215">
        <v>1</v>
      </c>
      <c r="I139" s="216"/>
      <c r="J139" s="217">
        <f>ROUND(I139*H139,2)</f>
        <v>0</v>
      </c>
      <c r="K139" s="213" t="s">
        <v>19</v>
      </c>
      <c r="L139" s="43"/>
      <c r="M139" s="218" t="s">
        <v>19</v>
      </c>
      <c r="N139" s="219" t="s">
        <v>44</v>
      </c>
      <c r="O139" s="220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AR139" s="223" t="s">
        <v>645</v>
      </c>
      <c r="AT139" s="223" t="s">
        <v>155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645</v>
      </c>
      <c r="BM139" s="223" t="s">
        <v>3657</v>
      </c>
    </row>
    <row r="140" s="1" customFormat="1" ht="6.96" customHeight="1">
      <c r="B140" s="58"/>
      <c r="C140" s="59"/>
      <c r="D140" s="59"/>
      <c r="E140" s="59"/>
      <c r="F140" s="59"/>
      <c r="G140" s="59"/>
      <c r="H140" s="59"/>
      <c r="I140" s="161"/>
      <c r="J140" s="59"/>
      <c r="K140" s="59"/>
      <c r="L140" s="43"/>
    </row>
  </sheetData>
  <sheetProtection sheet="1" autoFilter="0" formatColumns="0" formatRows="0" objects="1" scenarios="1" spinCount="100000" saltValue="hhA+jT5qmhnj39PkRrcGmSZrS1goF5j4qEqeDCebqNVl9v6zZFUEBxgpj0Frb5WpxUSkqsNUsXT+5Rq/Bi0UWA==" hashValue="6K73FlzBxWvb0P4hllwZikhyZ+TfxkXkxU3iUK6Ess70D9SfZ5HdSTfUPYa7eMXxGrDO2JAuTZlFru3h31hNtw==" algorithmName="SHA-512" password="CC35"/>
  <autoFilter ref="C85:K13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115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3658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3659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ROUND(J85,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ROUND((SUM(BE85:BE119)),  2)</f>
        <v>0</v>
      </c>
      <c r="I33" s="150">
        <v>0.20999999999999999</v>
      </c>
      <c r="J33" s="149">
        <f>ROUND(((SUM(BE85:BE119))*I33),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ROUND((SUM(BF85:BF119)),  2)</f>
        <v>0</v>
      </c>
      <c r="I34" s="150">
        <v>0.14999999999999999</v>
      </c>
      <c r="J34" s="149">
        <f>ROUND(((SUM(BF85:BF119))*I34),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ROUND((SUM(BG85:BG119)),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ROUND((SUM(BH85:BH119)),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ROUND((SUM(BI85:BI119)),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02 - Wifi, datové služby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Ing. Lukáš Bari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J85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J86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J87</f>
        <v>0</v>
      </c>
      <c r="K61" s="179"/>
      <c r="L61" s="184"/>
    </row>
    <row r="62" s="9" customFormat="1" ht="19.92" customHeight="1">
      <c r="B62" s="178"/>
      <c r="C62" s="179"/>
      <c r="D62" s="180" t="s">
        <v>1684</v>
      </c>
      <c r="E62" s="181"/>
      <c r="F62" s="181"/>
      <c r="G62" s="181"/>
      <c r="H62" s="181"/>
      <c r="I62" s="182"/>
      <c r="J62" s="183">
        <f>J88</f>
        <v>0</v>
      </c>
      <c r="K62" s="179"/>
      <c r="L62" s="184"/>
    </row>
    <row r="63" s="8" customFormat="1" ht="24.96" customHeight="1">
      <c r="B63" s="171"/>
      <c r="C63" s="172"/>
      <c r="D63" s="173" t="s">
        <v>2817</v>
      </c>
      <c r="E63" s="174"/>
      <c r="F63" s="174"/>
      <c r="G63" s="174"/>
      <c r="H63" s="174"/>
      <c r="I63" s="175"/>
      <c r="J63" s="176">
        <f>J92</f>
        <v>0</v>
      </c>
      <c r="K63" s="172"/>
      <c r="L63" s="177"/>
    </row>
    <row r="64" s="9" customFormat="1" ht="19.92" customHeight="1">
      <c r="B64" s="178"/>
      <c r="C64" s="179"/>
      <c r="D64" s="180" t="s">
        <v>3531</v>
      </c>
      <c r="E64" s="181"/>
      <c r="F64" s="181"/>
      <c r="G64" s="181"/>
      <c r="H64" s="181"/>
      <c r="I64" s="182"/>
      <c r="J64" s="183">
        <f>J94</f>
        <v>0</v>
      </c>
      <c r="K64" s="179"/>
      <c r="L64" s="184"/>
    </row>
    <row r="65" s="9" customFormat="1" ht="19.92" customHeight="1">
      <c r="B65" s="178"/>
      <c r="C65" s="179"/>
      <c r="D65" s="180" t="s">
        <v>2819</v>
      </c>
      <c r="E65" s="181"/>
      <c r="F65" s="181"/>
      <c r="G65" s="181"/>
      <c r="H65" s="181"/>
      <c r="I65" s="182"/>
      <c r="J65" s="183">
        <f>J117</f>
        <v>0</v>
      </c>
      <c r="K65" s="179"/>
      <c r="L65" s="184"/>
    </row>
    <row r="66" s="1" customFormat="1" ht="21.84" customHeight="1">
      <c r="B66" s="38"/>
      <c r="C66" s="39"/>
      <c r="D66" s="39"/>
      <c r="E66" s="39"/>
      <c r="F66" s="39"/>
      <c r="G66" s="39"/>
      <c r="H66" s="39"/>
      <c r="I66" s="135"/>
      <c r="J66" s="39"/>
      <c r="K66" s="39"/>
      <c r="L66" s="43"/>
    </row>
    <row r="67" s="1" customFormat="1" ht="6.96" customHeight="1">
      <c r="B67" s="58"/>
      <c r="C67" s="59"/>
      <c r="D67" s="59"/>
      <c r="E67" s="59"/>
      <c r="F67" s="59"/>
      <c r="G67" s="59"/>
      <c r="H67" s="59"/>
      <c r="I67" s="161"/>
      <c r="J67" s="59"/>
      <c r="K67" s="59"/>
      <c r="L67" s="43"/>
    </row>
    <row r="71" s="1" customFormat="1" ht="6.96" customHeight="1">
      <c r="B71" s="60"/>
      <c r="C71" s="61"/>
      <c r="D71" s="61"/>
      <c r="E71" s="61"/>
      <c r="F71" s="61"/>
      <c r="G71" s="61"/>
      <c r="H71" s="61"/>
      <c r="I71" s="164"/>
      <c r="J71" s="61"/>
      <c r="K71" s="61"/>
      <c r="L71" s="43"/>
    </row>
    <row r="72" s="1" customFormat="1" ht="24.96" customHeight="1">
      <c r="B72" s="38"/>
      <c r="C72" s="23" t="s">
        <v>136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6.96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12" customHeight="1">
      <c r="B74" s="38"/>
      <c r="C74" s="32" t="s">
        <v>16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165" t="str">
        <f>E7</f>
        <v>Revitalizace tramvajové smyčky Hlučínská</v>
      </c>
      <c r="F75" s="32"/>
      <c r="G75" s="32"/>
      <c r="H75" s="32"/>
      <c r="I75" s="135"/>
      <c r="J75" s="39"/>
      <c r="K75" s="39"/>
      <c r="L75" s="43"/>
    </row>
    <row r="76" s="1" customFormat="1" ht="12" customHeight="1">
      <c r="B76" s="38"/>
      <c r="C76" s="32" t="s">
        <v>125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6.5" customHeight="1">
      <c r="B77" s="38"/>
      <c r="C77" s="39"/>
      <c r="D77" s="39"/>
      <c r="E77" s="68" t="str">
        <f>E9</f>
        <v>PS 02 - Wifi, datové služby</v>
      </c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21</v>
      </c>
      <c r="D79" s="39"/>
      <c r="E79" s="39"/>
      <c r="F79" s="27" t="str">
        <f>F12</f>
        <v>Ostrava</v>
      </c>
      <c r="G79" s="39"/>
      <c r="H79" s="39"/>
      <c r="I79" s="138" t="s">
        <v>23</v>
      </c>
      <c r="J79" s="71" t="str">
        <f>IF(J12="","",J12)</f>
        <v>28. 2. 2019</v>
      </c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5.15" customHeight="1">
      <c r="B81" s="38"/>
      <c r="C81" s="32" t="s">
        <v>25</v>
      </c>
      <c r="D81" s="39"/>
      <c r="E81" s="39"/>
      <c r="F81" s="27" t="str">
        <f>E15</f>
        <v xml:space="preserve"> Dopravní podnik Ostrava a.s.</v>
      </c>
      <c r="G81" s="39"/>
      <c r="H81" s="39"/>
      <c r="I81" s="138" t="s">
        <v>32</v>
      </c>
      <c r="J81" s="36" t="str">
        <f>E21</f>
        <v>Ing. Lukáš Bari</v>
      </c>
      <c r="K81" s="39"/>
      <c r="L81" s="43"/>
    </row>
    <row r="82" s="1" customFormat="1" ht="43.05" customHeight="1">
      <c r="B82" s="38"/>
      <c r="C82" s="32" t="s">
        <v>30</v>
      </c>
      <c r="D82" s="39"/>
      <c r="E82" s="39"/>
      <c r="F82" s="27" t="str">
        <f>IF(E18="","",E18)</f>
        <v>Vyplň údaj</v>
      </c>
      <c r="G82" s="39"/>
      <c r="H82" s="39"/>
      <c r="I82" s="138" t="s">
        <v>36</v>
      </c>
      <c r="J82" s="36" t="str">
        <f>E24</f>
        <v xml:space="preserve">Dopravní projektování, spol.  s.r.o.</v>
      </c>
      <c r="K82" s="39"/>
      <c r="L82" s="43"/>
    </row>
    <row r="83" s="1" customFormat="1" ht="10.32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0" customFormat="1" ht="29.28" customHeight="1">
      <c r="B84" s="185"/>
      <c r="C84" s="186" t="s">
        <v>137</v>
      </c>
      <c r="D84" s="187" t="s">
        <v>58</v>
      </c>
      <c r="E84" s="187" t="s">
        <v>54</v>
      </c>
      <c r="F84" s="187" t="s">
        <v>55</v>
      </c>
      <c r="G84" s="187" t="s">
        <v>138</v>
      </c>
      <c r="H84" s="187" t="s">
        <v>139</v>
      </c>
      <c r="I84" s="188" t="s">
        <v>140</v>
      </c>
      <c r="J84" s="187" t="s">
        <v>132</v>
      </c>
      <c r="K84" s="189" t="s">
        <v>141</v>
      </c>
      <c r="L84" s="190"/>
      <c r="M84" s="91" t="s">
        <v>19</v>
      </c>
      <c r="N84" s="92" t="s">
        <v>43</v>
      </c>
      <c r="O84" s="92" t="s">
        <v>142</v>
      </c>
      <c r="P84" s="92" t="s">
        <v>143</v>
      </c>
      <c r="Q84" s="92" t="s">
        <v>144</v>
      </c>
      <c r="R84" s="92" t="s">
        <v>145</v>
      </c>
      <c r="S84" s="92" t="s">
        <v>146</v>
      </c>
      <c r="T84" s="93" t="s">
        <v>147</v>
      </c>
    </row>
    <row r="85" s="1" customFormat="1" ht="22.8" customHeight="1">
      <c r="B85" s="38"/>
      <c r="C85" s="98" t="s">
        <v>148</v>
      </c>
      <c r="D85" s="39"/>
      <c r="E85" s="39"/>
      <c r="F85" s="39"/>
      <c r="G85" s="39"/>
      <c r="H85" s="39"/>
      <c r="I85" s="135"/>
      <c r="J85" s="191">
        <f>BK85</f>
        <v>0</v>
      </c>
      <c r="K85" s="39"/>
      <c r="L85" s="43"/>
      <c r="M85" s="94"/>
      <c r="N85" s="95"/>
      <c r="O85" s="95"/>
      <c r="P85" s="192">
        <f>P86+P92</f>
        <v>0</v>
      </c>
      <c r="Q85" s="95"/>
      <c r="R85" s="192">
        <f>R86+R92</f>
        <v>21.839660000000002</v>
      </c>
      <c r="S85" s="95"/>
      <c r="T85" s="193">
        <f>T86+T92</f>
        <v>0</v>
      </c>
      <c r="AT85" s="17" t="s">
        <v>72</v>
      </c>
      <c r="AU85" s="17" t="s">
        <v>133</v>
      </c>
      <c r="BK85" s="194">
        <f>BK86+BK92</f>
        <v>0</v>
      </c>
    </row>
    <row r="86" s="11" customFormat="1" ht="25.92" customHeight="1">
      <c r="B86" s="195"/>
      <c r="C86" s="196"/>
      <c r="D86" s="197" t="s">
        <v>72</v>
      </c>
      <c r="E86" s="198" t="s">
        <v>544</v>
      </c>
      <c r="F86" s="198" t="s">
        <v>545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P87+P88</f>
        <v>0</v>
      </c>
      <c r="Q86" s="203"/>
      <c r="R86" s="204">
        <f>R87+R88</f>
        <v>21.100000000000001</v>
      </c>
      <c r="S86" s="203"/>
      <c r="T86" s="205">
        <f>T87+T88</f>
        <v>0</v>
      </c>
      <c r="AR86" s="206" t="s">
        <v>81</v>
      </c>
      <c r="AT86" s="207" t="s">
        <v>72</v>
      </c>
      <c r="AU86" s="207" t="s">
        <v>73</v>
      </c>
      <c r="AY86" s="206" t="s">
        <v>152</v>
      </c>
      <c r="BK86" s="208">
        <f>BK87+BK88</f>
        <v>0</v>
      </c>
    </row>
    <row r="87" s="11" customFormat="1" ht="22.8" customHeight="1">
      <c r="B87" s="195"/>
      <c r="C87" s="196"/>
      <c r="D87" s="197" t="s">
        <v>72</v>
      </c>
      <c r="E87" s="209" t="s">
        <v>81</v>
      </c>
      <c r="F87" s="209" t="s">
        <v>174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v>0</v>
      </c>
      <c r="Q87" s="203"/>
      <c r="R87" s="204">
        <v>0</v>
      </c>
      <c r="S87" s="203"/>
      <c r="T87" s="205">
        <v>0</v>
      </c>
      <c r="AR87" s="206" t="s">
        <v>81</v>
      </c>
      <c r="AT87" s="207" t="s">
        <v>72</v>
      </c>
      <c r="AU87" s="207" t="s">
        <v>81</v>
      </c>
      <c r="AY87" s="206" t="s">
        <v>152</v>
      </c>
      <c r="BK87" s="208">
        <v>0</v>
      </c>
    </row>
    <row r="88" s="11" customFormat="1" ht="22.8" customHeight="1">
      <c r="B88" s="195"/>
      <c r="C88" s="196"/>
      <c r="D88" s="197" t="s">
        <v>72</v>
      </c>
      <c r="E88" s="209" t="s">
        <v>2553</v>
      </c>
      <c r="F88" s="209" t="s">
        <v>2554</v>
      </c>
      <c r="G88" s="196"/>
      <c r="H88" s="196"/>
      <c r="I88" s="199"/>
      <c r="J88" s="210">
        <f>BK88</f>
        <v>0</v>
      </c>
      <c r="K88" s="196"/>
      <c r="L88" s="201"/>
      <c r="M88" s="202"/>
      <c r="N88" s="203"/>
      <c r="O88" s="203"/>
      <c r="P88" s="204">
        <f>SUM(P89:P91)</f>
        <v>0</v>
      </c>
      <c r="Q88" s="203"/>
      <c r="R88" s="204">
        <f>SUM(R89:R91)</f>
        <v>21.100000000000001</v>
      </c>
      <c r="S88" s="203"/>
      <c r="T88" s="205">
        <f>SUM(T89:T91)</f>
        <v>0</v>
      </c>
      <c r="AR88" s="206" t="s">
        <v>83</v>
      </c>
      <c r="AT88" s="207" t="s">
        <v>72</v>
      </c>
      <c r="AU88" s="207" t="s">
        <v>81</v>
      </c>
      <c r="AY88" s="206" t="s">
        <v>152</v>
      </c>
      <c r="BK88" s="208">
        <f>SUM(BK89:BK91)</f>
        <v>0</v>
      </c>
    </row>
    <row r="89" s="1" customFormat="1" ht="16.5" customHeight="1">
      <c r="B89" s="38"/>
      <c r="C89" s="264" t="s">
        <v>81</v>
      </c>
      <c r="D89" s="264" t="s">
        <v>325</v>
      </c>
      <c r="E89" s="265" t="s">
        <v>3533</v>
      </c>
      <c r="F89" s="266" t="s">
        <v>3534</v>
      </c>
      <c r="G89" s="267" t="s">
        <v>254</v>
      </c>
      <c r="H89" s="268">
        <v>300</v>
      </c>
      <c r="I89" s="269"/>
      <c r="J89" s="270">
        <f>ROUND(I89*H89,2)</f>
        <v>0</v>
      </c>
      <c r="K89" s="266" t="s">
        <v>19</v>
      </c>
      <c r="L89" s="271"/>
      <c r="M89" s="272" t="s">
        <v>19</v>
      </c>
      <c r="N89" s="273" t="s">
        <v>44</v>
      </c>
      <c r="O89" s="83"/>
      <c r="P89" s="227">
        <f>O89*H89</f>
        <v>0</v>
      </c>
      <c r="Q89" s="227">
        <v>0.036999999999999998</v>
      </c>
      <c r="R89" s="227">
        <f>Q89*H89</f>
        <v>11.1</v>
      </c>
      <c r="S89" s="227">
        <v>0</v>
      </c>
      <c r="T89" s="228">
        <f>S89*H89</f>
        <v>0</v>
      </c>
      <c r="AR89" s="223" t="s">
        <v>233</v>
      </c>
      <c r="AT89" s="223" t="s">
        <v>325</v>
      </c>
      <c r="AU89" s="223" t="s">
        <v>83</v>
      </c>
      <c r="AY89" s="17" t="s">
        <v>152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81</v>
      </c>
      <c r="BK89" s="224">
        <f>ROUND(I89*H89,2)</f>
        <v>0</v>
      </c>
      <c r="BL89" s="17" t="s">
        <v>151</v>
      </c>
      <c r="BM89" s="223" t="s">
        <v>3660</v>
      </c>
    </row>
    <row r="90" s="1" customFormat="1" ht="16.5" customHeight="1">
      <c r="B90" s="38"/>
      <c r="C90" s="211" t="s">
        <v>83</v>
      </c>
      <c r="D90" s="211" t="s">
        <v>155</v>
      </c>
      <c r="E90" s="212" t="s">
        <v>3661</v>
      </c>
      <c r="F90" s="213" t="s">
        <v>3662</v>
      </c>
      <c r="G90" s="214" t="s">
        <v>267</v>
      </c>
      <c r="H90" s="215">
        <v>1</v>
      </c>
      <c r="I90" s="216"/>
      <c r="J90" s="217">
        <f>ROUND(I90*H90,2)</f>
        <v>0</v>
      </c>
      <c r="K90" s="213" t="s">
        <v>19</v>
      </c>
      <c r="L90" s="43"/>
      <c r="M90" s="225" t="s">
        <v>19</v>
      </c>
      <c r="N90" s="226" t="s">
        <v>44</v>
      </c>
      <c r="O90" s="83"/>
      <c r="P90" s="227">
        <f>O90*H90</f>
        <v>0</v>
      </c>
      <c r="Q90" s="227">
        <v>0</v>
      </c>
      <c r="R90" s="227">
        <f>Q90*H90</f>
        <v>0</v>
      </c>
      <c r="S90" s="227">
        <v>0</v>
      </c>
      <c r="T90" s="228">
        <f>S90*H90</f>
        <v>0</v>
      </c>
      <c r="AR90" s="223" t="s">
        <v>285</v>
      </c>
      <c r="AT90" s="223" t="s">
        <v>155</v>
      </c>
      <c r="AU90" s="223" t="s">
        <v>83</v>
      </c>
      <c r="AY90" s="17" t="s">
        <v>152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285</v>
      </c>
      <c r="BM90" s="223" t="s">
        <v>3663</v>
      </c>
    </row>
    <row r="91" s="1" customFormat="1" ht="16.5" customHeight="1">
      <c r="B91" s="38"/>
      <c r="C91" s="264" t="s">
        <v>196</v>
      </c>
      <c r="D91" s="264" t="s">
        <v>325</v>
      </c>
      <c r="E91" s="265" t="s">
        <v>3664</v>
      </c>
      <c r="F91" s="266" t="s">
        <v>3665</v>
      </c>
      <c r="G91" s="267" t="s">
        <v>267</v>
      </c>
      <c r="H91" s="268">
        <v>1</v>
      </c>
      <c r="I91" s="269"/>
      <c r="J91" s="270">
        <f>ROUND(I91*H91,2)</f>
        <v>0</v>
      </c>
      <c r="K91" s="266" t="s">
        <v>19</v>
      </c>
      <c r="L91" s="271"/>
      <c r="M91" s="272" t="s">
        <v>19</v>
      </c>
      <c r="N91" s="273" t="s">
        <v>44</v>
      </c>
      <c r="O91" s="83"/>
      <c r="P91" s="227">
        <f>O91*H91</f>
        <v>0</v>
      </c>
      <c r="Q91" s="227">
        <v>10</v>
      </c>
      <c r="R91" s="227">
        <f>Q91*H91</f>
        <v>10</v>
      </c>
      <c r="S91" s="227">
        <v>0</v>
      </c>
      <c r="T91" s="228">
        <f>S91*H91</f>
        <v>0</v>
      </c>
      <c r="AR91" s="223" t="s">
        <v>407</v>
      </c>
      <c r="AT91" s="223" t="s">
        <v>325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285</v>
      </c>
      <c r="BM91" s="223" t="s">
        <v>3666</v>
      </c>
    </row>
    <row r="92" s="11" customFormat="1" ht="25.92" customHeight="1">
      <c r="B92" s="195"/>
      <c r="C92" s="196"/>
      <c r="D92" s="197" t="s">
        <v>72</v>
      </c>
      <c r="E92" s="198" t="s">
        <v>325</v>
      </c>
      <c r="F92" s="198" t="s">
        <v>2838</v>
      </c>
      <c r="G92" s="196"/>
      <c r="H92" s="196"/>
      <c r="I92" s="199"/>
      <c r="J92" s="200">
        <f>BK92</f>
        <v>0</v>
      </c>
      <c r="K92" s="196"/>
      <c r="L92" s="201"/>
      <c r="M92" s="202"/>
      <c r="N92" s="203"/>
      <c r="O92" s="203"/>
      <c r="P92" s="204">
        <f>P93+P94+P117</f>
        <v>0</v>
      </c>
      <c r="Q92" s="203"/>
      <c r="R92" s="204">
        <f>R93+R94+R117</f>
        <v>0.73965999999999998</v>
      </c>
      <c r="S92" s="203"/>
      <c r="T92" s="205">
        <f>T93+T94+T117</f>
        <v>0</v>
      </c>
      <c r="AR92" s="206" t="s">
        <v>196</v>
      </c>
      <c r="AT92" s="207" t="s">
        <v>72</v>
      </c>
      <c r="AU92" s="207" t="s">
        <v>73</v>
      </c>
      <c r="AY92" s="206" t="s">
        <v>152</v>
      </c>
      <c r="BK92" s="208">
        <f>BK93+BK94+BK117</f>
        <v>0</v>
      </c>
    </row>
    <row r="93" s="1" customFormat="1" ht="16.5" customHeight="1">
      <c r="B93" s="38"/>
      <c r="C93" s="264" t="s">
        <v>151</v>
      </c>
      <c r="D93" s="264" t="s">
        <v>325</v>
      </c>
      <c r="E93" s="265" t="s">
        <v>3667</v>
      </c>
      <c r="F93" s="266" t="s">
        <v>3642</v>
      </c>
      <c r="G93" s="267" t="s">
        <v>267</v>
      </c>
      <c r="H93" s="268">
        <v>1</v>
      </c>
      <c r="I93" s="269"/>
      <c r="J93" s="270">
        <f>ROUND(I93*H93,2)</f>
        <v>0</v>
      </c>
      <c r="K93" s="266" t="s">
        <v>19</v>
      </c>
      <c r="L93" s="271"/>
      <c r="M93" s="272" t="s">
        <v>19</v>
      </c>
      <c r="N93" s="273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1149</v>
      </c>
      <c r="AT93" s="223" t="s">
        <v>325</v>
      </c>
      <c r="AU93" s="223" t="s">
        <v>81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645</v>
      </c>
      <c r="BM93" s="223" t="s">
        <v>3668</v>
      </c>
    </row>
    <row r="94" s="11" customFormat="1" ht="22.8" customHeight="1">
      <c r="B94" s="195"/>
      <c r="C94" s="196"/>
      <c r="D94" s="197" t="s">
        <v>72</v>
      </c>
      <c r="E94" s="209" t="s">
        <v>3570</v>
      </c>
      <c r="F94" s="209" t="s">
        <v>3571</v>
      </c>
      <c r="G94" s="196"/>
      <c r="H94" s="196"/>
      <c r="I94" s="199"/>
      <c r="J94" s="210">
        <f>BK94</f>
        <v>0</v>
      </c>
      <c r="K94" s="196"/>
      <c r="L94" s="201"/>
      <c r="M94" s="202"/>
      <c r="N94" s="203"/>
      <c r="O94" s="203"/>
      <c r="P94" s="204">
        <f>SUM(P95:P116)</f>
        <v>0</v>
      </c>
      <c r="Q94" s="203"/>
      <c r="R94" s="204">
        <f>SUM(R95:R116)</f>
        <v>0.0061999999999999998</v>
      </c>
      <c r="S94" s="203"/>
      <c r="T94" s="205">
        <f>SUM(T95:T116)</f>
        <v>0</v>
      </c>
      <c r="AR94" s="206" t="s">
        <v>196</v>
      </c>
      <c r="AT94" s="207" t="s">
        <v>72</v>
      </c>
      <c r="AU94" s="207" t="s">
        <v>81</v>
      </c>
      <c r="AY94" s="206" t="s">
        <v>152</v>
      </c>
      <c r="BK94" s="208">
        <f>SUM(BK95:BK116)</f>
        <v>0</v>
      </c>
    </row>
    <row r="95" s="1" customFormat="1" ht="24" customHeight="1">
      <c r="B95" s="38"/>
      <c r="C95" s="211" t="s">
        <v>215</v>
      </c>
      <c r="D95" s="211" t="s">
        <v>155</v>
      </c>
      <c r="E95" s="212" t="s">
        <v>3572</v>
      </c>
      <c r="F95" s="213" t="s">
        <v>3573</v>
      </c>
      <c r="G95" s="214" t="s">
        <v>254</v>
      </c>
      <c r="H95" s="215">
        <v>300</v>
      </c>
      <c r="I95" s="216"/>
      <c r="J95" s="217">
        <f>ROUND(I95*H95,2)</f>
        <v>0</v>
      </c>
      <c r="K95" s="213" t="s">
        <v>3039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645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645</v>
      </c>
      <c r="BM95" s="223" t="s">
        <v>3669</v>
      </c>
    </row>
    <row r="96" s="1" customFormat="1" ht="16.5" customHeight="1">
      <c r="B96" s="38"/>
      <c r="C96" s="211" t="s">
        <v>220</v>
      </c>
      <c r="D96" s="211" t="s">
        <v>155</v>
      </c>
      <c r="E96" s="212" t="s">
        <v>3575</v>
      </c>
      <c r="F96" s="213" t="s">
        <v>3576</v>
      </c>
      <c r="G96" s="214" t="s">
        <v>267</v>
      </c>
      <c r="H96" s="215">
        <v>1</v>
      </c>
      <c r="I96" s="216"/>
      <c r="J96" s="217">
        <f>ROUND(I96*H96,2)</f>
        <v>0</v>
      </c>
      <c r="K96" s="213" t="s">
        <v>3039</v>
      </c>
      <c r="L96" s="43"/>
      <c r="M96" s="225" t="s">
        <v>19</v>
      </c>
      <c r="N96" s="226" t="s">
        <v>44</v>
      </c>
      <c r="O96" s="83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223" t="s">
        <v>645</v>
      </c>
      <c r="AT96" s="223" t="s">
        <v>155</v>
      </c>
      <c r="AU96" s="223" t="s">
        <v>83</v>
      </c>
      <c r="AY96" s="17" t="s">
        <v>152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645</v>
      </c>
      <c r="BM96" s="223" t="s">
        <v>3670</v>
      </c>
    </row>
    <row r="97" s="1" customFormat="1" ht="16.5" customHeight="1">
      <c r="B97" s="38"/>
      <c r="C97" s="211" t="s">
        <v>228</v>
      </c>
      <c r="D97" s="211" t="s">
        <v>155</v>
      </c>
      <c r="E97" s="212" t="s">
        <v>3578</v>
      </c>
      <c r="F97" s="213" t="s">
        <v>3579</v>
      </c>
      <c r="G97" s="214" t="s">
        <v>3007</v>
      </c>
      <c r="H97" s="215">
        <v>1</v>
      </c>
      <c r="I97" s="216"/>
      <c r="J97" s="217">
        <f>ROUND(I97*H97,2)</f>
        <v>0</v>
      </c>
      <c r="K97" s="213" t="s">
        <v>3039</v>
      </c>
      <c r="L97" s="43"/>
      <c r="M97" s="225" t="s">
        <v>19</v>
      </c>
      <c r="N97" s="226" t="s">
        <v>44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223" t="s">
        <v>645</v>
      </c>
      <c r="AT97" s="223" t="s">
        <v>155</v>
      </c>
      <c r="AU97" s="223" t="s">
        <v>83</v>
      </c>
      <c r="AY97" s="17" t="s">
        <v>152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81</v>
      </c>
      <c r="BK97" s="224">
        <f>ROUND(I97*H97,2)</f>
        <v>0</v>
      </c>
      <c r="BL97" s="17" t="s">
        <v>645</v>
      </c>
      <c r="BM97" s="223" t="s">
        <v>3671</v>
      </c>
    </row>
    <row r="98" s="1" customFormat="1" ht="24" customHeight="1">
      <c r="B98" s="38"/>
      <c r="C98" s="211" t="s">
        <v>233</v>
      </c>
      <c r="D98" s="211" t="s">
        <v>155</v>
      </c>
      <c r="E98" s="212" t="s">
        <v>3592</v>
      </c>
      <c r="F98" s="213" t="s">
        <v>3593</v>
      </c>
      <c r="G98" s="214" t="s">
        <v>267</v>
      </c>
      <c r="H98" s="215">
        <v>2</v>
      </c>
      <c r="I98" s="216"/>
      <c r="J98" s="217">
        <f>ROUND(I98*H98,2)</f>
        <v>0</v>
      </c>
      <c r="K98" s="213" t="s">
        <v>3039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645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645</v>
      </c>
      <c r="BM98" s="223" t="s">
        <v>3672</v>
      </c>
    </row>
    <row r="99" s="1" customFormat="1" ht="16.5" customHeight="1">
      <c r="B99" s="38"/>
      <c r="C99" s="211" t="s">
        <v>240</v>
      </c>
      <c r="D99" s="211" t="s">
        <v>155</v>
      </c>
      <c r="E99" s="212" t="s">
        <v>3602</v>
      </c>
      <c r="F99" s="213" t="s">
        <v>3603</v>
      </c>
      <c r="G99" s="214" t="s">
        <v>254</v>
      </c>
      <c r="H99" s="215">
        <v>300</v>
      </c>
      <c r="I99" s="216"/>
      <c r="J99" s="217">
        <f>ROUND(I99*H99,2)</f>
        <v>0</v>
      </c>
      <c r="K99" s="213" t="s">
        <v>3039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645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645</v>
      </c>
      <c r="BM99" s="223" t="s">
        <v>3673</v>
      </c>
    </row>
    <row r="100" s="1" customFormat="1" ht="24" customHeight="1">
      <c r="B100" s="38"/>
      <c r="C100" s="211" t="s">
        <v>245</v>
      </c>
      <c r="D100" s="211" t="s">
        <v>155</v>
      </c>
      <c r="E100" s="212" t="s">
        <v>3613</v>
      </c>
      <c r="F100" s="213" t="s">
        <v>3614</v>
      </c>
      <c r="G100" s="214" t="s">
        <v>267</v>
      </c>
      <c r="H100" s="215">
        <v>1</v>
      </c>
      <c r="I100" s="216"/>
      <c r="J100" s="217">
        <f>ROUND(I100*H100,2)</f>
        <v>0</v>
      </c>
      <c r="K100" s="213" t="s">
        <v>3039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645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645</v>
      </c>
      <c r="BM100" s="223" t="s">
        <v>3674</v>
      </c>
    </row>
    <row r="101" s="1" customFormat="1" ht="24" customHeight="1">
      <c r="B101" s="38"/>
      <c r="C101" s="211" t="s">
        <v>251</v>
      </c>
      <c r="D101" s="211" t="s">
        <v>155</v>
      </c>
      <c r="E101" s="212" t="s">
        <v>3675</v>
      </c>
      <c r="F101" s="213" t="s">
        <v>3676</v>
      </c>
      <c r="G101" s="214" t="s">
        <v>267</v>
      </c>
      <c r="H101" s="215">
        <v>1</v>
      </c>
      <c r="I101" s="216"/>
      <c r="J101" s="217">
        <f>ROUND(I101*H101,2)</f>
        <v>0</v>
      </c>
      <c r="K101" s="213" t="s">
        <v>3039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645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645</v>
      </c>
      <c r="BM101" s="223" t="s">
        <v>3677</v>
      </c>
    </row>
    <row r="102" s="1" customFormat="1" ht="16.5" customHeight="1">
      <c r="B102" s="38"/>
      <c r="C102" s="264" t="s">
        <v>264</v>
      </c>
      <c r="D102" s="264" t="s">
        <v>325</v>
      </c>
      <c r="E102" s="265" t="s">
        <v>3641</v>
      </c>
      <c r="F102" s="266" t="s">
        <v>3678</v>
      </c>
      <c r="G102" s="267" t="s">
        <v>267</v>
      </c>
      <c r="H102" s="268">
        <v>1</v>
      </c>
      <c r="I102" s="269"/>
      <c r="J102" s="270">
        <f>ROUND(I102*H102,2)</f>
        <v>0</v>
      </c>
      <c r="K102" s="266" t="s">
        <v>19</v>
      </c>
      <c r="L102" s="271"/>
      <c r="M102" s="272" t="s">
        <v>19</v>
      </c>
      <c r="N102" s="273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1149</v>
      </c>
      <c r="AT102" s="223" t="s">
        <v>325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645</v>
      </c>
      <c r="BM102" s="223" t="s">
        <v>3679</v>
      </c>
    </row>
    <row r="103" s="1" customFormat="1" ht="24" customHeight="1">
      <c r="B103" s="38"/>
      <c r="C103" s="211" t="s">
        <v>269</v>
      </c>
      <c r="D103" s="211" t="s">
        <v>155</v>
      </c>
      <c r="E103" s="212" t="s">
        <v>3616</v>
      </c>
      <c r="F103" s="213" t="s">
        <v>3617</v>
      </c>
      <c r="G103" s="214" t="s">
        <v>267</v>
      </c>
      <c r="H103" s="215">
        <v>1</v>
      </c>
      <c r="I103" s="216"/>
      <c r="J103" s="217">
        <f>ROUND(I103*H103,2)</f>
        <v>0</v>
      </c>
      <c r="K103" s="213" t="s">
        <v>3039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223" t="s">
        <v>645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645</v>
      </c>
      <c r="BM103" s="223" t="s">
        <v>3680</v>
      </c>
    </row>
    <row r="104" s="1" customFormat="1" ht="16.5" customHeight="1">
      <c r="B104" s="38"/>
      <c r="C104" s="264" t="s">
        <v>274</v>
      </c>
      <c r="D104" s="264" t="s">
        <v>325</v>
      </c>
      <c r="E104" s="265" t="s">
        <v>3625</v>
      </c>
      <c r="F104" s="266" t="s">
        <v>3626</v>
      </c>
      <c r="G104" s="267" t="s">
        <v>325</v>
      </c>
      <c r="H104" s="268">
        <v>15</v>
      </c>
      <c r="I104" s="269"/>
      <c r="J104" s="270">
        <f>ROUND(I104*H104,2)</f>
        <v>0</v>
      </c>
      <c r="K104" s="266" t="s">
        <v>19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1149</v>
      </c>
      <c r="AT104" s="223" t="s">
        <v>325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645</v>
      </c>
      <c r="BM104" s="223" t="s">
        <v>3681</v>
      </c>
    </row>
    <row r="105" s="1" customFormat="1">
      <c r="B105" s="38"/>
      <c r="C105" s="39"/>
      <c r="D105" s="229" t="s">
        <v>1402</v>
      </c>
      <c r="E105" s="39"/>
      <c r="F105" s="230" t="s">
        <v>3628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1402</v>
      </c>
      <c r="AU105" s="17" t="s">
        <v>83</v>
      </c>
    </row>
    <row r="106" s="1" customFormat="1" ht="24" customHeight="1">
      <c r="B106" s="38"/>
      <c r="C106" s="211" t="s">
        <v>8</v>
      </c>
      <c r="D106" s="211" t="s">
        <v>155</v>
      </c>
      <c r="E106" s="212" t="s">
        <v>3635</v>
      </c>
      <c r="F106" s="213" t="s">
        <v>3636</v>
      </c>
      <c r="G106" s="214" t="s">
        <v>267</v>
      </c>
      <c r="H106" s="215">
        <v>1</v>
      </c>
      <c r="I106" s="216"/>
      <c r="J106" s="217">
        <f>ROUND(I106*H106,2)</f>
        <v>0</v>
      </c>
      <c r="K106" s="213" t="s">
        <v>3039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223" t="s">
        <v>645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645</v>
      </c>
      <c r="BM106" s="223" t="s">
        <v>3682</v>
      </c>
    </row>
    <row r="107" s="1" customFormat="1" ht="36" customHeight="1">
      <c r="B107" s="38"/>
      <c r="C107" s="211" t="s">
        <v>285</v>
      </c>
      <c r="D107" s="211" t="s">
        <v>155</v>
      </c>
      <c r="E107" s="212" t="s">
        <v>3683</v>
      </c>
      <c r="F107" s="213" t="s">
        <v>3684</v>
      </c>
      <c r="G107" s="214" t="s">
        <v>267</v>
      </c>
      <c r="H107" s="215">
        <v>1</v>
      </c>
      <c r="I107" s="216"/>
      <c r="J107" s="217">
        <f>ROUND(I107*H107,2)</f>
        <v>0</v>
      </c>
      <c r="K107" s="213" t="s">
        <v>3039</v>
      </c>
      <c r="L107" s="43"/>
      <c r="M107" s="225" t="s">
        <v>19</v>
      </c>
      <c r="N107" s="226" t="s">
        <v>44</v>
      </c>
      <c r="O107" s="83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AR107" s="223" t="s">
        <v>645</v>
      </c>
      <c r="AT107" s="223" t="s">
        <v>155</v>
      </c>
      <c r="AU107" s="223" t="s">
        <v>83</v>
      </c>
      <c r="AY107" s="17" t="s">
        <v>152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645</v>
      </c>
      <c r="BM107" s="223" t="s">
        <v>3685</v>
      </c>
    </row>
    <row r="108" s="1" customFormat="1" ht="24" customHeight="1">
      <c r="B108" s="38"/>
      <c r="C108" s="211" t="s">
        <v>290</v>
      </c>
      <c r="D108" s="211" t="s">
        <v>155</v>
      </c>
      <c r="E108" s="212" t="s">
        <v>3558</v>
      </c>
      <c r="F108" s="213" t="s">
        <v>3559</v>
      </c>
      <c r="G108" s="214" t="s">
        <v>267</v>
      </c>
      <c r="H108" s="215">
        <v>2</v>
      </c>
      <c r="I108" s="216"/>
      <c r="J108" s="217">
        <f>ROUND(I108*H108,2)</f>
        <v>0</v>
      </c>
      <c r="K108" s="213" t="s">
        <v>3039</v>
      </c>
      <c r="L108" s="43"/>
      <c r="M108" s="225" t="s">
        <v>19</v>
      </c>
      <c r="N108" s="226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285</v>
      </c>
      <c r="AT108" s="223" t="s">
        <v>155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285</v>
      </c>
      <c r="BM108" s="223" t="s">
        <v>3686</v>
      </c>
    </row>
    <row r="109" s="1" customFormat="1" ht="16.5" customHeight="1">
      <c r="B109" s="38"/>
      <c r="C109" s="264" t="s">
        <v>294</v>
      </c>
      <c r="D109" s="264" t="s">
        <v>325</v>
      </c>
      <c r="E109" s="265" t="s">
        <v>3687</v>
      </c>
      <c r="F109" s="266" t="s">
        <v>3688</v>
      </c>
      <c r="G109" s="267" t="s">
        <v>1542</v>
      </c>
      <c r="H109" s="268">
        <v>1</v>
      </c>
      <c r="I109" s="269"/>
      <c r="J109" s="270">
        <f>ROUND(I109*H109,2)</f>
        <v>0</v>
      </c>
      <c r="K109" s="266" t="s">
        <v>19</v>
      </c>
      <c r="L109" s="271"/>
      <c r="M109" s="272" t="s">
        <v>19</v>
      </c>
      <c r="N109" s="273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407</v>
      </c>
      <c r="AT109" s="223" t="s">
        <v>325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285</v>
      </c>
      <c r="BM109" s="223" t="s">
        <v>3689</v>
      </c>
    </row>
    <row r="110" s="1" customFormat="1" ht="16.5" customHeight="1">
      <c r="B110" s="38"/>
      <c r="C110" s="264" t="s">
        <v>307</v>
      </c>
      <c r="D110" s="264" t="s">
        <v>325</v>
      </c>
      <c r="E110" s="265" t="s">
        <v>3622</v>
      </c>
      <c r="F110" s="266" t="s">
        <v>3623</v>
      </c>
      <c r="G110" s="267" t="s">
        <v>267</v>
      </c>
      <c r="H110" s="268">
        <v>1</v>
      </c>
      <c r="I110" s="269"/>
      <c r="J110" s="270">
        <f>ROUND(I110*H110,2)</f>
        <v>0</v>
      </c>
      <c r="K110" s="266" t="s">
        <v>19</v>
      </c>
      <c r="L110" s="271"/>
      <c r="M110" s="272" t="s">
        <v>19</v>
      </c>
      <c r="N110" s="273" t="s">
        <v>44</v>
      </c>
      <c r="O110" s="83"/>
      <c r="P110" s="227">
        <f>O110*H110</f>
        <v>0</v>
      </c>
      <c r="Q110" s="227">
        <v>0.0061999999999999998</v>
      </c>
      <c r="R110" s="227">
        <f>Q110*H110</f>
        <v>0.0061999999999999998</v>
      </c>
      <c r="S110" s="227">
        <v>0</v>
      </c>
      <c r="T110" s="228">
        <f>S110*H110</f>
        <v>0</v>
      </c>
      <c r="AR110" s="223" t="s">
        <v>407</v>
      </c>
      <c r="AT110" s="223" t="s">
        <v>325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285</v>
      </c>
      <c r="BM110" s="223" t="s">
        <v>3690</v>
      </c>
    </row>
    <row r="111" s="1" customFormat="1" ht="16.5" customHeight="1">
      <c r="B111" s="38"/>
      <c r="C111" s="264" t="s">
        <v>324</v>
      </c>
      <c r="D111" s="264" t="s">
        <v>325</v>
      </c>
      <c r="E111" s="265" t="s">
        <v>3691</v>
      </c>
      <c r="F111" s="266" t="s">
        <v>3692</v>
      </c>
      <c r="G111" s="267" t="s">
        <v>254</v>
      </c>
      <c r="H111" s="268">
        <v>460</v>
      </c>
      <c r="I111" s="269"/>
      <c r="J111" s="270">
        <f>ROUND(I111*H111,2)</f>
        <v>0</v>
      </c>
      <c r="K111" s="266" t="s">
        <v>19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</v>
      </c>
      <c r="T111" s="228">
        <f>S111*H111</f>
        <v>0</v>
      </c>
      <c r="AR111" s="223" t="s">
        <v>407</v>
      </c>
      <c r="AT111" s="223" t="s">
        <v>325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285</v>
      </c>
      <c r="BM111" s="223" t="s">
        <v>3693</v>
      </c>
    </row>
    <row r="112" s="1" customFormat="1" ht="16.5" customHeight="1">
      <c r="B112" s="38"/>
      <c r="C112" s="264" t="s">
        <v>7</v>
      </c>
      <c r="D112" s="264" t="s">
        <v>325</v>
      </c>
      <c r="E112" s="265" t="s">
        <v>3598</v>
      </c>
      <c r="F112" s="266" t="s">
        <v>3599</v>
      </c>
      <c r="G112" s="267" t="s">
        <v>325</v>
      </c>
      <c r="H112" s="268">
        <v>60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1149</v>
      </c>
      <c r="AT112" s="223" t="s">
        <v>325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645</v>
      </c>
      <c r="BM112" s="223" t="s">
        <v>3694</v>
      </c>
    </row>
    <row r="113" s="1" customFormat="1">
      <c r="B113" s="38"/>
      <c r="C113" s="39"/>
      <c r="D113" s="229" t="s">
        <v>1402</v>
      </c>
      <c r="E113" s="39"/>
      <c r="F113" s="230" t="s">
        <v>3601</v>
      </c>
      <c r="G113" s="39"/>
      <c r="H113" s="39"/>
      <c r="I113" s="135"/>
      <c r="J113" s="39"/>
      <c r="K113" s="39"/>
      <c r="L113" s="43"/>
      <c r="M113" s="231"/>
      <c r="N113" s="83"/>
      <c r="O113" s="83"/>
      <c r="P113" s="83"/>
      <c r="Q113" s="83"/>
      <c r="R113" s="83"/>
      <c r="S113" s="83"/>
      <c r="T113" s="84"/>
      <c r="AT113" s="17" t="s">
        <v>1402</v>
      </c>
      <c r="AU113" s="17" t="s">
        <v>83</v>
      </c>
    </row>
    <row r="114" s="1" customFormat="1" ht="16.5" customHeight="1">
      <c r="B114" s="38"/>
      <c r="C114" s="264" t="s">
        <v>343</v>
      </c>
      <c r="D114" s="264" t="s">
        <v>325</v>
      </c>
      <c r="E114" s="265" t="s">
        <v>3644</v>
      </c>
      <c r="F114" s="266" t="s">
        <v>3695</v>
      </c>
      <c r="G114" s="267" t="s">
        <v>1542</v>
      </c>
      <c r="H114" s="268">
        <v>1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1149</v>
      </c>
      <c r="AT114" s="223" t="s">
        <v>325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645</v>
      </c>
      <c r="BM114" s="223" t="s">
        <v>3696</v>
      </c>
    </row>
    <row r="115" s="1" customFormat="1" ht="16.5" customHeight="1">
      <c r="B115" s="38"/>
      <c r="C115" s="264" t="s">
        <v>347</v>
      </c>
      <c r="D115" s="264" t="s">
        <v>325</v>
      </c>
      <c r="E115" s="265" t="s">
        <v>3697</v>
      </c>
      <c r="F115" s="266" t="s">
        <v>3698</v>
      </c>
      <c r="G115" s="267" t="s">
        <v>1542</v>
      </c>
      <c r="H115" s="268">
        <v>1</v>
      </c>
      <c r="I115" s="269"/>
      <c r="J115" s="270">
        <f>ROUND(I115*H115,2)</f>
        <v>0</v>
      </c>
      <c r="K115" s="266" t="s">
        <v>19</v>
      </c>
      <c r="L115" s="271"/>
      <c r="M115" s="272" t="s">
        <v>19</v>
      </c>
      <c r="N115" s="273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1149</v>
      </c>
      <c r="AT115" s="223" t="s">
        <v>325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645</v>
      </c>
      <c r="BM115" s="223" t="s">
        <v>3699</v>
      </c>
    </row>
    <row r="116" s="1" customFormat="1" ht="16.5" customHeight="1">
      <c r="B116" s="38"/>
      <c r="C116" s="211" t="s">
        <v>354</v>
      </c>
      <c r="D116" s="211" t="s">
        <v>155</v>
      </c>
      <c r="E116" s="212" t="s">
        <v>3700</v>
      </c>
      <c r="F116" s="213" t="s">
        <v>3701</v>
      </c>
      <c r="G116" s="214" t="s">
        <v>267</v>
      </c>
      <c r="H116" s="215">
        <v>1</v>
      </c>
      <c r="I116" s="216"/>
      <c r="J116" s="217">
        <f>ROUND(I116*H116,2)</f>
        <v>0</v>
      </c>
      <c r="K116" s="213" t="s">
        <v>19</v>
      </c>
      <c r="L116" s="43"/>
      <c r="M116" s="225" t="s">
        <v>19</v>
      </c>
      <c r="N116" s="226" t="s">
        <v>44</v>
      </c>
      <c r="O116" s="83"/>
      <c r="P116" s="227">
        <f>O116*H116</f>
        <v>0</v>
      </c>
      <c r="Q116" s="227">
        <v>0</v>
      </c>
      <c r="R116" s="227">
        <f>Q116*H116</f>
        <v>0</v>
      </c>
      <c r="S116" s="227">
        <v>0</v>
      </c>
      <c r="T116" s="228">
        <f>S116*H116</f>
        <v>0</v>
      </c>
      <c r="AR116" s="223" t="s">
        <v>285</v>
      </c>
      <c r="AT116" s="223" t="s">
        <v>155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285</v>
      </c>
      <c r="BM116" s="223" t="s">
        <v>3702</v>
      </c>
    </row>
    <row r="117" s="11" customFormat="1" ht="22.8" customHeight="1">
      <c r="B117" s="195"/>
      <c r="C117" s="196"/>
      <c r="D117" s="197" t="s">
        <v>72</v>
      </c>
      <c r="E117" s="209" t="s">
        <v>2966</v>
      </c>
      <c r="F117" s="209" t="s">
        <v>2967</v>
      </c>
      <c r="G117" s="196"/>
      <c r="H117" s="196"/>
      <c r="I117" s="199"/>
      <c r="J117" s="210">
        <f>BK117</f>
        <v>0</v>
      </c>
      <c r="K117" s="196"/>
      <c r="L117" s="201"/>
      <c r="M117" s="202"/>
      <c r="N117" s="203"/>
      <c r="O117" s="203"/>
      <c r="P117" s="204">
        <f>SUM(P118:P119)</f>
        <v>0</v>
      </c>
      <c r="Q117" s="203"/>
      <c r="R117" s="204">
        <f>SUM(R118:R119)</f>
        <v>0.73346</v>
      </c>
      <c r="S117" s="203"/>
      <c r="T117" s="205">
        <f>SUM(T118:T119)</f>
        <v>0</v>
      </c>
      <c r="AR117" s="206" t="s">
        <v>196</v>
      </c>
      <c r="AT117" s="207" t="s">
        <v>72</v>
      </c>
      <c r="AU117" s="207" t="s">
        <v>81</v>
      </c>
      <c r="AY117" s="206" t="s">
        <v>152</v>
      </c>
      <c r="BK117" s="208">
        <f>SUM(BK118:BK119)</f>
        <v>0</v>
      </c>
    </row>
    <row r="118" s="1" customFormat="1" ht="36" customHeight="1">
      <c r="B118" s="38"/>
      <c r="C118" s="211" t="s">
        <v>358</v>
      </c>
      <c r="D118" s="211" t="s">
        <v>155</v>
      </c>
      <c r="E118" s="212" t="s">
        <v>3703</v>
      </c>
      <c r="F118" s="213" t="s">
        <v>3704</v>
      </c>
      <c r="G118" s="214" t="s">
        <v>267</v>
      </c>
      <c r="H118" s="215">
        <v>1</v>
      </c>
      <c r="I118" s="216"/>
      <c r="J118" s="217">
        <f>ROUND(I118*H118,2)</f>
        <v>0</v>
      </c>
      <c r="K118" s="213" t="s">
        <v>19</v>
      </c>
      <c r="L118" s="43"/>
      <c r="M118" s="225" t="s">
        <v>19</v>
      </c>
      <c r="N118" s="226" t="s">
        <v>44</v>
      </c>
      <c r="O118" s="83"/>
      <c r="P118" s="227">
        <f>O118*H118</f>
        <v>0</v>
      </c>
      <c r="Q118" s="227">
        <v>0.37430000000000002</v>
      </c>
      <c r="R118" s="227">
        <f>Q118*H118</f>
        <v>0.37430000000000002</v>
      </c>
      <c r="S118" s="227">
        <v>0</v>
      </c>
      <c r="T118" s="228">
        <f>S118*H118</f>
        <v>0</v>
      </c>
      <c r="AR118" s="223" t="s">
        <v>645</v>
      </c>
      <c r="AT118" s="223" t="s">
        <v>155</v>
      </c>
      <c r="AU118" s="223" t="s">
        <v>83</v>
      </c>
      <c r="AY118" s="17" t="s">
        <v>152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645</v>
      </c>
      <c r="BM118" s="223" t="s">
        <v>3705</v>
      </c>
    </row>
    <row r="119" s="1" customFormat="1" ht="16.5" customHeight="1">
      <c r="B119" s="38"/>
      <c r="C119" s="264" t="s">
        <v>364</v>
      </c>
      <c r="D119" s="264" t="s">
        <v>325</v>
      </c>
      <c r="E119" s="265" t="s">
        <v>3706</v>
      </c>
      <c r="F119" s="266" t="s">
        <v>3707</v>
      </c>
      <c r="G119" s="267" t="s">
        <v>267</v>
      </c>
      <c r="H119" s="268">
        <v>3</v>
      </c>
      <c r="I119" s="269"/>
      <c r="J119" s="270">
        <f>ROUND(I119*H119,2)</f>
        <v>0</v>
      </c>
      <c r="K119" s="266" t="s">
        <v>19</v>
      </c>
      <c r="L119" s="271"/>
      <c r="M119" s="277" t="s">
        <v>19</v>
      </c>
      <c r="N119" s="278" t="s">
        <v>44</v>
      </c>
      <c r="O119" s="220"/>
      <c r="P119" s="221">
        <f>O119*H119</f>
        <v>0</v>
      </c>
      <c r="Q119" s="221">
        <v>0.11971999999999999</v>
      </c>
      <c r="R119" s="221">
        <f>Q119*H119</f>
        <v>0.35915999999999998</v>
      </c>
      <c r="S119" s="221">
        <v>0</v>
      </c>
      <c r="T119" s="222">
        <f>S119*H119</f>
        <v>0</v>
      </c>
      <c r="AR119" s="223" t="s">
        <v>1149</v>
      </c>
      <c r="AT119" s="223" t="s">
        <v>325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645</v>
      </c>
      <c r="BM119" s="223" t="s">
        <v>3708</v>
      </c>
    </row>
    <row r="120" s="1" customFormat="1" ht="6.96" customHeight="1">
      <c r="B120" s="58"/>
      <c r="C120" s="59"/>
      <c r="D120" s="59"/>
      <c r="E120" s="59"/>
      <c r="F120" s="59"/>
      <c r="G120" s="59"/>
      <c r="H120" s="59"/>
      <c r="I120" s="161"/>
      <c r="J120" s="59"/>
      <c r="K120" s="59"/>
      <c r="L120" s="43"/>
    </row>
  </sheetData>
  <sheetProtection sheet="1" autoFilter="0" formatColumns="0" formatRows="0" objects="1" scenarios="1" spinCount="100000" saltValue="Q8yYtvSy5NtXsm2z+vkd5Jzrenemrx8wNvh7FoY45glg7pdZhPlFv4+5Drau7Z24eORYjCgYcqc4WM4wgNXqnQ==" hashValue="YnK/yTvcmyICXa7lplCHCyYWzVvf+xKFh82fRLsQSaK8H+HtrjJJXJ8L9TwBWzM9kbnwuVxaKGd4ZBanbzwK0A==" algorithmName="SHA-512" password="CC35"/>
  <autoFilter ref="C84:K11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118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3709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119</v>
      </c>
      <c r="I11" s="138" t="s">
        <v>20</v>
      </c>
      <c r="J11" s="137" t="s">
        <v>3710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21.84" customHeight="1">
      <c r="B13" s="43"/>
      <c r="D13" s="285" t="s">
        <v>3711</v>
      </c>
      <c r="F13" s="286" t="s">
        <v>3712</v>
      </c>
      <c r="I13" s="287" t="s">
        <v>3713</v>
      </c>
      <c r="J13" s="286" t="s">
        <v>3714</v>
      </c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3715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3716</v>
      </c>
      <c r="I21" s="138" t="s">
        <v>29</v>
      </c>
      <c r="J21" s="137" t="s">
        <v>3717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3718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ROUND(J90,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ROUND((SUM(BE90:BE983)),  2)</f>
        <v>0</v>
      </c>
      <c r="I33" s="150">
        <v>0.20999999999999999</v>
      </c>
      <c r="J33" s="149">
        <f>ROUND(((SUM(BE90:BE983))*I33),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ROUND((SUM(BF90:BF983)),  2)</f>
        <v>0</v>
      </c>
      <c r="I34" s="150">
        <v>0.14999999999999999</v>
      </c>
      <c r="J34" s="149">
        <f>ROUND(((SUM(BF90:BF983))*I34),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ROUND((SUM(BG90:BG983)),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ROUND((SUM(BH90:BH983)),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ROUND((SUM(BI90:BI983)),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03 - Úpravy světelné signalizace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 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Luděk Obrdlík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J90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J91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J92</f>
        <v>0</v>
      </c>
      <c r="K61" s="179"/>
      <c r="L61" s="184"/>
    </row>
    <row r="62" s="9" customFormat="1" ht="19.92" customHeight="1">
      <c r="B62" s="178"/>
      <c r="C62" s="179"/>
      <c r="D62" s="180" t="s">
        <v>3034</v>
      </c>
      <c r="E62" s="181"/>
      <c r="F62" s="181"/>
      <c r="G62" s="181"/>
      <c r="H62" s="181"/>
      <c r="I62" s="182"/>
      <c r="J62" s="183">
        <f>J115</f>
        <v>0</v>
      </c>
      <c r="K62" s="179"/>
      <c r="L62" s="184"/>
    </row>
    <row r="63" s="9" customFormat="1" ht="19.92" customHeight="1">
      <c r="B63" s="178"/>
      <c r="C63" s="179"/>
      <c r="D63" s="180" t="s">
        <v>173</v>
      </c>
      <c r="E63" s="181"/>
      <c r="F63" s="181"/>
      <c r="G63" s="181"/>
      <c r="H63" s="181"/>
      <c r="I63" s="182"/>
      <c r="J63" s="183">
        <f>J116</f>
        <v>0</v>
      </c>
      <c r="K63" s="179"/>
      <c r="L63" s="184"/>
    </row>
    <row r="64" s="8" customFormat="1" ht="24.96" customHeight="1">
      <c r="B64" s="171"/>
      <c r="C64" s="172"/>
      <c r="D64" s="173" t="s">
        <v>2817</v>
      </c>
      <c r="E64" s="174"/>
      <c r="F64" s="174"/>
      <c r="G64" s="174"/>
      <c r="H64" s="174"/>
      <c r="I64" s="175"/>
      <c r="J64" s="176">
        <f>J141</f>
        <v>0</v>
      </c>
      <c r="K64" s="172"/>
      <c r="L64" s="177"/>
    </row>
    <row r="65" s="9" customFormat="1" ht="19.92" customHeight="1">
      <c r="B65" s="178"/>
      <c r="C65" s="179"/>
      <c r="D65" s="180" t="s">
        <v>2818</v>
      </c>
      <c r="E65" s="181"/>
      <c r="F65" s="181"/>
      <c r="G65" s="181"/>
      <c r="H65" s="181"/>
      <c r="I65" s="182"/>
      <c r="J65" s="183">
        <f>J142</f>
        <v>0</v>
      </c>
      <c r="K65" s="179"/>
      <c r="L65" s="184"/>
    </row>
    <row r="66" s="9" customFormat="1" ht="19.92" customHeight="1">
      <c r="B66" s="178"/>
      <c r="C66" s="179"/>
      <c r="D66" s="180" t="s">
        <v>3719</v>
      </c>
      <c r="E66" s="181"/>
      <c r="F66" s="181"/>
      <c r="G66" s="181"/>
      <c r="H66" s="181"/>
      <c r="I66" s="182"/>
      <c r="J66" s="183">
        <f>J279</f>
        <v>0</v>
      </c>
      <c r="K66" s="179"/>
      <c r="L66" s="184"/>
    </row>
    <row r="67" s="9" customFormat="1" ht="19.92" customHeight="1">
      <c r="B67" s="178"/>
      <c r="C67" s="179"/>
      <c r="D67" s="180" t="s">
        <v>2819</v>
      </c>
      <c r="E67" s="181"/>
      <c r="F67" s="181"/>
      <c r="G67" s="181"/>
      <c r="H67" s="181"/>
      <c r="I67" s="182"/>
      <c r="J67" s="183">
        <f>J801</f>
        <v>0</v>
      </c>
      <c r="K67" s="179"/>
      <c r="L67" s="184"/>
    </row>
    <row r="68" s="8" customFormat="1" ht="24.96" customHeight="1">
      <c r="B68" s="171"/>
      <c r="C68" s="172"/>
      <c r="D68" s="173" t="s">
        <v>3720</v>
      </c>
      <c r="E68" s="174"/>
      <c r="F68" s="174"/>
      <c r="G68" s="174"/>
      <c r="H68" s="174"/>
      <c r="I68" s="175"/>
      <c r="J68" s="176">
        <f>J965</f>
        <v>0</v>
      </c>
      <c r="K68" s="172"/>
      <c r="L68" s="177"/>
    </row>
    <row r="69" s="9" customFormat="1" ht="19.92" customHeight="1">
      <c r="B69" s="178"/>
      <c r="C69" s="179"/>
      <c r="D69" s="180" t="s">
        <v>3721</v>
      </c>
      <c r="E69" s="181"/>
      <c r="F69" s="181"/>
      <c r="G69" s="181"/>
      <c r="H69" s="181"/>
      <c r="I69" s="182"/>
      <c r="J69" s="183">
        <f>J966</f>
        <v>0</v>
      </c>
      <c r="K69" s="179"/>
      <c r="L69" s="184"/>
    </row>
    <row r="70" s="9" customFormat="1" ht="19.92" customHeight="1">
      <c r="B70" s="178"/>
      <c r="C70" s="179"/>
      <c r="D70" s="180" t="s">
        <v>3722</v>
      </c>
      <c r="E70" s="181"/>
      <c r="F70" s="181"/>
      <c r="G70" s="181"/>
      <c r="H70" s="181"/>
      <c r="I70" s="182"/>
      <c r="J70" s="183">
        <f>J979</f>
        <v>0</v>
      </c>
      <c r="K70" s="179"/>
      <c r="L70" s="184"/>
    </row>
    <row r="71" s="1" customFormat="1" ht="21.84" customHeight="1">
      <c r="B71" s="38"/>
      <c r="C71" s="39"/>
      <c r="D71" s="39"/>
      <c r="E71" s="39"/>
      <c r="F71" s="39"/>
      <c r="G71" s="39"/>
      <c r="H71" s="39"/>
      <c r="I71" s="135"/>
      <c r="J71" s="39"/>
      <c r="K71" s="39"/>
      <c r="L71" s="43"/>
    </row>
    <row r="72" s="1" customFormat="1" ht="6.96" customHeight="1">
      <c r="B72" s="58"/>
      <c r="C72" s="59"/>
      <c r="D72" s="59"/>
      <c r="E72" s="59"/>
      <c r="F72" s="59"/>
      <c r="G72" s="59"/>
      <c r="H72" s="59"/>
      <c r="I72" s="161"/>
      <c r="J72" s="59"/>
      <c r="K72" s="59"/>
      <c r="L72" s="43"/>
    </row>
    <row r="76" s="1" customFormat="1" ht="6.96" customHeight="1">
      <c r="B76" s="60"/>
      <c r="C76" s="61"/>
      <c r="D76" s="61"/>
      <c r="E76" s="61"/>
      <c r="F76" s="61"/>
      <c r="G76" s="61"/>
      <c r="H76" s="61"/>
      <c r="I76" s="164"/>
      <c r="J76" s="61"/>
      <c r="K76" s="61"/>
      <c r="L76" s="43"/>
    </row>
    <row r="77" s="1" customFormat="1" ht="24.96" customHeight="1">
      <c r="B77" s="38"/>
      <c r="C77" s="23" t="s">
        <v>136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16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6.5" customHeight="1">
      <c r="B80" s="38"/>
      <c r="C80" s="39"/>
      <c r="D80" s="39"/>
      <c r="E80" s="165" t="str">
        <f>E7</f>
        <v>Revitalizace tramvajové smyčky Hlučínská</v>
      </c>
      <c r="F80" s="32"/>
      <c r="G80" s="32"/>
      <c r="H80" s="32"/>
      <c r="I80" s="135"/>
      <c r="J80" s="39"/>
      <c r="K80" s="39"/>
      <c r="L80" s="43"/>
    </row>
    <row r="81" s="1" customFormat="1" ht="12" customHeight="1">
      <c r="B81" s="38"/>
      <c r="C81" s="32" t="s">
        <v>125</v>
      </c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6.5" customHeight="1">
      <c r="B82" s="38"/>
      <c r="C82" s="39"/>
      <c r="D82" s="39"/>
      <c r="E82" s="68" t="str">
        <f>E9</f>
        <v>PS 03 - Úpravy světelné signalizace</v>
      </c>
      <c r="F82" s="39"/>
      <c r="G82" s="39"/>
      <c r="H82" s="39"/>
      <c r="I82" s="135"/>
      <c r="J82" s="39"/>
      <c r="K82" s="39"/>
      <c r="L82" s="43"/>
    </row>
    <row r="83" s="1" customFormat="1" ht="6.96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12" customHeight="1">
      <c r="B84" s="38"/>
      <c r="C84" s="32" t="s">
        <v>21</v>
      </c>
      <c r="D84" s="39"/>
      <c r="E84" s="39"/>
      <c r="F84" s="27" t="str">
        <f>F12</f>
        <v>Ostrava</v>
      </c>
      <c r="G84" s="39"/>
      <c r="H84" s="39"/>
      <c r="I84" s="138" t="s">
        <v>23</v>
      </c>
      <c r="J84" s="71" t="str">
        <f>IF(J12="","",J12)</f>
        <v>28. 2. 2019</v>
      </c>
      <c r="K84" s="39"/>
      <c r="L84" s="43"/>
    </row>
    <row r="85" s="1" customFormat="1" ht="6.96" customHeight="1">
      <c r="B85" s="38"/>
      <c r="C85" s="39"/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27.9" customHeight="1">
      <c r="B86" s="38"/>
      <c r="C86" s="32" t="s">
        <v>25</v>
      </c>
      <c r="D86" s="39"/>
      <c r="E86" s="39"/>
      <c r="F86" s="27" t="str">
        <f>E15</f>
        <v>Dopravní podnik Ostrava a.s.</v>
      </c>
      <c r="G86" s="39"/>
      <c r="H86" s="39"/>
      <c r="I86" s="138" t="s">
        <v>32</v>
      </c>
      <c r="J86" s="36" t="str">
        <f>E21</f>
        <v>Dopravní projektování s r.o.</v>
      </c>
      <c r="K86" s="39"/>
      <c r="L86" s="43"/>
    </row>
    <row r="87" s="1" customFormat="1" ht="15.15" customHeight="1">
      <c r="B87" s="38"/>
      <c r="C87" s="32" t="s">
        <v>30</v>
      </c>
      <c r="D87" s="39"/>
      <c r="E87" s="39"/>
      <c r="F87" s="27" t="str">
        <f>IF(E18="","",E18)</f>
        <v>Vyplň údaj</v>
      </c>
      <c r="G87" s="39"/>
      <c r="H87" s="39"/>
      <c r="I87" s="138" t="s">
        <v>36</v>
      </c>
      <c r="J87" s="36" t="str">
        <f>E24</f>
        <v>Ing. Luděk Obrdlík</v>
      </c>
      <c r="K87" s="39"/>
      <c r="L87" s="43"/>
    </row>
    <row r="88" s="1" customFormat="1" ht="10.32" customHeight="1">
      <c r="B88" s="38"/>
      <c r="C88" s="39"/>
      <c r="D88" s="39"/>
      <c r="E88" s="39"/>
      <c r="F88" s="39"/>
      <c r="G88" s="39"/>
      <c r="H88" s="39"/>
      <c r="I88" s="135"/>
      <c r="J88" s="39"/>
      <c r="K88" s="39"/>
      <c r="L88" s="43"/>
    </row>
    <row r="89" s="10" customFormat="1" ht="29.28" customHeight="1">
      <c r="B89" s="185"/>
      <c r="C89" s="186" t="s">
        <v>137</v>
      </c>
      <c r="D89" s="187" t="s">
        <v>58</v>
      </c>
      <c r="E89" s="187" t="s">
        <v>54</v>
      </c>
      <c r="F89" s="187" t="s">
        <v>55</v>
      </c>
      <c r="G89" s="187" t="s">
        <v>138</v>
      </c>
      <c r="H89" s="187" t="s">
        <v>139</v>
      </c>
      <c r="I89" s="188" t="s">
        <v>140</v>
      </c>
      <c r="J89" s="187" t="s">
        <v>132</v>
      </c>
      <c r="K89" s="189" t="s">
        <v>141</v>
      </c>
      <c r="L89" s="190"/>
      <c r="M89" s="91" t="s">
        <v>19</v>
      </c>
      <c r="N89" s="92" t="s">
        <v>43</v>
      </c>
      <c r="O89" s="92" t="s">
        <v>142</v>
      </c>
      <c r="P89" s="92" t="s">
        <v>143</v>
      </c>
      <c r="Q89" s="92" t="s">
        <v>144</v>
      </c>
      <c r="R89" s="92" t="s">
        <v>145</v>
      </c>
      <c r="S89" s="92" t="s">
        <v>146</v>
      </c>
      <c r="T89" s="93" t="s">
        <v>147</v>
      </c>
    </row>
    <row r="90" s="1" customFormat="1" ht="22.8" customHeight="1">
      <c r="B90" s="38"/>
      <c r="C90" s="98" t="s">
        <v>148</v>
      </c>
      <c r="D90" s="39"/>
      <c r="E90" s="39"/>
      <c r="F90" s="39"/>
      <c r="G90" s="39"/>
      <c r="H90" s="39"/>
      <c r="I90" s="135"/>
      <c r="J90" s="191">
        <f>BK90</f>
        <v>0</v>
      </c>
      <c r="K90" s="39"/>
      <c r="L90" s="43"/>
      <c r="M90" s="94"/>
      <c r="N90" s="95"/>
      <c r="O90" s="95"/>
      <c r="P90" s="192">
        <f>P91+P141+P965</f>
        <v>0</v>
      </c>
      <c r="Q90" s="95"/>
      <c r="R90" s="192">
        <f>R91+R141+R965</f>
        <v>24.098830320000005</v>
      </c>
      <c r="S90" s="95"/>
      <c r="T90" s="193">
        <f>T91+T141+T965</f>
        <v>0</v>
      </c>
      <c r="AT90" s="17" t="s">
        <v>72</v>
      </c>
      <c r="AU90" s="17" t="s">
        <v>133</v>
      </c>
      <c r="BK90" s="194">
        <f>BK91+BK141+BK965</f>
        <v>0</v>
      </c>
    </row>
    <row r="91" s="11" customFormat="1" ht="25.92" customHeight="1">
      <c r="B91" s="195"/>
      <c r="C91" s="196"/>
      <c r="D91" s="197" t="s">
        <v>72</v>
      </c>
      <c r="E91" s="198" t="s">
        <v>544</v>
      </c>
      <c r="F91" s="198" t="s">
        <v>545</v>
      </c>
      <c r="G91" s="196"/>
      <c r="H91" s="196"/>
      <c r="I91" s="199"/>
      <c r="J91" s="200">
        <f>BK91</f>
        <v>0</v>
      </c>
      <c r="K91" s="196"/>
      <c r="L91" s="201"/>
      <c r="M91" s="202"/>
      <c r="N91" s="203"/>
      <c r="O91" s="203"/>
      <c r="P91" s="204">
        <f>P92+P115+P116</f>
        <v>0</v>
      </c>
      <c r="Q91" s="203"/>
      <c r="R91" s="204">
        <f>R92+R115+R116</f>
        <v>0</v>
      </c>
      <c r="S91" s="203"/>
      <c r="T91" s="205">
        <f>T92+T115+T116</f>
        <v>0</v>
      </c>
      <c r="AR91" s="206" t="s">
        <v>81</v>
      </c>
      <c r="AT91" s="207" t="s">
        <v>72</v>
      </c>
      <c r="AU91" s="207" t="s">
        <v>73</v>
      </c>
      <c r="AY91" s="206" t="s">
        <v>152</v>
      </c>
      <c r="BK91" s="208">
        <f>BK92+BK115+BK116</f>
        <v>0</v>
      </c>
    </row>
    <row r="92" s="11" customFormat="1" ht="22.8" customHeight="1">
      <c r="B92" s="195"/>
      <c r="C92" s="196"/>
      <c r="D92" s="197" t="s">
        <v>72</v>
      </c>
      <c r="E92" s="209" t="s">
        <v>81</v>
      </c>
      <c r="F92" s="209" t="s">
        <v>174</v>
      </c>
      <c r="G92" s="196"/>
      <c r="H92" s="196"/>
      <c r="I92" s="199"/>
      <c r="J92" s="210">
        <f>BK92</f>
        <v>0</v>
      </c>
      <c r="K92" s="196"/>
      <c r="L92" s="201"/>
      <c r="M92" s="202"/>
      <c r="N92" s="203"/>
      <c r="O92" s="203"/>
      <c r="P92" s="204">
        <f>SUM(P93:P114)</f>
        <v>0</v>
      </c>
      <c r="Q92" s="203"/>
      <c r="R92" s="204">
        <f>SUM(R93:R114)</f>
        <v>0</v>
      </c>
      <c r="S92" s="203"/>
      <c r="T92" s="205">
        <f>SUM(T93:T114)</f>
        <v>0</v>
      </c>
      <c r="AR92" s="206" t="s">
        <v>81</v>
      </c>
      <c r="AT92" s="207" t="s">
        <v>72</v>
      </c>
      <c r="AU92" s="207" t="s">
        <v>81</v>
      </c>
      <c r="AY92" s="206" t="s">
        <v>152</v>
      </c>
      <c r="BK92" s="208">
        <f>SUM(BK93:BK114)</f>
        <v>0</v>
      </c>
    </row>
    <row r="93" s="1" customFormat="1" ht="16.5" customHeight="1">
      <c r="B93" s="38"/>
      <c r="C93" s="211" t="s">
        <v>81</v>
      </c>
      <c r="D93" s="211" t="s">
        <v>155</v>
      </c>
      <c r="E93" s="212" t="s">
        <v>3723</v>
      </c>
      <c r="F93" s="213" t="s">
        <v>3724</v>
      </c>
      <c r="G93" s="214" t="s">
        <v>177</v>
      </c>
      <c r="H93" s="215">
        <v>10.313000000000001</v>
      </c>
      <c r="I93" s="216"/>
      <c r="J93" s="217">
        <f>ROUND(I93*H93,2)</f>
        <v>0</v>
      </c>
      <c r="K93" s="213" t="s">
        <v>3039</v>
      </c>
      <c r="L93" s="43"/>
      <c r="M93" s="225" t="s">
        <v>19</v>
      </c>
      <c r="N93" s="226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151</v>
      </c>
      <c r="AT93" s="223" t="s">
        <v>155</v>
      </c>
      <c r="AU93" s="223" t="s">
        <v>83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151</v>
      </c>
      <c r="BM93" s="223" t="s">
        <v>3725</v>
      </c>
    </row>
    <row r="94" s="1" customFormat="1">
      <c r="B94" s="38"/>
      <c r="C94" s="39"/>
      <c r="D94" s="229" t="s">
        <v>180</v>
      </c>
      <c r="E94" s="39"/>
      <c r="F94" s="230" t="s">
        <v>3726</v>
      </c>
      <c r="G94" s="39"/>
      <c r="H94" s="39"/>
      <c r="I94" s="135"/>
      <c r="J94" s="39"/>
      <c r="K94" s="39"/>
      <c r="L94" s="43"/>
      <c r="M94" s="231"/>
      <c r="N94" s="83"/>
      <c r="O94" s="83"/>
      <c r="P94" s="83"/>
      <c r="Q94" s="83"/>
      <c r="R94" s="83"/>
      <c r="S94" s="83"/>
      <c r="T94" s="84"/>
      <c r="AT94" s="17" t="s">
        <v>180</v>
      </c>
      <c r="AU94" s="17" t="s">
        <v>83</v>
      </c>
    </row>
    <row r="95" s="12" customFormat="1">
      <c r="B95" s="232"/>
      <c r="C95" s="233"/>
      <c r="D95" s="229" t="s">
        <v>182</v>
      </c>
      <c r="E95" s="234" t="s">
        <v>19</v>
      </c>
      <c r="F95" s="235" t="s">
        <v>3727</v>
      </c>
      <c r="G95" s="233"/>
      <c r="H95" s="234" t="s">
        <v>19</v>
      </c>
      <c r="I95" s="236"/>
      <c r="J95" s="233"/>
      <c r="K95" s="233"/>
      <c r="L95" s="237"/>
      <c r="M95" s="238"/>
      <c r="N95" s="239"/>
      <c r="O95" s="239"/>
      <c r="P95" s="239"/>
      <c r="Q95" s="239"/>
      <c r="R95" s="239"/>
      <c r="S95" s="239"/>
      <c r="T95" s="240"/>
      <c r="AT95" s="241" t="s">
        <v>182</v>
      </c>
      <c r="AU95" s="241" t="s">
        <v>83</v>
      </c>
      <c r="AV95" s="12" t="s">
        <v>81</v>
      </c>
      <c r="AW95" s="12" t="s">
        <v>35</v>
      </c>
      <c r="AX95" s="12" t="s">
        <v>73</v>
      </c>
      <c r="AY95" s="241" t="s">
        <v>152</v>
      </c>
    </row>
    <row r="96" s="12" customFormat="1">
      <c r="B96" s="232"/>
      <c r="C96" s="233"/>
      <c r="D96" s="229" t="s">
        <v>182</v>
      </c>
      <c r="E96" s="234" t="s">
        <v>19</v>
      </c>
      <c r="F96" s="235" t="s">
        <v>3728</v>
      </c>
      <c r="G96" s="233"/>
      <c r="H96" s="234" t="s">
        <v>19</v>
      </c>
      <c r="I96" s="236"/>
      <c r="J96" s="233"/>
      <c r="K96" s="233"/>
      <c r="L96" s="237"/>
      <c r="M96" s="238"/>
      <c r="N96" s="239"/>
      <c r="O96" s="239"/>
      <c r="P96" s="239"/>
      <c r="Q96" s="239"/>
      <c r="R96" s="239"/>
      <c r="S96" s="239"/>
      <c r="T96" s="240"/>
      <c r="AT96" s="241" t="s">
        <v>182</v>
      </c>
      <c r="AU96" s="241" t="s">
        <v>83</v>
      </c>
      <c r="AV96" s="12" t="s">
        <v>81</v>
      </c>
      <c r="AW96" s="12" t="s">
        <v>35</v>
      </c>
      <c r="AX96" s="12" t="s">
        <v>73</v>
      </c>
      <c r="AY96" s="241" t="s">
        <v>152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3729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83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3730</v>
      </c>
      <c r="G98" s="243"/>
      <c r="H98" s="246">
        <v>4.9000000000000004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83</v>
      </c>
      <c r="AV98" s="13" t="s">
        <v>83</v>
      </c>
      <c r="AW98" s="13" t="s">
        <v>35</v>
      </c>
      <c r="AX98" s="13" t="s">
        <v>73</v>
      </c>
      <c r="AY98" s="252" t="s">
        <v>152</v>
      </c>
    </row>
    <row r="99" s="12" customFormat="1">
      <c r="B99" s="232"/>
      <c r="C99" s="233"/>
      <c r="D99" s="229" t="s">
        <v>182</v>
      </c>
      <c r="E99" s="234" t="s">
        <v>19</v>
      </c>
      <c r="F99" s="235" t="s">
        <v>3731</v>
      </c>
      <c r="G99" s="233"/>
      <c r="H99" s="234" t="s">
        <v>19</v>
      </c>
      <c r="I99" s="236"/>
      <c r="J99" s="233"/>
      <c r="K99" s="233"/>
      <c r="L99" s="237"/>
      <c r="M99" s="238"/>
      <c r="N99" s="239"/>
      <c r="O99" s="239"/>
      <c r="P99" s="239"/>
      <c r="Q99" s="239"/>
      <c r="R99" s="239"/>
      <c r="S99" s="239"/>
      <c r="T99" s="240"/>
      <c r="AT99" s="241" t="s">
        <v>182</v>
      </c>
      <c r="AU99" s="241" t="s">
        <v>83</v>
      </c>
      <c r="AV99" s="12" t="s">
        <v>81</v>
      </c>
      <c r="AW99" s="12" t="s">
        <v>35</v>
      </c>
      <c r="AX99" s="12" t="s">
        <v>73</v>
      </c>
      <c r="AY99" s="241" t="s">
        <v>152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3732</v>
      </c>
      <c r="G100" s="243"/>
      <c r="H100" s="246">
        <v>2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73</v>
      </c>
      <c r="AY100" s="252" t="s">
        <v>152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3733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3734</v>
      </c>
      <c r="G102" s="243"/>
      <c r="H102" s="246">
        <v>3.4129999999999998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10.313000000000001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36" customHeight="1">
      <c r="B104" s="38"/>
      <c r="C104" s="211" t="s">
        <v>83</v>
      </c>
      <c r="D104" s="211" t="s">
        <v>155</v>
      </c>
      <c r="E104" s="212" t="s">
        <v>221</v>
      </c>
      <c r="F104" s="213" t="s">
        <v>222</v>
      </c>
      <c r="G104" s="214" t="s">
        <v>223</v>
      </c>
      <c r="H104" s="215">
        <v>17.119</v>
      </c>
      <c r="I104" s="216"/>
      <c r="J104" s="217">
        <f>ROUND(I104*H104,2)</f>
        <v>0</v>
      </c>
      <c r="K104" s="213" t="s">
        <v>3039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3735</v>
      </c>
    </row>
    <row r="105" s="1" customFormat="1">
      <c r="B105" s="38"/>
      <c r="C105" s="39"/>
      <c r="D105" s="229" t="s">
        <v>180</v>
      </c>
      <c r="E105" s="39"/>
      <c r="F105" s="230" t="s">
        <v>3736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180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3727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2" customFormat="1">
      <c r="B107" s="232"/>
      <c r="C107" s="233"/>
      <c r="D107" s="229" t="s">
        <v>182</v>
      </c>
      <c r="E107" s="234" t="s">
        <v>19</v>
      </c>
      <c r="F107" s="235" t="s">
        <v>3728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AT107" s="241" t="s">
        <v>182</v>
      </c>
      <c r="AU107" s="241" t="s">
        <v>83</v>
      </c>
      <c r="AV107" s="12" t="s">
        <v>81</v>
      </c>
      <c r="AW107" s="12" t="s">
        <v>35</v>
      </c>
      <c r="AX107" s="12" t="s">
        <v>73</v>
      </c>
      <c r="AY107" s="241" t="s">
        <v>152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3737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83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3738</v>
      </c>
      <c r="G109" s="243"/>
      <c r="H109" s="246">
        <v>8.1340000000000003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3739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83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3740</v>
      </c>
      <c r="G111" s="243"/>
      <c r="H111" s="246">
        <v>3.3199999999999998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3741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83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3" customFormat="1">
      <c r="B113" s="242"/>
      <c r="C113" s="243"/>
      <c r="D113" s="229" t="s">
        <v>182</v>
      </c>
      <c r="E113" s="244" t="s">
        <v>19</v>
      </c>
      <c r="F113" s="245" t="s">
        <v>3742</v>
      </c>
      <c r="G113" s="243"/>
      <c r="H113" s="246">
        <v>5.665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AT113" s="252" t="s">
        <v>182</v>
      </c>
      <c r="AU113" s="252" t="s">
        <v>83</v>
      </c>
      <c r="AV113" s="13" t="s">
        <v>83</v>
      </c>
      <c r="AW113" s="13" t="s">
        <v>35</v>
      </c>
      <c r="AX113" s="13" t="s">
        <v>73</v>
      </c>
      <c r="AY113" s="252" t="s">
        <v>152</v>
      </c>
    </row>
    <row r="114" s="14" customFormat="1">
      <c r="B114" s="253"/>
      <c r="C114" s="254"/>
      <c r="D114" s="229" t="s">
        <v>182</v>
      </c>
      <c r="E114" s="255" t="s">
        <v>19</v>
      </c>
      <c r="F114" s="256" t="s">
        <v>189</v>
      </c>
      <c r="G114" s="254"/>
      <c r="H114" s="257">
        <v>17.119</v>
      </c>
      <c r="I114" s="258"/>
      <c r="J114" s="254"/>
      <c r="K114" s="254"/>
      <c r="L114" s="259"/>
      <c r="M114" s="260"/>
      <c r="N114" s="261"/>
      <c r="O114" s="261"/>
      <c r="P114" s="261"/>
      <c r="Q114" s="261"/>
      <c r="R114" s="261"/>
      <c r="S114" s="261"/>
      <c r="T114" s="262"/>
      <c r="AT114" s="263" t="s">
        <v>182</v>
      </c>
      <c r="AU114" s="263" t="s">
        <v>83</v>
      </c>
      <c r="AV114" s="14" t="s">
        <v>151</v>
      </c>
      <c r="AW114" s="14" t="s">
        <v>35</v>
      </c>
      <c r="AX114" s="14" t="s">
        <v>81</v>
      </c>
      <c r="AY114" s="263" t="s">
        <v>152</v>
      </c>
    </row>
    <row r="115" s="11" customFormat="1" ht="22.8" customHeight="1">
      <c r="B115" s="195"/>
      <c r="C115" s="196"/>
      <c r="D115" s="197" t="s">
        <v>72</v>
      </c>
      <c r="E115" s="209" t="s">
        <v>240</v>
      </c>
      <c r="F115" s="209" t="s">
        <v>497</v>
      </c>
      <c r="G115" s="196"/>
      <c r="H115" s="196"/>
      <c r="I115" s="199"/>
      <c r="J115" s="210">
        <f>BK115</f>
        <v>0</v>
      </c>
      <c r="K115" s="196"/>
      <c r="L115" s="201"/>
      <c r="M115" s="202"/>
      <c r="N115" s="203"/>
      <c r="O115" s="203"/>
      <c r="P115" s="204">
        <v>0</v>
      </c>
      <c r="Q115" s="203"/>
      <c r="R115" s="204">
        <v>0</v>
      </c>
      <c r="S115" s="203"/>
      <c r="T115" s="205">
        <v>0</v>
      </c>
      <c r="AR115" s="206" t="s">
        <v>81</v>
      </c>
      <c r="AT115" s="207" t="s">
        <v>72</v>
      </c>
      <c r="AU115" s="207" t="s">
        <v>81</v>
      </c>
      <c r="AY115" s="206" t="s">
        <v>152</v>
      </c>
      <c r="BK115" s="208">
        <v>0</v>
      </c>
    </row>
    <row r="116" s="11" customFormat="1" ht="22.8" customHeight="1">
      <c r="B116" s="195"/>
      <c r="C116" s="196"/>
      <c r="D116" s="197" t="s">
        <v>72</v>
      </c>
      <c r="E116" s="209" t="s">
        <v>607</v>
      </c>
      <c r="F116" s="209" t="s">
        <v>608</v>
      </c>
      <c r="G116" s="196"/>
      <c r="H116" s="196"/>
      <c r="I116" s="199"/>
      <c r="J116" s="210">
        <f>BK116</f>
        <v>0</v>
      </c>
      <c r="K116" s="196"/>
      <c r="L116" s="201"/>
      <c r="M116" s="202"/>
      <c r="N116" s="203"/>
      <c r="O116" s="203"/>
      <c r="P116" s="204">
        <f>SUM(P117:P140)</f>
        <v>0</v>
      </c>
      <c r="Q116" s="203"/>
      <c r="R116" s="204">
        <f>SUM(R117:R140)</f>
        <v>0</v>
      </c>
      <c r="S116" s="203"/>
      <c r="T116" s="205">
        <f>SUM(T117:T140)</f>
        <v>0</v>
      </c>
      <c r="AR116" s="206" t="s">
        <v>81</v>
      </c>
      <c r="AT116" s="207" t="s">
        <v>72</v>
      </c>
      <c r="AU116" s="207" t="s">
        <v>81</v>
      </c>
      <c r="AY116" s="206" t="s">
        <v>152</v>
      </c>
      <c r="BK116" s="208">
        <f>SUM(BK117:BK140)</f>
        <v>0</v>
      </c>
    </row>
    <row r="117" s="1" customFormat="1" ht="36" customHeight="1">
      <c r="B117" s="38"/>
      <c r="C117" s="211" t="s">
        <v>196</v>
      </c>
      <c r="D117" s="211" t="s">
        <v>155</v>
      </c>
      <c r="E117" s="212" t="s">
        <v>839</v>
      </c>
      <c r="F117" s="213" t="s">
        <v>840</v>
      </c>
      <c r="G117" s="214" t="s">
        <v>223</v>
      </c>
      <c r="H117" s="215">
        <v>1.7929999999999999</v>
      </c>
      <c r="I117" s="216"/>
      <c r="J117" s="217">
        <f>ROUND(I117*H117,2)</f>
        <v>0</v>
      </c>
      <c r="K117" s="213" t="s">
        <v>3039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3743</v>
      </c>
    </row>
    <row r="118" s="1" customFormat="1">
      <c r="B118" s="38"/>
      <c r="C118" s="39"/>
      <c r="D118" s="229" t="s">
        <v>180</v>
      </c>
      <c r="E118" s="39"/>
      <c r="F118" s="230" t="s">
        <v>842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83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3727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83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2" customFormat="1">
      <c r="B120" s="232"/>
      <c r="C120" s="233"/>
      <c r="D120" s="229" t="s">
        <v>182</v>
      </c>
      <c r="E120" s="234" t="s">
        <v>19</v>
      </c>
      <c r="F120" s="235" t="s">
        <v>3728</v>
      </c>
      <c r="G120" s="233"/>
      <c r="H120" s="234" t="s">
        <v>19</v>
      </c>
      <c r="I120" s="236"/>
      <c r="J120" s="233"/>
      <c r="K120" s="233"/>
      <c r="L120" s="237"/>
      <c r="M120" s="238"/>
      <c r="N120" s="239"/>
      <c r="O120" s="239"/>
      <c r="P120" s="239"/>
      <c r="Q120" s="239"/>
      <c r="R120" s="239"/>
      <c r="S120" s="239"/>
      <c r="T120" s="240"/>
      <c r="AT120" s="241" t="s">
        <v>182</v>
      </c>
      <c r="AU120" s="241" t="s">
        <v>83</v>
      </c>
      <c r="AV120" s="12" t="s">
        <v>81</v>
      </c>
      <c r="AW120" s="12" t="s">
        <v>35</v>
      </c>
      <c r="AX120" s="12" t="s">
        <v>73</v>
      </c>
      <c r="AY120" s="241" t="s">
        <v>152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3744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3745</v>
      </c>
      <c r="G122" s="243"/>
      <c r="H122" s="246">
        <v>1.7929999999999999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81</v>
      </c>
      <c r="AY122" s="252" t="s">
        <v>152</v>
      </c>
    </row>
    <row r="123" s="1" customFormat="1" ht="48" customHeight="1">
      <c r="B123" s="38"/>
      <c r="C123" s="211" t="s">
        <v>151</v>
      </c>
      <c r="D123" s="211" t="s">
        <v>155</v>
      </c>
      <c r="E123" s="212" t="s">
        <v>853</v>
      </c>
      <c r="F123" s="213" t="s">
        <v>854</v>
      </c>
      <c r="G123" s="214" t="s">
        <v>223</v>
      </c>
      <c r="H123" s="215">
        <v>34.063000000000002</v>
      </c>
      <c r="I123" s="216"/>
      <c r="J123" s="217">
        <f>ROUND(I123*H123,2)</f>
        <v>0</v>
      </c>
      <c r="K123" s="213" t="s">
        <v>3039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3746</v>
      </c>
    </row>
    <row r="124" s="1" customFormat="1">
      <c r="B124" s="38"/>
      <c r="C124" s="39"/>
      <c r="D124" s="229" t="s">
        <v>180</v>
      </c>
      <c r="E124" s="39"/>
      <c r="F124" s="230" t="s">
        <v>842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83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3727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83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2" customFormat="1">
      <c r="B126" s="232"/>
      <c r="C126" s="233"/>
      <c r="D126" s="229" t="s">
        <v>182</v>
      </c>
      <c r="E126" s="234" t="s">
        <v>19</v>
      </c>
      <c r="F126" s="235" t="s">
        <v>3728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AT126" s="241" t="s">
        <v>182</v>
      </c>
      <c r="AU126" s="241" t="s">
        <v>83</v>
      </c>
      <c r="AV126" s="12" t="s">
        <v>81</v>
      </c>
      <c r="AW126" s="12" t="s">
        <v>35</v>
      </c>
      <c r="AX126" s="12" t="s">
        <v>73</v>
      </c>
      <c r="AY126" s="241" t="s">
        <v>152</v>
      </c>
    </row>
    <row r="127" s="12" customFormat="1">
      <c r="B127" s="232"/>
      <c r="C127" s="233"/>
      <c r="D127" s="229" t="s">
        <v>182</v>
      </c>
      <c r="E127" s="234" t="s">
        <v>19</v>
      </c>
      <c r="F127" s="235" t="s">
        <v>3747</v>
      </c>
      <c r="G127" s="233"/>
      <c r="H127" s="234" t="s">
        <v>19</v>
      </c>
      <c r="I127" s="236"/>
      <c r="J127" s="233"/>
      <c r="K127" s="233"/>
      <c r="L127" s="237"/>
      <c r="M127" s="238"/>
      <c r="N127" s="239"/>
      <c r="O127" s="239"/>
      <c r="P127" s="239"/>
      <c r="Q127" s="239"/>
      <c r="R127" s="239"/>
      <c r="S127" s="239"/>
      <c r="T127" s="240"/>
      <c r="AT127" s="241" t="s">
        <v>182</v>
      </c>
      <c r="AU127" s="241" t="s">
        <v>83</v>
      </c>
      <c r="AV127" s="12" t="s">
        <v>81</v>
      </c>
      <c r="AW127" s="12" t="s">
        <v>35</v>
      </c>
      <c r="AX127" s="12" t="s">
        <v>73</v>
      </c>
      <c r="AY127" s="241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3748</v>
      </c>
      <c r="G128" s="243"/>
      <c r="H128" s="246">
        <v>34.063000000000002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81</v>
      </c>
      <c r="AY128" s="252" t="s">
        <v>152</v>
      </c>
    </row>
    <row r="129" s="1" customFormat="1" ht="24" customHeight="1">
      <c r="B129" s="38"/>
      <c r="C129" s="211" t="s">
        <v>215</v>
      </c>
      <c r="D129" s="211" t="s">
        <v>155</v>
      </c>
      <c r="E129" s="212" t="s">
        <v>3749</v>
      </c>
      <c r="F129" s="213" t="s">
        <v>3750</v>
      </c>
      <c r="G129" s="214" t="s">
        <v>223</v>
      </c>
      <c r="H129" s="215">
        <v>1.7929999999999999</v>
      </c>
      <c r="I129" s="216"/>
      <c r="J129" s="217">
        <f>ROUND(I129*H129,2)</f>
        <v>0</v>
      </c>
      <c r="K129" s="213" t="s">
        <v>3039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151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151</v>
      </c>
      <c r="BM129" s="223" t="s">
        <v>3751</v>
      </c>
    </row>
    <row r="130" s="1" customFormat="1">
      <c r="B130" s="38"/>
      <c r="C130" s="39"/>
      <c r="D130" s="229" t="s">
        <v>180</v>
      </c>
      <c r="E130" s="39"/>
      <c r="F130" s="230" t="s">
        <v>3752</v>
      </c>
      <c r="G130" s="39"/>
      <c r="H130" s="39"/>
      <c r="I130" s="135"/>
      <c r="J130" s="39"/>
      <c r="K130" s="39"/>
      <c r="L130" s="43"/>
      <c r="M130" s="231"/>
      <c r="N130" s="83"/>
      <c r="O130" s="83"/>
      <c r="P130" s="83"/>
      <c r="Q130" s="83"/>
      <c r="R130" s="83"/>
      <c r="S130" s="83"/>
      <c r="T130" s="84"/>
      <c r="AT130" s="17" t="s">
        <v>180</v>
      </c>
      <c r="AU130" s="17" t="s">
        <v>83</v>
      </c>
    </row>
    <row r="131" s="12" customFormat="1">
      <c r="B131" s="232"/>
      <c r="C131" s="233"/>
      <c r="D131" s="229" t="s">
        <v>182</v>
      </c>
      <c r="E131" s="234" t="s">
        <v>19</v>
      </c>
      <c r="F131" s="235" t="s">
        <v>3727</v>
      </c>
      <c r="G131" s="233"/>
      <c r="H131" s="234" t="s">
        <v>19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182</v>
      </c>
      <c r="AU131" s="241" t="s">
        <v>83</v>
      </c>
      <c r="AV131" s="12" t="s">
        <v>81</v>
      </c>
      <c r="AW131" s="12" t="s">
        <v>35</v>
      </c>
      <c r="AX131" s="12" t="s">
        <v>73</v>
      </c>
      <c r="AY131" s="241" t="s">
        <v>152</v>
      </c>
    </row>
    <row r="132" s="12" customFormat="1">
      <c r="B132" s="232"/>
      <c r="C132" s="233"/>
      <c r="D132" s="229" t="s">
        <v>182</v>
      </c>
      <c r="E132" s="234" t="s">
        <v>19</v>
      </c>
      <c r="F132" s="235" t="s">
        <v>3728</v>
      </c>
      <c r="G132" s="233"/>
      <c r="H132" s="234" t="s">
        <v>19</v>
      </c>
      <c r="I132" s="236"/>
      <c r="J132" s="233"/>
      <c r="K132" s="233"/>
      <c r="L132" s="237"/>
      <c r="M132" s="238"/>
      <c r="N132" s="239"/>
      <c r="O132" s="239"/>
      <c r="P132" s="239"/>
      <c r="Q132" s="239"/>
      <c r="R132" s="239"/>
      <c r="S132" s="239"/>
      <c r="T132" s="240"/>
      <c r="AT132" s="241" t="s">
        <v>182</v>
      </c>
      <c r="AU132" s="241" t="s">
        <v>83</v>
      </c>
      <c r="AV132" s="12" t="s">
        <v>81</v>
      </c>
      <c r="AW132" s="12" t="s">
        <v>35</v>
      </c>
      <c r="AX132" s="12" t="s">
        <v>73</v>
      </c>
      <c r="AY132" s="241" t="s">
        <v>152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3744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83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3745</v>
      </c>
      <c r="G134" s="243"/>
      <c r="H134" s="246">
        <v>1.7929999999999999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36" customHeight="1">
      <c r="B135" s="38"/>
      <c r="C135" s="211" t="s">
        <v>220</v>
      </c>
      <c r="D135" s="211" t="s">
        <v>155</v>
      </c>
      <c r="E135" s="212" t="s">
        <v>857</v>
      </c>
      <c r="F135" s="213" t="s">
        <v>3753</v>
      </c>
      <c r="G135" s="214" t="s">
        <v>223</v>
      </c>
      <c r="H135" s="215">
        <v>1.7929999999999999</v>
      </c>
      <c r="I135" s="216"/>
      <c r="J135" s="217">
        <f>ROUND(I135*H135,2)</f>
        <v>0</v>
      </c>
      <c r="K135" s="213" t="s">
        <v>3039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151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3754</v>
      </c>
    </row>
    <row r="136" s="1" customFormat="1">
      <c r="B136" s="38"/>
      <c r="C136" s="39"/>
      <c r="D136" s="229" t="s">
        <v>180</v>
      </c>
      <c r="E136" s="39"/>
      <c r="F136" s="230" t="s">
        <v>834</v>
      </c>
      <c r="G136" s="39"/>
      <c r="H136" s="39"/>
      <c r="I136" s="135"/>
      <c r="J136" s="39"/>
      <c r="K136" s="39"/>
      <c r="L136" s="43"/>
      <c r="M136" s="231"/>
      <c r="N136" s="83"/>
      <c r="O136" s="83"/>
      <c r="P136" s="83"/>
      <c r="Q136" s="83"/>
      <c r="R136" s="83"/>
      <c r="S136" s="83"/>
      <c r="T136" s="84"/>
      <c r="AT136" s="17" t="s">
        <v>180</v>
      </c>
      <c r="AU136" s="17" t="s">
        <v>83</v>
      </c>
    </row>
    <row r="137" s="12" customFormat="1">
      <c r="B137" s="232"/>
      <c r="C137" s="233"/>
      <c r="D137" s="229" t="s">
        <v>182</v>
      </c>
      <c r="E137" s="234" t="s">
        <v>19</v>
      </c>
      <c r="F137" s="235" t="s">
        <v>3727</v>
      </c>
      <c r="G137" s="233"/>
      <c r="H137" s="234" t="s">
        <v>19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AT137" s="241" t="s">
        <v>182</v>
      </c>
      <c r="AU137" s="241" t="s">
        <v>83</v>
      </c>
      <c r="AV137" s="12" t="s">
        <v>81</v>
      </c>
      <c r="AW137" s="12" t="s">
        <v>35</v>
      </c>
      <c r="AX137" s="12" t="s">
        <v>73</v>
      </c>
      <c r="AY137" s="241" t="s">
        <v>152</v>
      </c>
    </row>
    <row r="138" s="12" customFormat="1">
      <c r="B138" s="232"/>
      <c r="C138" s="233"/>
      <c r="D138" s="229" t="s">
        <v>182</v>
      </c>
      <c r="E138" s="234" t="s">
        <v>19</v>
      </c>
      <c r="F138" s="235" t="s">
        <v>3728</v>
      </c>
      <c r="G138" s="233"/>
      <c r="H138" s="234" t="s">
        <v>19</v>
      </c>
      <c r="I138" s="236"/>
      <c r="J138" s="233"/>
      <c r="K138" s="233"/>
      <c r="L138" s="237"/>
      <c r="M138" s="238"/>
      <c r="N138" s="239"/>
      <c r="O138" s="239"/>
      <c r="P138" s="239"/>
      <c r="Q138" s="239"/>
      <c r="R138" s="239"/>
      <c r="S138" s="239"/>
      <c r="T138" s="240"/>
      <c r="AT138" s="241" t="s">
        <v>182</v>
      </c>
      <c r="AU138" s="241" t="s">
        <v>83</v>
      </c>
      <c r="AV138" s="12" t="s">
        <v>81</v>
      </c>
      <c r="AW138" s="12" t="s">
        <v>35</v>
      </c>
      <c r="AX138" s="12" t="s">
        <v>73</v>
      </c>
      <c r="AY138" s="241" t="s">
        <v>152</v>
      </c>
    </row>
    <row r="139" s="12" customFormat="1">
      <c r="B139" s="232"/>
      <c r="C139" s="233"/>
      <c r="D139" s="229" t="s">
        <v>182</v>
      </c>
      <c r="E139" s="234" t="s">
        <v>19</v>
      </c>
      <c r="F139" s="235" t="s">
        <v>3755</v>
      </c>
      <c r="G139" s="233"/>
      <c r="H139" s="234" t="s">
        <v>19</v>
      </c>
      <c r="I139" s="236"/>
      <c r="J139" s="233"/>
      <c r="K139" s="233"/>
      <c r="L139" s="237"/>
      <c r="M139" s="238"/>
      <c r="N139" s="239"/>
      <c r="O139" s="239"/>
      <c r="P139" s="239"/>
      <c r="Q139" s="239"/>
      <c r="R139" s="239"/>
      <c r="S139" s="239"/>
      <c r="T139" s="240"/>
      <c r="AT139" s="241" t="s">
        <v>182</v>
      </c>
      <c r="AU139" s="241" t="s">
        <v>83</v>
      </c>
      <c r="AV139" s="12" t="s">
        <v>81</v>
      </c>
      <c r="AW139" s="12" t="s">
        <v>35</v>
      </c>
      <c r="AX139" s="12" t="s">
        <v>73</v>
      </c>
      <c r="AY139" s="241" t="s">
        <v>152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3745</v>
      </c>
      <c r="G140" s="243"/>
      <c r="H140" s="246">
        <v>1.7929999999999999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81</v>
      </c>
      <c r="AY140" s="252" t="s">
        <v>152</v>
      </c>
    </row>
    <row r="141" s="11" customFormat="1" ht="25.92" customHeight="1">
      <c r="B141" s="195"/>
      <c r="C141" s="196"/>
      <c r="D141" s="197" t="s">
        <v>72</v>
      </c>
      <c r="E141" s="198" t="s">
        <v>325</v>
      </c>
      <c r="F141" s="198" t="s">
        <v>2838</v>
      </c>
      <c r="G141" s="196"/>
      <c r="H141" s="196"/>
      <c r="I141" s="199"/>
      <c r="J141" s="200">
        <f>BK141</f>
        <v>0</v>
      </c>
      <c r="K141" s="196"/>
      <c r="L141" s="201"/>
      <c r="M141" s="202"/>
      <c r="N141" s="203"/>
      <c r="O141" s="203"/>
      <c r="P141" s="204">
        <f>P142+P279+P801</f>
        <v>0</v>
      </c>
      <c r="Q141" s="203"/>
      <c r="R141" s="204">
        <f>R142+R279+R801</f>
        <v>24.098830320000005</v>
      </c>
      <c r="S141" s="203"/>
      <c r="T141" s="205">
        <f>T142+T279+T801</f>
        <v>0</v>
      </c>
      <c r="AR141" s="206" t="s">
        <v>196</v>
      </c>
      <c r="AT141" s="207" t="s">
        <v>72</v>
      </c>
      <c r="AU141" s="207" t="s">
        <v>73</v>
      </c>
      <c r="AY141" s="206" t="s">
        <v>152</v>
      </c>
      <c r="BK141" s="208">
        <f>BK142+BK279+BK801</f>
        <v>0</v>
      </c>
    </row>
    <row r="142" s="11" customFormat="1" ht="22.8" customHeight="1">
      <c r="B142" s="195"/>
      <c r="C142" s="196"/>
      <c r="D142" s="197" t="s">
        <v>72</v>
      </c>
      <c r="E142" s="209" t="s">
        <v>2839</v>
      </c>
      <c r="F142" s="209" t="s">
        <v>2840</v>
      </c>
      <c r="G142" s="196"/>
      <c r="H142" s="196"/>
      <c r="I142" s="199"/>
      <c r="J142" s="210">
        <f>BK142</f>
        <v>0</v>
      </c>
      <c r="K142" s="196"/>
      <c r="L142" s="201"/>
      <c r="M142" s="202"/>
      <c r="N142" s="203"/>
      <c r="O142" s="203"/>
      <c r="P142" s="204">
        <f>SUM(P143:P278)</f>
        <v>0</v>
      </c>
      <c r="Q142" s="203"/>
      <c r="R142" s="204">
        <f>SUM(R143:R278)</f>
        <v>0.070797499999999999</v>
      </c>
      <c r="S142" s="203"/>
      <c r="T142" s="205">
        <f>SUM(T143:T278)</f>
        <v>0</v>
      </c>
      <c r="AR142" s="206" t="s">
        <v>81</v>
      </c>
      <c r="AT142" s="207" t="s">
        <v>72</v>
      </c>
      <c r="AU142" s="207" t="s">
        <v>81</v>
      </c>
      <c r="AY142" s="206" t="s">
        <v>152</v>
      </c>
      <c r="BK142" s="208">
        <f>SUM(BK143:BK278)</f>
        <v>0</v>
      </c>
    </row>
    <row r="143" s="1" customFormat="1" ht="16.5" customHeight="1">
      <c r="B143" s="38"/>
      <c r="C143" s="211" t="s">
        <v>228</v>
      </c>
      <c r="D143" s="211" t="s">
        <v>155</v>
      </c>
      <c r="E143" s="212" t="s">
        <v>3756</v>
      </c>
      <c r="F143" s="213" t="s">
        <v>3757</v>
      </c>
      <c r="G143" s="214" t="s">
        <v>267</v>
      </c>
      <c r="H143" s="215">
        <v>1</v>
      </c>
      <c r="I143" s="216"/>
      <c r="J143" s="217">
        <f>ROUND(I143*H143,2)</f>
        <v>0</v>
      </c>
      <c r="K143" s="213" t="s">
        <v>3039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81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81</v>
      </c>
      <c r="BM143" s="223" t="s">
        <v>3758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3759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83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81</v>
      </c>
      <c r="G145" s="243"/>
      <c r="H145" s="246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" customFormat="1" ht="16.5" customHeight="1">
      <c r="B146" s="38"/>
      <c r="C146" s="264" t="s">
        <v>233</v>
      </c>
      <c r="D146" s="264" t="s">
        <v>325</v>
      </c>
      <c r="E146" s="265" t="s">
        <v>3760</v>
      </c>
      <c r="F146" s="266" t="s">
        <v>3761</v>
      </c>
      <c r="G146" s="267" t="s">
        <v>267</v>
      </c>
      <c r="H146" s="268">
        <v>1</v>
      </c>
      <c r="I146" s="269"/>
      <c r="J146" s="270">
        <f>ROUND(I146*H146,2)</f>
        <v>0</v>
      </c>
      <c r="K146" s="266" t="s">
        <v>3039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0.00023000000000000001</v>
      </c>
      <c r="R146" s="227">
        <f>Q146*H146</f>
        <v>0.00023000000000000001</v>
      </c>
      <c r="S146" s="227">
        <v>0</v>
      </c>
      <c r="T146" s="228">
        <f>S146*H146</f>
        <v>0</v>
      </c>
      <c r="AR146" s="223" t="s">
        <v>83</v>
      </c>
      <c r="AT146" s="223" t="s">
        <v>325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81</v>
      </c>
      <c r="BM146" s="223" t="s">
        <v>3762</v>
      </c>
    </row>
    <row r="147" s="12" customFormat="1">
      <c r="B147" s="232"/>
      <c r="C147" s="233"/>
      <c r="D147" s="229" t="s">
        <v>182</v>
      </c>
      <c r="E147" s="234" t="s">
        <v>19</v>
      </c>
      <c r="F147" s="235" t="s">
        <v>3759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182</v>
      </c>
      <c r="AU147" s="241" t="s">
        <v>83</v>
      </c>
      <c r="AV147" s="12" t="s">
        <v>81</v>
      </c>
      <c r="AW147" s="12" t="s">
        <v>35</v>
      </c>
      <c r="AX147" s="12" t="s">
        <v>73</v>
      </c>
      <c r="AY147" s="241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81</v>
      </c>
      <c r="G148" s="243"/>
      <c r="H148" s="246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81</v>
      </c>
      <c r="AY148" s="252" t="s">
        <v>152</v>
      </c>
    </row>
    <row r="149" s="1" customFormat="1" ht="24" customHeight="1">
      <c r="B149" s="38"/>
      <c r="C149" s="211" t="s">
        <v>240</v>
      </c>
      <c r="D149" s="211" t="s">
        <v>155</v>
      </c>
      <c r="E149" s="212" t="s">
        <v>3763</v>
      </c>
      <c r="F149" s="213" t="s">
        <v>3764</v>
      </c>
      <c r="G149" s="214" t="s">
        <v>254</v>
      </c>
      <c r="H149" s="215">
        <v>35</v>
      </c>
      <c r="I149" s="216"/>
      <c r="J149" s="217">
        <f>ROUND(I149*H149,2)</f>
        <v>0</v>
      </c>
      <c r="K149" s="213" t="s">
        <v>3039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81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81</v>
      </c>
      <c r="BM149" s="223" t="s">
        <v>3765</v>
      </c>
    </row>
    <row r="150" s="12" customFormat="1">
      <c r="B150" s="232"/>
      <c r="C150" s="233"/>
      <c r="D150" s="229" t="s">
        <v>182</v>
      </c>
      <c r="E150" s="234" t="s">
        <v>19</v>
      </c>
      <c r="F150" s="235" t="s">
        <v>3728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182</v>
      </c>
      <c r="AU150" s="241" t="s">
        <v>83</v>
      </c>
      <c r="AV150" s="12" t="s">
        <v>81</v>
      </c>
      <c r="AW150" s="12" t="s">
        <v>35</v>
      </c>
      <c r="AX150" s="12" t="s">
        <v>73</v>
      </c>
      <c r="AY150" s="241" t="s">
        <v>152</v>
      </c>
    </row>
    <row r="151" s="12" customFormat="1">
      <c r="B151" s="232"/>
      <c r="C151" s="233"/>
      <c r="D151" s="229" t="s">
        <v>182</v>
      </c>
      <c r="E151" s="234" t="s">
        <v>19</v>
      </c>
      <c r="F151" s="235" t="s">
        <v>3759</v>
      </c>
      <c r="G151" s="233"/>
      <c r="H151" s="234" t="s">
        <v>19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182</v>
      </c>
      <c r="AU151" s="241" t="s">
        <v>83</v>
      </c>
      <c r="AV151" s="12" t="s">
        <v>81</v>
      </c>
      <c r="AW151" s="12" t="s">
        <v>35</v>
      </c>
      <c r="AX151" s="12" t="s">
        <v>73</v>
      </c>
      <c r="AY151" s="241" t="s">
        <v>152</v>
      </c>
    </row>
    <row r="152" s="12" customFormat="1">
      <c r="B152" s="232"/>
      <c r="C152" s="233"/>
      <c r="D152" s="229" t="s">
        <v>182</v>
      </c>
      <c r="E152" s="234" t="s">
        <v>19</v>
      </c>
      <c r="F152" s="235" t="s">
        <v>3766</v>
      </c>
      <c r="G152" s="233"/>
      <c r="H152" s="234" t="s">
        <v>19</v>
      </c>
      <c r="I152" s="236"/>
      <c r="J152" s="233"/>
      <c r="K152" s="233"/>
      <c r="L152" s="237"/>
      <c r="M152" s="238"/>
      <c r="N152" s="239"/>
      <c r="O152" s="239"/>
      <c r="P152" s="239"/>
      <c r="Q152" s="239"/>
      <c r="R152" s="239"/>
      <c r="S152" s="239"/>
      <c r="T152" s="240"/>
      <c r="AT152" s="241" t="s">
        <v>182</v>
      </c>
      <c r="AU152" s="241" t="s">
        <v>83</v>
      </c>
      <c r="AV152" s="12" t="s">
        <v>81</v>
      </c>
      <c r="AW152" s="12" t="s">
        <v>35</v>
      </c>
      <c r="AX152" s="12" t="s">
        <v>73</v>
      </c>
      <c r="AY152" s="241" t="s">
        <v>152</v>
      </c>
    </row>
    <row r="153" s="13" customFormat="1">
      <c r="B153" s="242"/>
      <c r="C153" s="243"/>
      <c r="D153" s="229" t="s">
        <v>182</v>
      </c>
      <c r="E153" s="244" t="s">
        <v>19</v>
      </c>
      <c r="F153" s="245" t="s">
        <v>3767</v>
      </c>
      <c r="G153" s="243"/>
      <c r="H153" s="246">
        <v>35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AT153" s="252" t="s">
        <v>182</v>
      </c>
      <c r="AU153" s="252" t="s">
        <v>83</v>
      </c>
      <c r="AV153" s="13" t="s">
        <v>83</v>
      </c>
      <c r="AW153" s="13" t="s">
        <v>35</v>
      </c>
      <c r="AX153" s="13" t="s">
        <v>81</v>
      </c>
      <c r="AY153" s="252" t="s">
        <v>152</v>
      </c>
    </row>
    <row r="154" s="1" customFormat="1" ht="16.5" customHeight="1">
      <c r="B154" s="38"/>
      <c r="C154" s="264" t="s">
        <v>245</v>
      </c>
      <c r="D154" s="264" t="s">
        <v>325</v>
      </c>
      <c r="E154" s="265" t="s">
        <v>3768</v>
      </c>
      <c r="F154" s="266" t="s">
        <v>3769</v>
      </c>
      <c r="G154" s="267" t="s">
        <v>1074</v>
      </c>
      <c r="H154" s="268">
        <v>14</v>
      </c>
      <c r="I154" s="269"/>
      <c r="J154" s="270">
        <f>ROUND(I154*H154,2)</f>
        <v>0</v>
      </c>
      <c r="K154" s="266" t="s">
        <v>3039</v>
      </c>
      <c r="L154" s="271"/>
      <c r="M154" s="272" t="s">
        <v>19</v>
      </c>
      <c r="N154" s="273" t="s">
        <v>44</v>
      </c>
      <c r="O154" s="83"/>
      <c r="P154" s="227">
        <f>O154*H154</f>
        <v>0</v>
      </c>
      <c r="Q154" s="227">
        <v>0.001</v>
      </c>
      <c r="R154" s="227">
        <f>Q154*H154</f>
        <v>0.014</v>
      </c>
      <c r="S154" s="227">
        <v>0</v>
      </c>
      <c r="T154" s="228">
        <f>S154*H154</f>
        <v>0</v>
      </c>
      <c r="AR154" s="223" t="s">
        <v>83</v>
      </c>
      <c r="AT154" s="223" t="s">
        <v>325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81</v>
      </c>
      <c r="BM154" s="223" t="s">
        <v>3770</v>
      </c>
    </row>
    <row r="155" s="12" customFormat="1">
      <c r="B155" s="232"/>
      <c r="C155" s="233"/>
      <c r="D155" s="229" t="s">
        <v>182</v>
      </c>
      <c r="E155" s="234" t="s">
        <v>19</v>
      </c>
      <c r="F155" s="235" t="s">
        <v>3728</v>
      </c>
      <c r="G155" s="233"/>
      <c r="H155" s="234" t="s">
        <v>19</v>
      </c>
      <c r="I155" s="236"/>
      <c r="J155" s="233"/>
      <c r="K155" s="233"/>
      <c r="L155" s="237"/>
      <c r="M155" s="238"/>
      <c r="N155" s="239"/>
      <c r="O155" s="239"/>
      <c r="P155" s="239"/>
      <c r="Q155" s="239"/>
      <c r="R155" s="239"/>
      <c r="S155" s="239"/>
      <c r="T155" s="240"/>
      <c r="AT155" s="241" t="s">
        <v>182</v>
      </c>
      <c r="AU155" s="241" t="s">
        <v>83</v>
      </c>
      <c r="AV155" s="12" t="s">
        <v>81</v>
      </c>
      <c r="AW155" s="12" t="s">
        <v>35</v>
      </c>
      <c r="AX155" s="12" t="s">
        <v>73</v>
      </c>
      <c r="AY155" s="241" t="s">
        <v>152</v>
      </c>
    </row>
    <row r="156" s="12" customFormat="1">
      <c r="B156" s="232"/>
      <c r="C156" s="233"/>
      <c r="D156" s="229" t="s">
        <v>182</v>
      </c>
      <c r="E156" s="234" t="s">
        <v>19</v>
      </c>
      <c r="F156" s="235" t="s">
        <v>3759</v>
      </c>
      <c r="G156" s="233"/>
      <c r="H156" s="234" t="s">
        <v>19</v>
      </c>
      <c r="I156" s="236"/>
      <c r="J156" s="233"/>
      <c r="K156" s="233"/>
      <c r="L156" s="237"/>
      <c r="M156" s="238"/>
      <c r="N156" s="239"/>
      <c r="O156" s="239"/>
      <c r="P156" s="239"/>
      <c r="Q156" s="239"/>
      <c r="R156" s="239"/>
      <c r="S156" s="239"/>
      <c r="T156" s="240"/>
      <c r="AT156" s="241" t="s">
        <v>182</v>
      </c>
      <c r="AU156" s="241" t="s">
        <v>83</v>
      </c>
      <c r="AV156" s="12" t="s">
        <v>81</v>
      </c>
      <c r="AW156" s="12" t="s">
        <v>35</v>
      </c>
      <c r="AX156" s="12" t="s">
        <v>73</v>
      </c>
      <c r="AY156" s="241" t="s">
        <v>152</v>
      </c>
    </row>
    <row r="157" s="12" customFormat="1">
      <c r="B157" s="232"/>
      <c r="C157" s="233"/>
      <c r="D157" s="229" t="s">
        <v>182</v>
      </c>
      <c r="E157" s="234" t="s">
        <v>19</v>
      </c>
      <c r="F157" s="235" t="s">
        <v>3766</v>
      </c>
      <c r="G157" s="233"/>
      <c r="H157" s="234" t="s">
        <v>19</v>
      </c>
      <c r="I157" s="236"/>
      <c r="J157" s="233"/>
      <c r="K157" s="233"/>
      <c r="L157" s="237"/>
      <c r="M157" s="238"/>
      <c r="N157" s="239"/>
      <c r="O157" s="239"/>
      <c r="P157" s="239"/>
      <c r="Q157" s="239"/>
      <c r="R157" s="239"/>
      <c r="S157" s="239"/>
      <c r="T157" s="240"/>
      <c r="AT157" s="241" t="s">
        <v>182</v>
      </c>
      <c r="AU157" s="241" t="s">
        <v>83</v>
      </c>
      <c r="AV157" s="12" t="s">
        <v>81</v>
      </c>
      <c r="AW157" s="12" t="s">
        <v>35</v>
      </c>
      <c r="AX157" s="12" t="s">
        <v>73</v>
      </c>
      <c r="AY157" s="241" t="s">
        <v>152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3771</v>
      </c>
      <c r="G158" s="243"/>
      <c r="H158" s="246">
        <v>14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83</v>
      </c>
      <c r="AV158" s="13" t="s">
        <v>83</v>
      </c>
      <c r="AW158" s="13" t="s">
        <v>35</v>
      </c>
      <c r="AX158" s="13" t="s">
        <v>81</v>
      </c>
      <c r="AY158" s="252" t="s">
        <v>152</v>
      </c>
    </row>
    <row r="159" s="1" customFormat="1" ht="48" customHeight="1">
      <c r="B159" s="38"/>
      <c r="C159" s="211" t="s">
        <v>251</v>
      </c>
      <c r="D159" s="211" t="s">
        <v>155</v>
      </c>
      <c r="E159" s="212" t="s">
        <v>3772</v>
      </c>
      <c r="F159" s="213" t="s">
        <v>3773</v>
      </c>
      <c r="G159" s="214" t="s">
        <v>254</v>
      </c>
      <c r="H159" s="215">
        <v>0.5</v>
      </c>
      <c r="I159" s="216"/>
      <c r="J159" s="217">
        <f>ROUND(I159*H159,2)</f>
        <v>0</v>
      </c>
      <c r="K159" s="213" t="s">
        <v>3039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81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81</v>
      </c>
      <c r="BM159" s="223" t="s">
        <v>3774</v>
      </c>
    </row>
    <row r="160" s="12" customFormat="1">
      <c r="B160" s="232"/>
      <c r="C160" s="233"/>
      <c r="D160" s="229" t="s">
        <v>182</v>
      </c>
      <c r="E160" s="234" t="s">
        <v>19</v>
      </c>
      <c r="F160" s="235" t="s">
        <v>3759</v>
      </c>
      <c r="G160" s="233"/>
      <c r="H160" s="234" t="s">
        <v>19</v>
      </c>
      <c r="I160" s="236"/>
      <c r="J160" s="233"/>
      <c r="K160" s="233"/>
      <c r="L160" s="237"/>
      <c r="M160" s="238"/>
      <c r="N160" s="239"/>
      <c r="O160" s="239"/>
      <c r="P160" s="239"/>
      <c r="Q160" s="239"/>
      <c r="R160" s="239"/>
      <c r="S160" s="239"/>
      <c r="T160" s="240"/>
      <c r="AT160" s="241" t="s">
        <v>182</v>
      </c>
      <c r="AU160" s="241" t="s">
        <v>83</v>
      </c>
      <c r="AV160" s="12" t="s">
        <v>81</v>
      </c>
      <c r="AW160" s="12" t="s">
        <v>35</v>
      </c>
      <c r="AX160" s="12" t="s">
        <v>73</v>
      </c>
      <c r="AY160" s="241" t="s">
        <v>152</v>
      </c>
    </row>
    <row r="161" s="12" customFormat="1">
      <c r="B161" s="232"/>
      <c r="C161" s="233"/>
      <c r="D161" s="229" t="s">
        <v>182</v>
      </c>
      <c r="E161" s="234" t="s">
        <v>19</v>
      </c>
      <c r="F161" s="235" t="s">
        <v>3775</v>
      </c>
      <c r="G161" s="233"/>
      <c r="H161" s="234" t="s">
        <v>19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182</v>
      </c>
      <c r="AU161" s="241" t="s">
        <v>83</v>
      </c>
      <c r="AV161" s="12" t="s">
        <v>81</v>
      </c>
      <c r="AW161" s="12" t="s">
        <v>35</v>
      </c>
      <c r="AX161" s="12" t="s">
        <v>73</v>
      </c>
      <c r="AY161" s="241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3776</v>
      </c>
      <c r="G162" s="243"/>
      <c r="H162" s="246">
        <v>0.5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81</v>
      </c>
      <c r="AY162" s="252" t="s">
        <v>152</v>
      </c>
    </row>
    <row r="163" s="1" customFormat="1" ht="16.5" customHeight="1">
      <c r="B163" s="38"/>
      <c r="C163" s="264" t="s">
        <v>264</v>
      </c>
      <c r="D163" s="264" t="s">
        <v>325</v>
      </c>
      <c r="E163" s="265" t="s">
        <v>3777</v>
      </c>
      <c r="F163" s="266" t="s">
        <v>3778</v>
      </c>
      <c r="G163" s="267" t="s">
        <v>254</v>
      </c>
      <c r="H163" s="268">
        <v>0.5</v>
      </c>
      <c r="I163" s="269"/>
      <c r="J163" s="270">
        <f>ROUND(I163*H163,2)</f>
        <v>0</v>
      </c>
      <c r="K163" s="266" t="s">
        <v>3039</v>
      </c>
      <c r="L163" s="271"/>
      <c r="M163" s="272" t="s">
        <v>19</v>
      </c>
      <c r="N163" s="273" t="s">
        <v>44</v>
      </c>
      <c r="O163" s="83"/>
      <c r="P163" s="227">
        <f>O163*H163</f>
        <v>0</v>
      </c>
      <c r="Q163" s="227">
        <v>6.9999999999999994E-05</v>
      </c>
      <c r="R163" s="227">
        <f>Q163*H163</f>
        <v>3.4999999999999997E-05</v>
      </c>
      <c r="S163" s="227">
        <v>0</v>
      </c>
      <c r="T163" s="228">
        <f>S163*H163</f>
        <v>0</v>
      </c>
      <c r="AR163" s="223" t="s">
        <v>83</v>
      </c>
      <c r="AT163" s="223" t="s">
        <v>325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81</v>
      </c>
      <c r="BM163" s="223" t="s">
        <v>3779</v>
      </c>
    </row>
    <row r="164" s="12" customFormat="1">
      <c r="B164" s="232"/>
      <c r="C164" s="233"/>
      <c r="D164" s="229" t="s">
        <v>182</v>
      </c>
      <c r="E164" s="234" t="s">
        <v>19</v>
      </c>
      <c r="F164" s="235" t="s">
        <v>3759</v>
      </c>
      <c r="G164" s="233"/>
      <c r="H164" s="234" t="s">
        <v>19</v>
      </c>
      <c r="I164" s="236"/>
      <c r="J164" s="233"/>
      <c r="K164" s="233"/>
      <c r="L164" s="237"/>
      <c r="M164" s="238"/>
      <c r="N164" s="239"/>
      <c r="O164" s="239"/>
      <c r="P164" s="239"/>
      <c r="Q164" s="239"/>
      <c r="R164" s="239"/>
      <c r="S164" s="239"/>
      <c r="T164" s="240"/>
      <c r="AT164" s="241" t="s">
        <v>182</v>
      </c>
      <c r="AU164" s="241" t="s">
        <v>83</v>
      </c>
      <c r="AV164" s="12" t="s">
        <v>81</v>
      </c>
      <c r="AW164" s="12" t="s">
        <v>35</v>
      </c>
      <c r="AX164" s="12" t="s">
        <v>73</v>
      </c>
      <c r="AY164" s="241" t="s">
        <v>152</v>
      </c>
    </row>
    <row r="165" s="12" customFormat="1">
      <c r="B165" s="232"/>
      <c r="C165" s="233"/>
      <c r="D165" s="229" t="s">
        <v>182</v>
      </c>
      <c r="E165" s="234" t="s">
        <v>19</v>
      </c>
      <c r="F165" s="235" t="s">
        <v>3775</v>
      </c>
      <c r="G165" s="233"/>
      <c r="H165" s="234" t="s">
        <v>19</v>
      </c>
      <c r="I165" s="236"/>
      <c r="J165" s="233"/>
      <c r="K165" s="233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182</v>
      </c>
      <c r="AU165" s="241" t="s">
        <v>83</v>
      </c>
      <c r="AV165" s="12" t="s">
        <v>81</v>
      </c>
      <c r="AW165" s="12" t="s">
        <v>35</v>
      </c>
      <c r="AX165" s="12" t="s">
        <v>73</v>
      </c>
      <c r="AY165" s="241" t="s">
        <v>152</v>
      </c>
    </row>
    <row r="166" s="13" customFormat="1">
      <c r="B166" s="242"/>
      <c r="C166" s="243"/>
      <c r="D166" s="229" t="s">
        <v>182</v>
      </c>
      <c r="E166" s="244" t="s">
        <v>19</v>
      </c>
      <c r="F166" s="245" t="s">
        <v>3776</v>
      </c>
      <c r="G166" s="243"/>
      <c r="H166" s="246">
        <v>0.5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182</v>
      </c>
      <c r="AU166" s="252" t="s">
        <v>83</v>
      </c>
      <c r="AV166" s="13" t="s">
        <v>83</v>
      </c>
      <c r="AW166" s="13" t="s">
        <v>35</v>
      </c>
      <c r="AX166" s="13" t="s">
        <v>81</v>
      </c>
      <c r="AY166" s="252" t="s">
        <v>152</v>
      </c>
    </row>
    <row r="167" s="1" customFormat="1" ht="48" customHeight="1">
      <c r="B167" s="38"/>
      <c r="C167" s="211" t="s">
        <v>269</v>
      </c>
      <c r="D167" s="211" t="s">
        <v>155</v>
      </c>
      <c r="E167" s="212" t="s">
        <v>3780</v>
      </c>
      <c r="F167" s="213" t="s">
        <v>3773</v>
      </c>
      <c r="G167" s="214" t="s">
        <v>254</v>
      </c>
      <c r="H167" s="215">
        <v>25</v>
      </c>
      <c r="I167" s="216"/>
      <c r="J167" s="217">
        <f>ROUND(I167*H167,2)</f>
        <v>0</v>
      </c>
      <c r="K167" s="213" t="s">
        <v>3039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223" t="s">
        <v>81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81</v>
      </c>
      <c r="BM167" s="223" t="s">
        <v>3781</v>
      </c>
    </row>
    <row r="168" s="12" customFormat="1">
      <c r="B168" s="232"/>
      <c r="C168" s="233"/>
      <c r="D168" s="229" t="s">
        <v>182</v>
      </c>
      <c r="E168" s="234" t="s">
        <v>19</v>
      </c>
      <c r="F168" s="235" t="s">
        <v>3728</v>
      </c>
      <c r="G168" s="233"/>
      <c r="H168" s="234" t="s">
        <v>19</v>
      </c>
      <c r="I168" s="236"/>
      <c r="J168" s="233"/>
      <c r="K168" s="233"/>
      <c r="L168" s="237"/>
      <c r="M168" s="238"/>
      <c r="N168" s="239"/>
      <c r="O168" s="239"/>
      <c r="P168" s="239"/>
      <c r="Q168" s="239"/>
      <c r="R168" s="239"/>
      <c r="S168" s="239"/>
      <c r="T168" s="240"/>
      <c r="AT168" s="241" t="s">
        <v>182</v>
      </c>
      <c r="AU168" s="241" t="s">
        <v>83</v>
      </c>
      <c r="AV168" s="12" t="s">
        <v>81</v>
      </c>
      <c r="AW168" s="12" t="s">
        <v>35</v>
      </c>
      <c r="AX168" s="12" t="s">
        <v>73</v>
      </c>
      <c r="AY168" s="241" t="s">
        <v>152</v>
      </c>
    </row>
    <row r="169" s="12" customFormat="1">
      <c r="B169" s="232"/>
      <c r="C169" s="233"/>
      <c r="D169" s="229" t="s">
        <v>182</v>
      </c>
      <c r="E169" s="234" t="s">
        <v>19</v>
      </c>
      <c r="F169" s="235" t="s">
        <v>3782</v>
      </c>
      <c r="G169" s="233"/>
      <c r="H169" s="234" t="s">
        <v>19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182</v>
      </c>
      <c r="AU169" s="241" t="s">
        <v>83</v>
      </c>
      <c r="AV169" s="12" t="s">
        <v>81</v>
      </c>
      <c r="AW169" s="12" t="s">
        <v>35</v>
      </c>
      <c r="AX169" s="12" t="s">
        <v>73</v>
      </c>
      <c r="AY169" s="241" t="s">
        <v>152</v>
      </c>
    </row>
    <row r="170" s="13" customFormat="1">
      <c r="B170" s="242"/>
      <c r="C170" s="243"/>
      <c r="D170" s="229" t="s">
        <v>182</v>
      </c>
      <c r="E170" s="244" t="s">
        <v>19</v>
      </c>
      <c r="F170" s="245" t="s">
        <v>3783</v>
      </c>
      <c r="G170" s="243"/>
      <c r="H170" s="246">
        <v>25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AT170" s="252" t="s">
        <v>182</v>
      </c>
      <c r="AU170" s="252" t="s">
        <v>83</v>
      </c>
      <c r="AV170" s="13" t="s">
        <v>83</v>
      </c>
      <c r="AW170" s="13" t="s">
        <v>35</v>
      </c>
      <c r="AX170" s="13" t="s">
        <v>81</v>
      </c>
      <c r="AY170" s="252" t="s">
        <v>152</v>
      </c>
    </row>
    <row r="171" s="1" customFormat="1" ht="16.5" customHeight="1">
      <c r="B171" s="38"/>
      <c r="C171" s="264" t="s">
        <v>274</v>
      </c>
      <c r="D171" s="264" t="s">
        <v>325</v>
      </c>
      <c r="E171" s="265" t="s">
        <v>3784</v>
      </c>
      <c r="F171" s="266" t="s">
        <v>3785</v>
      </c>
      <c r="G171" s="267" t="s">
        <v>254</v>
      </c>
      <c r="H171" s="268">
        <v>26.25</v>
      </c>
      <c r="I171" s="269"/>
      <c r="J171" s="270">
        <f>ROUND(I171*H171,2)</f>
        <v>0</v>
      </c>
      <c r="K171" s="266" t="s">
        <v>3786</v>
      </c>
      <c r="L171" s="271"/>
      <c r="M171" s="272" t="s">
        <v>19</v>
      </c>
      <c r="N171" s="273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83</v>
      </c>
      <c r="AT171" s="223" t="s">
        <v>325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81</v>
      </c>
      <c r="BM171" s="223" t="s">
        <v>3787</v>
      </c>
    </row>
    <row r="172" s="12" customFormat="1">
      <c r="B172" s="232"/>
      <c r="C172" s="233"/>
      <c r="D172" s="229" t="s">
        <v>182</v>
      </c>
      <c r="E172" s="234" t="s">
        <v>19</v>
      </c>
      <c r="F172" s="235" t="s">
        <v>3728</v>
      </c>
      <c r="G172" s="233"/>
      <c r="H172" s="234" t="s">
        <v>19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182</v>
      </c>
      <c r="AU172" s="241" t="s">
        <v>83</v>
      </c>
      <c r="AV172" s="12" t="s">
        <v>81</v>
      </c>
      <c r="AW172" s="12" t="s">
        <v>35</v>
      </c>
      <c r="AX172" s="12" t="s">
        <v>73</v>
      </c>
      <c r="AY172" s="241" t="s">
        <v>152</v>
      </c>
    </row>
    <row r="173" s="12" customFormat="1">
      <c r="B173" s="232"/>
      <c r="C173" s="233"/>
      <c r="D173" s="229" t="s">
        <v>182</v>
      </c>
      <c r="E173" s="234" t="s">
        <v>19</v>
      </c>
      <c r="F173" s="235" t="s">
        <v>3788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182</v>
      </c>
      <c r="AU173" s="241" t="s">
        <v>83</v>
      </c>
      <c r="AV173" s="12" t="s">
        <v>81</v>
      </c>
      <c r="AW173" s="12" t="s">
        <v>35</v>
      </c>
      <c r="AX173" s="12" t="s">
        <v>73</v>
      </c>
      <c r="AY173" s="241" t="s">
        <v>152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3789</v>
      </c>
      <c r="G174" s="243"/>
      <c r="H174" s="246">
        <v>26.25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81</v>
      </c>
      <c r="AY174" s="252" t="s">
        <v>152</v>
      </c>
    </row>
    <row r="175" s="1" customFormat="1" ht="24" customHeight="1">
      <c r="B175" s="38"/>
      <c r="C175" s="211" t="s">
        <v>8</v>
      </c>
      <c r="D175" s="211" t="s">
        <v>155</v>
      </c>
      <c r="E175" s="212" t="s">
        <v>3790</v>
      </c>
      <c r="F175" s="213" t="s">
        <v>3791</v>
      </c>
      <c r="G175" s="214" t="s">
        <v>267</v>
      </c>
      <c r="H175" s="215">
        <v>8</v>
      </c>
      <c r="I175" s="216"/>
      <c r="J175" s="217">
        <f>ROUND(I175*H175,2)</f>
        <v>0</v>
      </c>
      <c r="K175" s="213" t="s">
        <v>3039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81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81</v>
      </c>
      <c r="BM175" s="223" t="s">
        <v>3792</v>
      </c>
    </row>
    <row r="176" s="12" customFormat="1">
      <c r="B176" s="232"/>
      <c r="C176" s="233"/>
      <c r="D176" s="229" t="s">
        <v>182</v>
      </c>
      <c r="E176" s="234" t="s">
        <v>19</v>
      </c>
      <c r="F176" s="235" t="s">
        <v>3759</v>
      </c>
      <c r="G176" s="233"/>
      <c r="H176" s="234" t="s">
        <v>19</v>
      </c>
      <c r="I176" s="236"/>
      <c r="J176" s="233"/>
      <c r="K176" s="233"/>
      <c r="L176" s="237"/>
      <c r="M176" s="238"/>
      <c r="N176" s="239"/>
      <c r="O176" s="239"/>
      <c r="P176" s="239"/>
      <c r="Q176" s="239"/>
      <c r="R176" s="239"/>
      <c r="S176" s="239"/>
      <c r="T176" s="240"/>
      <c r="AT176" s="241" t="s">
        <v>182</v>
      </c>
      <c r="AU176" s="241" t="s">
        <v>83</v>
      </c>
      <c r="AV176" s="12" t="s">
        <v>81</v>
      </c>
      <c r="AW176" s="12" t="s">
        <v>35</v>
      </c>
      <c r="AX176" s="12" t="s">
        <v>73</v>
      </c>
      <c r="AY176" s="241" t="s">
        <v>152</v>
      </c>
    </row>
    <row r="177" s="12" customFormat="1">
      <c r="B177" s="232"/>
      <c r="C177" s="233"/>
      <c r="D177" s="229" t="s">
        <v>182</v>
      </c>
      <c r="E177" s="234" t="s">
        <v>19</v>
      </c>
      <c r="F177" s="235" t="s">
        <v>3793</v>
      </c>
      <c r="G177" s="233"/>
      <c r="H177" s="234" t="s">
        <v>19</v>
      </c>
      <c r="I177" s="236"/>
      <c r="J177" s="233"/>
      <c r="K177" s="233"/>
      <c r="L177" s="237"/>
      <c r="M177" s="238"/>
      <c r="N177" s="239"/>
      <c r="O177" s="239"/>
      <c r="P177" s="239"/>
      <c r="Q177" s="239"/>
      <c r="R177" s="239"/>
      <c r="S177" s="239"/>
      <c r="T177" s="240"/>
      <c r="AT177" s="241" t="s">
        <v>182</v>
      </c>
      <c r="AU177" s="241" t="s">
        <v>83</v>
      </c>
      <c r="AV177" s="12" t="s">
        <v>81</v>
      </c>
      <c r="AW177" s="12" t="s">
        <v>35</v>
      </c>
      <c r="AX177" s="12" t="s">
        <v>73</v>
      </c>
      <c r="AY177" s="241" t="s">
        <v>152</v>
      </c>
    </row>
    <row r="178" s="13" customFormat="1">
      <c r="B178" s="242"/>
      <c r="C178" s="243"/>
      <c r="D178" s="229" t="s">
        <v>182</v>
      </c>
      <c r="E178" s="244" t="s">
        <v>19</v>
      </c>
      <c r="F178" s="245" t="s">
        <v>3794</v>
      </c>
      <c r="G178" s="243"/>
      <c r="H178" s="246">
        <v>8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AT178" s="252" t="s">
        <v>182</v>
      </c>
      <c r="AU178" s="252" t="s">
        <v>83</v>
      </c>
      <c r="AV178" s="13" t="s">
        <v>83</v>
      </c>
      <c r="AW178" s="13" t="s">
        <v>35</v>
      </c>
      <c r="AX178" s="13" t="s">
        <v>81</v>
      </c>
      <c r="AY178" s="252" t="s">
        <v>152</v>
      </c>
    </row>
    <row r="179" s="1" customFormat="1" ht="24" customHeight="1">
      <c r="B179" s="38"/>
      <c r="C179" s="264" t="s">
        <v>285</v>
      </c>
      <c r="D179" s="264" t="s">
        <v>325</v>
      </c>
      <c r="E179" s="265" t="s">
        <v>3795</v>
      </c>
      <c r="F179" s="266" t="s">
        <v>3796</v>
      </c>
      <c r="G179" s="267" t="s">
        <v>267</v>
      </c>
      <c r="H179" s="268">
        <v>8</v>
      </c>
      <c r="I179" s="269"/>
      <c r="J179" s="270">
        <f>ROUND(I179*H179,2)</f>
        <v>0</v>
      </c>
      <c r="K179" s="266" t="s">
        <v>3039</v>
      </c>
      <c r="L179" s="271"/>
      <c r="M179" s="272" t="s">
        <v>19</v>
      </c>
      <c r="N179" s="273" t="s">
        <v>44</v>
      </c>
      <c r="O179" s="83"/>
      <c r="P179" s="227">
        <f>O179*H179</f>
        <v>0</v>
      </c>
      <c r="Q179" s="227">
        <v>0.0037000000000000002</v>
      </c>
      <c r="R179" s="227">
        <f>Q179*H179</f>
        <v>0.029600000000000001</v>
      </c>
      <c r="S179" s="227">
        <v>0</v>
      </c>
      <c r="T179" s="228">
        <f>S179*H179</f>
        <v>0</v>
      </c>
      <c r="AR179" s="223" t="s">
        <v>83</v>
      </c>
      <c r="AT179" s="223" t="s">
        <v>325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81</v>
      </c>
      <c r="BM179" s="223" t="s">
        <v>3797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3759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2" customFormat="1">
      <c r="B181" s="232"/>
      <c r="C181" s="233"/>
      <c r="D181" s="229" t="s">
        <v>182</v>
      </c>
      <c r="E181" s="234" t="s">
        <v>19</v>
      </c>
      <c r="F181" s="235" t="s">
        <v>3793</v>
      </c>
      <c r="G181" s="233"/>
      <c r="H181" s="234" t="s">
        <v>19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182</v>
      </c>
      <c r="AU181" s="241" t="s">
        <v>83</v>
      </c>
      <c r="AV181" s="12" t="s">
        <v>81</v>
      </c>
      <c r="AW181" s="12" t="s">
        <v>35</v>
      </c>
      <c r="AX181" s="12" t="s">
        <v>73</v>
      </c>
      <c r="AY181" s="241" t="s">
        <v>152</v>
      </c>
    </row>
    <row r="182" s="13" customFormat="1">
      <c r="B182" s="242"/>
      <c r="C182" s="243"/>
      <c r="D182" s="229" t="s">
        <v>182</v>
      </c>
      <c r="E182" s="244" t="s">
        <v>19</v>
      </c>
      <c r="F182" s="245" t="s">
        <v>3794</v>
      </c>
      <c r="G182" s="243"/>
      <c r="H182" s="246">
        <v>8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AT182" s="252" t="s">
        <v>182</v>
      </c>
      <c r="AU182" s="252" t="s">
        <v>83</v>
      </c>
      <c r="AV182" s="13" t="s">
        <v>83</v>
      </c>
      <c r="AW182" s="13" t="s">
        <v>35</v>
      </c>
      <c r="AX182" s="13" t="s">
        <v>81</v>
      </c>
      <c r="AY182" s="252" t="s">
        <v>152</v>
      </c>
    </row>
    <row r="183" s="1" customFormat="1" ht="48" customHeight="1">
      <c r="B183" s="38"/>
      <c r="C183" s="211" t="s">
        <v>290</v>
      </c>
      <c r="D183" s="211" t="s">
        <v>155</v>
      </c>
      <c r="E183" s="212" t="s">
        <v>3798</v>
      </c>
      <c r="F183" s="213" t="s">
        <v>3799</v>
      </c>
      <c r="G183" s="214" t="s">
        <v>254</v>
      </c>
      <c r="H183" s="215">
        <v>45</v>
      </c>
      <c r="I183" s="216"/>
      <c r="J183" s="217">
        <f>ROUND(I183*H183,2)</f>
        <v>0</v>
      </c>
      <c r="K183" s="213" t="s">
        <v>3039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223" t="s">
        <v>81</v>
      </c>
      <c r="AT183" s="223" t="s">
        <v>155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81</v>
      </c>
      <c r="BM183" s="223" t="s">
        <v>3800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3728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3759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3801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83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3" customFormat="1">
      <c r="B187" s="242"/>
      <c r="C187" s="243"/>
      <c r="D187" s="229" t="s">
        <v>182</v>
      </c>
      <c r="E187" s="244" t="s">
        <v>19</v>
      </c>
      <c r="F187" s="245" t="s">
        <v>3802</v>
      </c>
      <c r="G187" s="243"/>
      <c r="H187" s="246">
        <v>45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AT187" s="252" t="s">
        <v>182</v>
      </c>
      <c r="AU187" s="252" t="s">
        <v>83</v>
      </c>
      <c r="AV187" s="13" t="s">
        <v>83</v>
      </c>
      <c r="AW187" s="13" t="s">
        <v>35</v>
      </c>
      <c r="AX187" s="13" t="s">
        <v>81</v>
      </c>
      <c r="AY187" s="252" t="s">
        <v>152</v>
      </c>
    </row>
    <row r="188" s="1" customFormat="1" ht="16.5" customHeight="1">
      <c r="B188" s="38"/>
      <c r="C188" s="264" t="s">
        <v>294</v>
      </c>
      <c r="D188" s="264" t="s">
        <v>325</v>
      </c>
      <c r="E188" s="265" t="s">
        <v>3803</v>
      </c>
      <c r="F188" s="266" t="s">
        <v>3804</v>
      </c>
      <c r="G188" s="267" t="s">
        <v>254</v>
      </c>
      <c r="H188" s="268">
        <v>47.25</v>
      </c>
      <c r="I188" s="269"/>
      <c r="J188" s="270">
        <f>ROUND(I188*H188,2)</f>
        <v>0</v>
      </c>
      <c r="K188" s="266" t="s">
        <v>3039</v>
      </c>
      <c r="L188" s="271"/>
      <c r="M188" s="272" t="s">
        <v>19</v>
      </c>
      <c r="N188" s="273" t="s">
        <v>44</v>
      </c>
      <c r="O188" s="83"/>
      <c r="P188" s="227">
        <f>O188*H188</f>
        <v>0</v>
      </c>
      <c r="Q188" s="227">
        <v>0.00056999999999999998</v>
      </c>
      <c r="R188" s="227">
        <f>Q188*H188</f>
        <v>0.026932499999999998</v>
      </c>
      <c r="S188" s="227">
        <v>0</v>
      </c>
      <c r="T188" s="228">
        <f>S188*H188</f>
        <v>0</v>
      </c>
      <c r="AR188" s="223" t="s">
        <v>83</v>
      </c>
      <c r="AT188" s="223" t="s">
        <v>325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81</v>
      </c>
      <c r="BM188" s="223" t="s">
        <v>3805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3728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3759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83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3806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83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3807</v>
      </c>
      <c r="G192" s="243"/>
      <c r="H192" s="246">
        <v>47.25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81</v>
      </c>
      <c r="AY192" s="252" t="s">
        <v>152</v>
      </c>
    </row>
    <row r="193" s="1" customFormat="1" ht="36" customHeight="1">
      <c r="B193" s="38"/>
      <c r="C193" s="211" t="s">
        <v>307</v>
      </c>
      <c r="D193" s="211" t="s">
        <v>155</v>
      </c>
      <c r="E193" s="212" t="s">
        <v>3808</v>
      </c>
      <c r="F193" s="213" t="s">
        <v>3809</v>
      </c>
      <c r="G193" s="214" t="s">
        <v>254</v>
      </c>
      <c r="H193" s="215">
        <v>45</v>
      </c>
      <c r="I193" s="216"/>
      <c r="J193" s="217">
        <f>ROUND(I193*H193,2)</f>
        <v>0</v>
      </c>
      <c r="K193" s="213" t="s">
        <v>3039</v>
      </c>
      <c r="L193" s="43"/>
      <c r="M193" s="225" t="s">
        <v>19</v>
      </c>
      <c r="N193" s="226" t="s">
        <v>44</v>
      </c>
      <c r="O193" s="83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AR193" s="223" t="s">
        <v>81</v>
      </c>
      <c r="AT193" s="223" t="s">
        <v>155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81</v>
      </c>
      <c r="BM193" s="223" t="s">
        <v>3810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3811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83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2" customFormat="1">
      <c r="B195" s="232"/>
      <c r="C195" s="233"/>
      <c r="D195" s="229" t="s">
        <v>182</v>
      </c>
      <c r="E195" s="234" t="s">
        <v>19</v>
      </c>
      <c r="F195" s="235" t="s">
        <v>3812</v>
      </c>
      <c r="G195" s="233"/>
      <c r="H195" s="234" t="s">
        <v>19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AT195" s="241" t="s">
        <v>182</v>
      </c>
      <c r="AU195" s="241" t="s">
        <v>83</v>
      </c>
      <c r="AV195" s="12" t="s">
        <v>81</v>
      </c>
      <c r="AW195" s="12" t="s">
        <v>35</v>
      </c>
      <c r="AX195" s="12" t="s">
        <v>73</v>
      </c>
      <c r="AY195" s="241" t="s">
        <v>152</v>
      </c>
    </row>
    <row r="196" s="13" customFormat="1">
      <c r="B196" s="242"/>
      <c r="C196" s="243"/>
      <c r="D196" s="229" t="s">
        <v>182</v>
      </c>
      <c r="E196" s="244" t="s">
        <v>19</v>
      </c>
      <c r="F196" s="245" t="s">
        <v>1604</v>
      </c>
      <c r="G196" s="243"/>
      <c r="H196" s="246">
        <v>10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AT196" s="252" t="s">
        <v>182</v>
      </c>
      <c r="AU196" s="252" t="s">
        <v>83</v>
      </c>
      <c r="AV196" s="13" t="s">
        <v>83</v>
      </c>
      <c r="AW196" s="13" t="s">
        <v>35</v>
      </c>
      <c r="AX196" s="13" t="s">
        <v>73</v>
      </c>
      <c r="AY196" s="252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3813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3814</v>
      </c>
      <c r="G198" s="243"/>
      <c r="H198" s="246">
        <v>5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73</v>
      </c>
      <c r="AY198" s="252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3815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83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3" customFormat="1">
      <c r="B200" s="242"/>
      <c r="C200" s="243"/>
      <c r="D200" s="229" t="s">
        <v>182</v>
      </c>
      <c r="E200" s="244" t="s">
        <v>19</v>
      </c>
      <c r="F200" s="245" t="s">
        <v>3816</v>
      </c>
      <c r="G200" s="243"/>
      <c r="H200" s="246">
        <v>15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AT200" s="252" t="s">
        <v>182</v>
      </c>
      <c r="AU200" s="252" t="s">
        <v>83</v>
      </c>
      <c r="AV200" s="13" t="s">
        <v>83</v>
      </c>
      <c r="AW200" s="13" t="s">
        <v>35</v>
      </c>
      <c r="AX200" s="13" t="s">
        <v>73</v>
      </c>
      <c r="AY200" s="252" t="s">
        <v>152</v>
      </c>
    </row>
    <row r="201" s="12" customFormat="1">
      <c r="B201" s="232"/>
      <c r="C201" s="233"/>
      <c r="D201" s="229" t="s">
        <v>182</v>
      </c>
      <c r="E201" s="234" t="s">
        <v>19</v>
      </c>
      <c r="F201" s="235" t="s">
        <v>3817</v>
      </c>
      <c r="G201" s="233"/>
      <c r="H201" s="234" t="s">
        <v>19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182</v>
      </c>
      <c r="AU201" s="241" t="s">
        <v>83</v>
      </c>
      <c r="AV201" s="12" t="s">
        <v>81</v>
      </c>
      <c r="AW201" s="12" t="s">
        <v>35</v>
      </c>
      <c r="AX201" s="12" t="s">
        <v>73</v>
      </c>
      <c r="AY201" s="241" t="s">
        <v>152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1604</v>
      </c>
      <c r="G202" s="243"/>
      <c r="H202" s="246">
        <v>10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73</v>
      </c>
      <c r="AY202" s="252" t="s">
        <v>152</v>
      </c>
    </row>
    <row r="203" s="12" customFormat="1">
      <c r="B203" s="232"/>
      <c r="C203" s="233"/>
      <c r="D203" s="229" t="s">
        <v>182</v>
      </c>
      <c r="E203" s="234" t="s">
        <v>19</v>
      </c>
      <c r="F203" s="235" t="s">
        <v>3818</v>
      </c>
      <c r="G203" s="233"/>
      <c r="H203" s="234" t="s">
        <v>19</v>
      </c>
      <c r="I203" s="236"/>
      <c r="J203" s="233"/>
      <c r="K203" s="233"/>
      <c r="L203" s="237"/>
      <c r="M203" s="238"/>
      <c r="N203" s="239"/>
      <c r="O203" s="239"/>
      <c r="P203" s="239"/>
      <c r="Q203" s="239"/>
      <c r="R203" s="239"/>
      <c r="S203" s="239"/>
      <c r="T203" s="240"/>
      <c r="AT203" s="241" t="s">
        <v>182</v>
      </c>
      <c r="AU203" s="241" t="s">
        <v>83</v>
      </c>
      <c r="AV203" s="12" t="s">
        <v>81</v>
      </c>
      <c r="AW203" s="12" t="s">
        <v>35</v>
      </c>
      <c r="AX203" s="12" t="s">
        <v>73</v>
      </c>
      <c r="AY203" s="241" t="s">
        <v>152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3814</v>
      </c>
      <c r="G204" s="243"/>
      <c r="H204" s="246">
        <v>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73</v>
      </c>
      <c r="AY204" s="252" t="s">
        <v>152</v>
      </c>
    </row>
    <row r="205" s="14" customFormat="1">
      <c r="B205" s="253"/>
      <c r="C205" s="254"/>
      <c r="D205" s="229" t="s">
        <v>182</v>
      </c>
      <c r="E205" s="255" t="s">
        <v>19</v>
      </c>
      <c r="F205" s="256" t="s">
        <v>189</v>
      </c>
      <c r="G205" s="254"/>
      <c r="H205" s="257">
        <v>45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AT205" s="263" t="s">
        <v>182</v>
      </c>
      <c r="AU205" s="263" t="s">
        <v>83</v>
      </c>
      <c r="AV205" s="14" t="s">
        <v>151</v>
      </c>
      <c r="AW205" s="14" t="s">
        <v>35</v>
      </c>
      <c r="AX205" s="14" t="s">
        <v>81</v>
      </c>
      <c r="AY205" s="263" t="s">
        <v>152</v>
      </c>
    </row>
    <row r="206" s="1" customFormat="1" ht="16.5" customHeight="1">
      <c r="B206" s="38"/>
      <c r="C206" s="264" t="s">
        <v>324</v>
      </c>
      <c r="D206" s="264" t="s">
        <v>325</v>
      </c>
      <c r="E206" s="265" t="s">
        <v>3819</v>
      </c>
      <c r="F206" s="266" t="s">
        <v>3820</v>
      </c>
      <c r="G206" s="267" t="s">
        <v>254</v>
      </c>
      <c r="H206" s="268">
        <v>47.25</v>
      </c>
      <c r="I206" s="269"/>
      <c r="J206" s="270">
        <f>ROUND(I206*H206,2)</f>
        <v>0</v>
      </c>
      <c r="K206" s="266" t="s">
        <v>3786</v>
      </c>
      <c r="L206" s="271"/>
      <c r="M206" s="272" t="s">
        <v>19</v>
      </c>
      <c r="N206" s="273" t="s">
        <v>44</v>
      </c>
      <c r="O206" s="83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AR206" s="223" t="s">
        <v>83</v>
      </c>
      <c r="AT206" s="223" t="s">
        <v>325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81</v>
      </c>
      <c r="BM206" s="223" t="s">
        <v>3821</v>
      </c>
    </row>
    <row r="207" s="12" customFormat="1">
      <c r="B207" s="232"/>
      <c r="C207" s="233"/>
      <c r="D207" s="229" t="s">
        <v>182</v>
      </c>
      <c r="E207" s="234" t="s">
        <v>19</v>
      </c>
      <c r="F207" s="235" t="s">
        <v>3811</v>
      </c>
      <c r="G207" s="233"/>
      <c r="H207" s="234" t="s">
        <v>19</v>
      </c>
      <c r="I207" s="236"/>
      <c r="J207" s="233"/>
      <c r="K207" s="233"/>
      <c r="L207" s="237"/>
      <c r="M207" s="238"/>
      <c r="N207" s="239"/>
      <c r="O207" s="239"/>
      <c r="P207" s="239"/>
      <c r="Q207" s="239"/>
      <c r="R207" s="239"/>
      <c r="S207" s="239"/>
      <c r="T207" s="240"/>
      <c r="AT207" s="241" t="s">
        <v>182</v>
      </c>
      <c r="AU207" s="241" t="s">
        <v>83</v>
      </c>
      <c r="AV207" s="12" t="s">
        <v>81</v>
      </c>
      <c r="AW207" s="12" t="s">
        <v>35</v>
      </c>
      <c r="AX207" s="12" t="s">
        <v>73</v>
      </c>
      <c r="AY207" s="241" t="s">
        <v>152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3822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3812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3823</v>
      </c>
      <c r="G210" s="243"/>
      <c r="H210" s="246">
        <v>10.5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73</v>
      </c>
      <c r="AY210" s="252" t="s">
        <v>152</v>
      </c>
    </row>
    <row r="211" s="12" customFormat="1">
      <c r="B211" s="232"/>
      <c r="C211" s="233"/>
      <c r="D211" s="229" t="s">
        <v>182</v>
      </c>
      <c r="E211" s="234" t="s">
        <v>19</v>
      </c>
      <c r="F211" s="235" t="s">
        <v>3813</v>
      </c>
      <c r="G211" s="233"/>
      <c r="H211" s="234" t="s">
        <v>19</v>
      </c>
      <c r="I211" s="236"/>
      <c r="J211" s="233"/>
      <c r="K211" s="233"/>
      <c r="L211" s="237"/>
      <c r="M211" s="238"/>
      <c r="N211" s="239"/>
      <c r="O211" s="239"/>
      <c r="P211" s="239"/>
      <c r="Q211" s="239"/>
      <c r="R211" s="239"/>
      <c r="S211" s="239"/>
      <c r="T211" s="240"/>
      <c r="AT211" s="241" t="s">
        <v>182</v>
      </c>
      <c r="AU211" s="241" t="s">
        <v>83</v>
      </c>
      <c r="AV211" s="12" t="s">
        <v>81</v>
      </c>
      <c r="AW211" s="12" t="s">
        <v>35</v>
      </c>
      <c r="AX211" s="12" t="s">
        <v>73</v>
      </c>
      <c r="AY211" s="241" t="s">
        <v>152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3824</v>
      </c>
      <c r="G212" s="243"/>
      <c r="H212" s="246">
        <v>5.25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2" customFormat="1">
      <c r="B213" s="232"/>
      <c r="C213" s="233"/>
      <c r="D213" s="229" t="s">
        <v>182</v>
      </c>
      <c r="E213" s="234" t="s">
        <v>19</v>
      </c>
      <c r="F213" s="235" t="s">
        <v>3815</v>
      </c>
      <c r="G213" s="233"/>
      <c r="H213" s="234" t="s">
        <v>19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AT213" s="241" t="s">
        <v>182</v>
      </c>
      <c r="AU213" s="241" t="s">
        <v>83</v>
      </c>
      <c r="AV213" s="12" t="s">
        <v>81</v>
      </c>
      <c r="AW213" s="12" t="s">
        <v>35</v>
      </c>
      <c r="AX213" s="12" t="s">
        <v>73</v>
      </c>
      <c r="AY213" s="241" t="s">
        <v>152</v>
      </c>
    </row>
    <row r="214" s="13" customFormat="1">
      <c r="B214" s="242"/>
      <c r="C214" s="243"/>
      <c r="D214" s="229" t="s">
        <v>182</v>
      </c>
      <c r="E214" s="244" t="s">
        <v>19</v>
      </c>
      <c r="F214" s="245" t="s">
        <v>3825</v>
      </c>
      <c r="G214" s="243"/>
      <c r="H214" s="246">
        <v>15.75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AT214" s="252" t="s">
        <v>182</v>
      </c>
      <c r="AU214" s="252" t="s">
        <v>83</v>
      </c>
      <c r="AV214" s="13" t="s">
        <v>83</v>
      </c>
      <c r="AW214" s="13" t="s">
        <v>35</v>
      </c>
      <c r="AX214" s="13" t="s">
        <v>73</v>
      </c>
      <c r="AY214" s="252" t="s">
        <v>152</v>
      </c>
    </row>
    <row r="215" s="12" customFormat="1">
      <c r="B215" s="232"/>
      <c r="C215" s="233"/>
      <c r="D215" s="229" t="s">
        <v>182</v>
      </c>
      <c r="E215" s="234" t="s">
        <v>19</v>
      </c>
      <c r="F215" s="235" t="s">
        <v>3817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182</v>
      </c>
      <c r="AU215" s="241" t="s">
        <v>83</v>
      </c>
      <c r="AV215" s="12" t="s">
        <v>81</v>
      </c>
      <c r="AW215" s="12" t="s">
        <v>35</v>
      </c>
      <c r="AX215" s="12" t="s">
        <v>73</v>
      </c>
      <c r="AY215" s="241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3823</v>
      </c>
      <c r="G216" s="243"/>
      <c r="H216" s="246">
        <v>10.5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2" customFormat="1">
      <c r="B217" s="232"/>
      <c r="C217" s="233"/>
      <c r="D217" s="229" t="s">
        <v>182</v>
      </c>
      <c r="E217" s="234" t="s">
        <v>19</v>
      </c>
      <c r="F217" s="235" t="s">
        <v>3818</v>
      </c>
      <c r="G217" s="233"/>
      <c r="H217" s="234" t="s">
        <v>19</v>
      </c>
      <c r="I217" s="236"/>
      <c r="J217" s="233"/>
      <c r="K217" s="233"/>
      <c r="L217" s="237"/>
      <c r="M217" s="238"/>
      <c r="N217" s="239"/>
      <c r="O217" s="239"/>
      <c r="P217" s="239"/>
      <c r="Q217" s="239"/>
      <c r="R217" s="239"/>
      <c r="S217" s="239"/>
      <c r="T217" s="240"/>
      <c r="AT217" s="241" t="s">
        <v>182</v>
      </c>
      <c r="AU217" s="241" t="s">
        <v>83</v>
      </c>
      <c r="AV217" s="12" t="s">
        <v>81</v>
      </c>
      <c r="AW217" s="12" t="s">
        <v>35</v>
      </c>
      <c r="AX217" s="12" t="s">
        <v>73</v>
      </c>
      <c r="AY217" s="241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3824</v>
      </c>
      <c r="G218" s="243"/>
      <c r="H218" s="246">
        <v>5.25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4" customFormat="1">
      <c r="B219" s="253"/>
      <c r="C219" s="254"/>
      <c r="D219" s="229" t="s">
        <v>182</v>
      </c>
      <c r="E219" s="255" t="s">
        <v>19</v>
      </c>
      <c r="F219" s="256" t="s">
        <v>189</v>
      </c>
      <c r="G219" s="254"/>
      <c r="H219" s="257">
        <v>47.25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AT219" s="263" t="s">
        <v>182</v>
      </c>
      <c r="AU219" s="263" t="s">
        <v>83</v>
      </c>
      <c r="AV219" s="14" t="s">
        <v>151</v>
      </c>
      <c r="AW219" s="14" t="s">
        <v>35</v>
      </c>
      <c r="AX219" s="14" t="s">
        <v>81</v>
      </c>
      <c r="AY219" s="263" t="s">
        <v>152</v>
      </c>
    </row>
    <row r="220" s="1" customFormat="1" ht="36" customHeight="1">
      <c r="B220" s="38"/>
      <c r="C220" s="211" t="s">
        <v>7</v>
      </c>
      <c r="D220" s="211" t="s">
        <v>155</v>
      </c>
      <c r="E220" s="212" t="s">
        <v>3826</v>
      </c>
      <c r="F220" s="213" t="s">
        <v>3827</v>
      </c>
      <c r="G220" s="214" t="s">
        <v>254</v>
      </c>
      <c r="H220" s="215">
        <v>30</v>
      </c>
      <c r="I220" s="216"/>
      <c r="J220" s="217">
        <f>ROUND(I220*H220,2)</f>
        <v>0</v>
      </c>
      <c r="K220" s="213" t="s">
        <v>3039</v>
      </c>
      <c r="L220" s="43"/>
      <c r="M220" s="225" t="s">
        <v>19</v>
      </c>
      <c r="N220" s="226" t="s">
        <v>44</v>
      </c>
      <c r="O220" s="83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AR220" s="223" t="s">
        <v>81</v>
      </c>
      <c r="AT220" s="223" t="s">
        <v>155</v>
      </c>
      <c r="AU220" s="223" t="s">
        <v>83</v>
      </c>
      <c r="AY220" s="17" t="s">
        <v>152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7" t="s">
        <v>81</v>
      </c>
      <c r="BK220" s="224">
        <f>ROUND(I220*H220,2)</f>
        <v>0</v>
      </c>
      <c r="BL220" s="17" t="s">
        <v>81</v>
      </c>
      <c r="BM220" s="223" t="s">
        <v>3828</v>
      </c>
    </row>
    <row r="221" s="12" customFormat="1">
      <c r="B221" s="232"/>
      <c r="C221" s="233"/>
      <c r="D221" s="229" t="s">
        <v>182</v>
      </c>
      <c r="E221" s="234" t="s">
        <v>19</v>
      </c>
      <c r="F221" s="235" t="s">
        <v>3811</v>
      </c>
      <c r="G221" s="233"/>
      <c r="H221" s="234" t="s">
        <v>19</v>
      </c>
      <c r="I221" s="236"/>
      <c r="J221" s="233"/>
      <c r="K221" s="233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182</v>
      </c>
      <c r="AU221" s="241" t="s">
        <v>83</v>
      </c>
      <c r="AV221" s="12" t="s">
        <v>81</v>
      </c>
      <c r="AW221" s="12" t="s">
        <v>35</v>
      </c>
      <c r="AX221" s="12" t="s">
        <v>73</v>
      </c>
      <c r="AY221" s="241" t="s">
        <v>152</v>
      </c>
    </row>
    <row r="222" s="12" customFormat="1">
      <c r="B222" s="232"/>
      <c r="C222" s="233"/>
      <c r="D222" s="229" t="s">
        <v>182</v>
      </c>
      <c r="E222" s="234" t="s">
        <v>19</v>
      </c>
      <c r="F222" s="235" t="s">
        <v>3812</v>
      </c>
      <c r="G222" s="233"/>
      <c r="H222" s="234" t="s">
        <v>19</v>
      </c>
      <c r="I222" s="236"/>
      <c r="J222" s="233"/>
      <c r="K222" s="233"/>
      <c r="L222" s="237"/>
      <c r="M222" s="238"/>
      <c r="N222" s="239"/>
      <c r="O222" s="239"/>
      <c r="P222" s="239"/>
      <c r="Q222" s="239"/>
      <c r="R222" s="239"/>
      <c r="S222" s="239"/>
      <c r="T222" s="240"/>
      <c r="AT222" s="241" t="s">
        <v>182</v>
      </c>
      <c r="AU222" s="241" t="s">
        <v>83</v>
      </c>
      <c r="AV222" s="12" t="s">
        <v>81</v>
      </c>
      <c r="AW222" s="12" t="s">
        <v>35</v>
      </c>
      <c r="AX222" s="12" t="s">
        <v>73</v>
      </c>
      <c r="AY222" s="241" t="s">
        <v>152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3814</v>
      </c>
      <c r="G223" s="243"/>
      <c r="H223" s="246">
        <v>5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73</v>
      </c>
      <c r="AY223" s="252" t="s">
        <v>152</v>
      </c>
    </row>
    <row r="224" s="12" customFormat="1">
      <c r="B224" s="232"/>
      <c r="C224" s="233"/>
      <c r="D224" s="229" t="s">
        <v>182</v>
      </c>
      <c r="E224" s="234" t="s">
        <v>19</v>
      </c>
      <c r="F224" s="235" t="s">
        <v>3829</v>
      </c>
      <c r="G224" s="233"/>
      <c r="H224" s="234" t="s">
        <v>19</v>
      </c>
      <c r="I224" s="236"/>
      <c r="J224" s="233"/>
      <c r="K224" s="233"/>
      <c r="L224" s="237"/>
      <c r="M224" s="238"/>
      <c r="N224" s="239"/>
      <c r="O224" s="239"/>
      <c r="P224" s="239"/>
      <c r="Q224" s="239"/>
      <c r="R224" s="239"/>
      <c r="S224" s="239"/>
      <c r="T224" s="240"/>
      <c r="AT224" s="241" t="s">
        <v>182</v>
      </c>
      <c r="AU224" s="241" t="s">
        <v>83</v>
      </c>
      <c r="AV224" s="12" t="s">
        <v>81</v>
      </c>
      <c r="AW224" s="12" t="s">
        <v>35</v>
      </c>
      <c r="AX224" s="12" t="s">
        <v>73</v>
      </c>
      <c r="AY224" s="241" t="s">
        <v>152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3814</v>
      </c>
      <c r="G225" s="243"/>
      <c r="H225" s="246">
        <v>5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2" customFormat="1">
      <c r="B226" s="232"/>
      <c r="C226" s="233"/>
      <c r="D226" s="229" t="s">
        <v>182</v>
      </c>
      <c r="E226" s="234" t="s">
        <v>19</v>
      </c>
      <c r="F226" s="235" t="s">
        <v>3813</v>
      </c>
      <c r="G226" s="233"/>
      <c r="H226" s="234" t="s">
        <v>19</v>
      </c>
      <c r="I226" s="236"/>
      <c r="J226" s="233"/>
      <c r="K226" s="233"/>
      <c r="L226" s="237"/>
      <c r="M226" s="238"/>
      <c r="N226" s="239"/>
      <c r="O226" s="239"/>
      <c r="P226" s="239"/>
      <c r="Q226" s="239"/>
      <c r="R226" s="239"/>
      <c r="S226" s="239"/>
      <c r="T226" s="240"/>
      <c r="AT226" s="241" t="s">
        <v>182</v>
      </c>
      <c r="AU226" s="241" t="s">
        <v>83</v>
      </c>
      <c r="AV226" s="12" t="s">
        <v>81</v>
      </c>
      <c r="AW226" s="12" t="s">
        <v>35</v>
      </c>
      <c r="AX226" s="12" t="s">
        <v>73</v>
      </c>
      <c r="AY226" s="241" t="s">
        <v>152</v>
      </c>
    </row>
    <row r="227" s="13" customFormat="1">
      <c r="B227" s="242"/>
      <c r="C227" s="243"/>
      <c r="D227" s="229" t="s">
        <v>182</v>
      </c>
      <c r="E227" s="244" t="s">
        <v>19</v>
      </c>
      <c r="F227" s="245" t="s">
        <v>3814</v>
      </c>
      <c r="G227" s="243"/>
      <c r="H227" s="246">
        <v>5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AT227" s="252" t="s">
        <v>182</v>
      </c>
      <c r="AU227" s="252" t="s">
        <v>83</v>
      </c>
      <c r="AV227" s="13" t="s">
        <v>83</v>
      </c>
      <c r="AW227" s="13" t="s">
        <v>35</v>
      </c>
      <c r="AX227" s="13" t="s">
        <v>73</v>
      </c>
      <c r="AY227" s="252" t="s">
        <v>152</v>
      </c>
    </row>
    <row r="228" s="12" customFormat="1">
      <c r="B228" s="232"/>
      <c r="C228" s="233"/>
      <c r="D228" s="229" t="s">
        <v>182</v>
      </c>
      <c r="E228" s="234" t="s">
        <v>19</v>
      </c>
      <c r="F228" s="235" t="s">
        <v>3815</v>
      </c>
      <c r="G228" s="233"/>
      <c r="H228" s="234" t="s">
        <v>19</v>
      </c>
      <c r="I228" s="236"/>
      <c r="J228" s="233"/>
      <c r="K228" s="233"/>
      <c r="L228" s="237"/>
      <c r="M228" s="238"/>
      <c r="N228" s="239"/>
      <c r="O228" s="239"/>
      <c r="P228" s="239"/>
      <c r="Q228" s="239"/>
      <c r="R228" s="239"/>
      <c r="S228" s="239"/>
      <c r="T228" s="240"/>
      <c r="AT228" s="241" t="s">
        <v>182</v>
      </c>
      <c r="AU228" s="241" t="s">
        <v>83</v>
      </c>
      <c r="AV228" s="12" t="s">
        <v>81</v>
      </c>
      <c r="AW228" s="12" t="s">
        <v>35</v>
      </c>
      <c r="AX228" s="12" t="s">
        <v>73</v>
      </c>
      <c r="AY228" s="241" t="s">
        <v>152</v>
      </c>
    </row>
    <row r="229" s="13" customFormat="1">
      <c r="B229" s="242"/>
      <c r="C229" s="243"/>
      <c r="D229" s="229" t="s">
        <v>182</v>
      </c>
      <c r="E229" s="244" t="s">
        <v>19</v>
      </c>
      <c r="F229" s="245" t="s">
        <v>1604</v>
      </c>
      <c r="G229" s="243"/>
      <c r="H229" s="246">
        <v>10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182</v>
      </c>
      <c r="AU229" s="252" t="s">
        <v>83</v>
      </c>
      <c r="AV229" s="13" t="s">
        <v>83</v>
      </c>
      <c r="AW229" s="13" t="s">
        <v>35</v>
      </c>
      <c r="AX229" s="13" t="s">
        <v>73</v>
      </c>
      <c r="AY229" s="252" t="s">
        <v>152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3817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3" customFormat="1">
      <c r="B231" s="242"/>
      <c r="C231" s="243"/>
      <c r="D231" s="229" t="s">
        <v>182</v>
      </c>
      <c r="E231" s="244" t="s">
        <v>19</v>
      </c>
      <c r="F231" s="245" t="s">
        <v>3814</v>
      </c>
      <c r="G231" s="243"/>
      <c r="H231" s="246">
        <v>5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AT231" s="252" t="s">
        <v>182</v>
      </c>
      <c r="AU231" s="252" t="s">
        <v>83</v>
      </c>
      <c r="AV231" s="13" t="s">
        <v>83</v>
      </c>
      <c r="AW231" s="13" t="s">
        <v>35</v>
      </c>
      <c r="AX231" s="13" t="s">
        <v>73</v>
      </c>
      <c r="AY231" s="252" t="s">
        <v>152</v>
      </c>
    </row>
    <row r="232" s="14" customFormat="1">
      <c r="B232" s="253"/>
      <c r="C232" s="254"/>
      <c r="D232" s="229" t="s">
        <v>182</v>
      </c>
      <c r="E232" s="255" t="s">
        <v>19</v>
      </c>
      <c r="F232" s="256" t="s">
        <v>189</v>
      </c>
      <c r="G232" s="254"/>
      <c r="H232" s="257">
        <v>30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AT232" s="263" t="s">
        <v>182</v>
      </c>
      <c r="AU232" s="263" t="s">
        <v>83</v>
      </c>
      <c r="AV232" s="14" t="s">
        <v>151</v>
      </c>
      <c r="AW232" s="14" t="s">
        <v>35</v>
      </c>
      <c r="AX232" s="14" t="s">
        <v>81</v>
      </c>
      <c r="AY232" s="263" t="s">
        <v>152</v>
      </c>
    </row>
    <row r="233" s="1" customFormat="1" ht="16.5" customHeight="1">
      <c r="B233" s="38"/>
      <c r="C233" s="264" t="s">
        <v>343</v>
      </c>
      <c r="D233" s="264" t="s">
        <v>325</v>
      </c>
      <c r="E233" s="265" t="s">
        <v>3830</v>
      </c>
      <c r="F233" s="266" t="s">
        <v>3831</v>
      </c>
      <c r="G233" s="267" t="s">
        <v>254</v>
      </c>
      <c r="H233" s="268">
        <v>31.5</v>
      </c>
      <c r="I233" s="269"/>
      <c r="J233" s="270">
        <f>ROUND(I233*H233,2)</f>
        <v>0</v>
      </c>
      <c r="K233" s="266" t="s">
        <v>3786</v>
      </c>
      <c r="L233" s="271"/>
      <c r="M233" s="272" t="s">
        <v>19</v>
      </c>
      <c r="N233" s="273" t="s">
        <v>44</v>
      </c>
      <c r="O233" s="83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AR233" s="223" t="s">
        <v>83</v>
      </c>
      <c r="AT233" s="223" t="s">
        <v>325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81</v>
      </c>
      <c r="BM233" s="223" t="s">
        <v>3832</v>
      </c>
    </row>
    <row r="234" s="12" customFormat="1">
      <c r="B234" s="232"/>
      <c r="C234" s="233"/>
      <c r="D234" s="229" t="s">
        <v>182</v>
      </c>
      <c r="E234" s="234" t="s">
        <v>19</v>
      </c>
      <c r="F234" s="235" t="s">
        <v>3811</v>
      </c>
      <c r="G234" s="233"/>
      <c r="H234" s="234" t="s">
        <v>19</v>
      </c>
      <c r="I234" s="236"/>
      <c r="J234" s="233"/>
      <c r="K234" s="233"/>
      <c r="L234" s="237"/>
      <c r="M234" s="238"/>
      <c r="N234" s="239"/>
      <c r="O234" s="239"/>
      <c r="P234" s="239"/>
      <c r="Q234" s="239"/>
      <c r="R234" s="239"/>
      <c r="S234" s="239"/>
      <c r="T234" s="240"/>
      <c r="AT234" s="241" t="s">
        <v>182</v>
      </c>
      <c r="AU234" s="241" t="s">
        <v>83</v>
      </c>
      <c r="AV234" s="12" t="s">
        <v>81</v>
      </c>
      <c r="AW234" s="12" t="s">
        <v>35</v>
      </c>
      <c r="AX234" s="12" t="s">
        <v>73</v>
      </c>
      <c r="AY234" s="241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3822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3812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3824</v>
      </c>
      <c r="G237" s="243"/>
      <c r="H237" s="246">
        <v>5.25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3829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3824</v>
      </c>
      <c r="G239" s="243"/>
      <c r="H239" s="246">
        <v>5.25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2" customFormat="1">
      <c r="B240" s="232"/>
      <c r="C240" s="233"/>
      <c r="D240" s="229" t="s">
        <v>182</v>
      </c>
      <c r="E240" s="234" t="s">
        <v>19</v>
      </c>
      <c r="F240" s="235" t="s">
        <v>3813</v>
      </c>
      <c r="G240" s="233"/>
      <c r="H240" s="234" t="s">
        <v>19</v>
      </c>
      <c r="I240" s="236"/>
      <c r="J240" s="233"/>
      <c r="K240" s="233"/>
      <c r="L240" s="237"/>
      <c r="M240" s="238"/>
      <c r="N240" s="239"/>
      <c r="O240" s="239"/>
      <c r="P240" s="239"/>
      <c r="Q240" s="239"/>
      <c r="R240" s="239"/>
      <c r="S240" s="239"/>
      <c r="T240" s="240"/>
      <c r="AT240" s="241" t="s">
        <v>182</v>
      </c>
      <c r="AU240" s="241" t="s">
        <v>83</v>
      </c>
      <c r="AV240" s="12" t="s">
        <v>81</v>
      </c>
      <c r="AW240" s="12" t="s">
        <v>35</v>
      </c>
      <c r="AX240" s="12" t="s">
        <v>73</v>
      </c>
      <c r="AY240" s="241" t="s">
        <v>152</v>
      </c>
    </row>
    <row r="241" s="13" customFormat="1">
      <c r="B241" s="242"/>
      <c r="C241" s="243"/>
      <c r="D241" s="229" t="s">
        <v>182</v>
      </c>
      <c r="E241" s="244" t="s">
        <v>19</v>
      </c>
      <c r="F241" s="245" t="s">
        <v>3824</v>
      </c>
      <c r="G241" s="243"/>
      <c r="H241" s="246">
        <v>5.25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AT241" s="252" t="s">
        <v>182</v>
      </c>
      <c r="AU241" s="252" t="s">
        <v>83</v>
      </c>
      <c r="AV241" s="13" t="s">
        <v>83</v>
      </c>
      <c r="AW241" s="13" t="s">
        <v>35</v>
      </c>
      <c r="AX241" s="13" t="s">
        <v>73</v>
      </c>
      <c r="AY241" s="252" t="s">
        <v>152</v>
      </c>
    </row>
    <row r="242" s="12" customFormat="1">
      <c r="B242" s="232"/>
      <c r="C242" s="233"/>
      <c r="D242" s="229" t="s">
        <v>182</v>
      </c>
      <c r="E242" s="234" t="s">
        <v>19</v>
      </c>
      <c r="F242" s="235" t="s">
        <v>3815</v>
      </c>
      <c r="G242" s="233"/>
      <c r="H242" s="234" t="s">
        <v>19</v>
      </c>
      <c r="I242" s="236"/>
      <c r="J242" s="233"/>
      <c r="K242" s="233"/>
      <c r="L242" s="237"/>
      <c r="M242" s="238"/>
      <c r="N242" s="239"/>
      <c r="O242" s="239"/>
      <c r="P242" s="239"/>
      <c r="Q242" s="239"/>
      <c r="R242" s="239"/>
      <c r="S242" s="239"/>
      <c r="T242" s="240"/>
      <c r="AT242" s="241" t="s">
        <v>182</v>
      </c>
      <c r="AU242" s="241" t="s">
        <v>83</v>
      </c>
      <c r="AV242" s="12" t="s">
        <v>81</v>
      </c>
      <c r="AW242" s="12" t="s">
        <v>35</v>
      </c>
      <c r="AX242" s="12" t="s">
        <v>73</v>
      </c>
      <c r="AY242" s="241" t="s">
        <v>152</v>
      </c>
    </row>
    <row r="243" s="13" customFormat="1">
      <c r="B243" s="242"/>
      <c r="C243" s="243"/>
      <c r="D243" s="229" t="s">
        <v>182</v>
      </c>
      <c r="E243" s="244" t="s">
        <v>19</v>
      </c>
      <c r="F243" s="245" t="s">
        <v>3823</v>
      </c>
      <c r="G243" s="243"/>
      <c r="H243" s="246">
        <v>10.5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AT243" s="252" t="s">
        <v>182</v>
      </c>
      <c r="AU243" s="252" t="s">
        <v>83</v>
      </c>
      <c r="AV243" s="13" t="s">
        <v>83</v>
      </c>
      <c r="AW243" s="13" t="s">
        <v>35</v>
      </c>
      <c r="AX243" s="13" t="s">
        <v>73</v>
      </c>
      <c r="AY243" s="252" t="s">
        <v>152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3817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3824</v>
      </c>
      <c r="G245" s="243"/>
      <c r="H245" s="246">
        <v>5.25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73</v>
      </c>
      <c r="AY245" s="252" t="s">
        <v>152</v>
      </c>
    </row>
    <row r="246" s="14" customFormat="1">
      <c r="B246" s="253"/>
      <c r="C246" s="254"/>
      <c r="D246" s="229" t="s">
        <v>182</v>
      </c>
      <c r="E246" s="255" t="s">
        <v>19</v>
      </c>
      <c r="F246" s="256" t="s">
        <v>189</v>
      </c>
      <c r="G246" s="254"/>
      <c r="H246" s="257">
        <v>31.5</v>
      </c>
      <c r="I246" s="258"/>
      <c r="J246" s="254"/>
      <c r="K246" s="254"/>
      <c r="L246" s="259"/>
      <c r="M246" s="260"/>
      <c r="N246" s="261"/>
      <c r="O246" s="261"/>
      <c r="P246" s="261"/>
      <c r="Q246" s="261"/>
      <c r="R246" s="261"/>
      <c r="S246" s="261"/>
      <c r="T246" s="262"/>
      <c r="AT246" s="263" t="s">
        <v>182</v>
      </c>
      <c r="AU246" s="263" t="s">
        <v>83</v>
      </c>
      <c r="AV246" s="14" t="s">
        <v>151</v>
      </c>
      <c r="AW246" s="14" t="s">
        <v>35</v>
      </c>
      <c r="AX246" s="14" t="s">
        <v>81</v>
      </c>
      <c r="AY246" s="263" t="s">
        <v>152</v>
      </c>
    </row>
    <row r="247" s="1" customFormat="1" ht="36" customHeight="1">
      <c r="B247" s="38"/>
      <c r="C247" s="211" t="s">
        <v>347</v>
      </c>
      <c r="D247" s="211" t="s">
        <v>155</v>
      </c>
      <c r="E247" s="212" t="s">
        <v>3826</v>
      </c>
      <c r="F247" s="213" t="s">
        <v>3827</v>
      </c>
      <c r="G247" s="214" t="s">
        <v>254</v>
      </c>
      <c r="H247" s="215">
        <v>40</v>
      </c>
      <c r="I247" s="216"/>
      <c r="J247" s="217">
        <f>ROUND(I247*H247,2)</f>
        <v>0</v>
      </c>
      <c r="K247" s="213" t="s">
        <v>3039</v>
      </c>
      <c r="L247" s="43"/>
      <c r="M247" s="225" t="s">
        <v>19</v>
      </c>
      <c r="N247" s="226" t="s">
        <v>44</v>
      </c>
      <c r="O247" s="83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AR247" s="223" t="s">
        <v>81</v>
      </c>
      <c r="AT247" s="223" t="s">
        <v>155</v>
      </c>
      <c r="AU247" s="223" t="s">
        <v>83</v>
      </c>
      <c r="AY247" s="17" t="s">
        <v>152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81</v>
      </c>
      <c r="BK247" s="224">
        <f>ROUND(I247*H247,2)</f>
        <v>0</v>
      </c>
      <c r="BL247" s="17" t="s">
        <v>81</v>
      </c>
      <c r="BM247" s="223" t="s">
        <v>3833</v>
      </c>
    </row>
    <row r="248" s="12" customFormat="1">
      <c r="B248" s="232"/>
      <c r="C248" s="233"/>
      <c r="D248" s="229" t="s">
        <v>182</v>
      </c>
      <c r="E248" s="234" t="s">
        <v>19</v>
      </c>
      <c r="F248" s="235" t="s">
        <v>3834</v>
      </c>
      <c r="G248" s="233"/>
      <c r="H248" s="234" t="s">
        <v>19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182</v>
      </c>
      <c r="AU248" s="241" t="s">
        <v>83</v>
      </c>
      <c r="AV248" s="12" t="s">
        <v>81</v>
      </c>
      <c r="AW248" s="12" t="s">
        <v>35</v>
      </c>
      <c r="AX248" s="12" t="s">
        <v>73</v>
      </c>
      <c r="AY248" s="241" t="s">
        <v>152</v>
      </c>
    </row>
    <row r="249" s="12" customFormat="1">
      <c r="B249" s="232"/>
      <c r="C249" s="233"/>
      <c r="D249" s="229" t="s">
        <v>182</v>
      </c>
      <c r="E249" s="234" t="s">
        <v>19</v>
      </c>
      <c r="F249" s="235" t="s">
        <v>3835</v>
      </c>
      <c r="G249" s="233"/>
      <c r="H249" s="234" t="s">
        <v>19</v>
      </c>
      <c r="I249" s="236"/>
      <c r="J249" s="233"/>
      <c r="K249" s="233"/>
      <c r="L249" s="237"/>
      <c r="M249" s="238"/>
      <c r="N249" s="239"/>
      <c r="O249" s="239"/>
      <c r="P249" s="239"/>
      <c r="Q249" s="239"/>
      <c r="R249" s="239"/>
      <c r="S249" s="239"/>
      <c r="T249" s="240"/>
      <c r="AT249" s="241" t="s">
        <v>182</v>
      </c>
      <c r="AU249" s="241" t="s">
        <v>83</v>
      </c>
      <c r="AV249" s="12" t="s">
        <v>81</v>
      </c>
      <c r="AW249" s="12" t="s">
        <v>35</v>
      </c>
      <c r="AX249" s="12" t="s">
        <v>73</v>
      </c>
      <c r="AY249" s="241" t="s">
        <v>152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473</v>
      </c>
      <c r="G250" s="243"/>
      <c r="H250" s="246">
        <v>40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81</v>
      </c>
      <c r="AY250" s="252" t="s">
        <v>152</v>
      </c>
    </row>
    <row r="251" s="1" customFormat="1" ht="16.5" customHeight="1">
      <c r="B251" s="38"/>
      <c r="C251" s="264" t="s">
        <v>354</v>
      </c>
      <c r="D251" s="264" t="s">
        <v>325</v>
      </c>
      <c r="E251" s="265" t="s">
        <v>3836</v>
      </c>
      <c r="F251" s="266" t="s">
        <v>3837</v>
      </c>
      <c r="G251" s="267" t="s">
        <v>254</v>
      </c>
      <c r="H251" s="268">
        <v>42</v>
      </c>
      <c r="I251" s="269"/>
      <c r="J251" s="270">
        <f>ROUND(I251*H251,2)</f>
        <v>0</v>
      </c>
      <c r="K251" s="266" t="s">
        <v>3786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223" t="s">
        <v>83</v>
      </c>
      <c r="AT251" s="223" t="s">
        <v>325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81</v>
      </c>
      <c r="BM251" s="223" t="s">
        <v>3838</v>
      </c>
    </row>
    <row r="252" s="12" customFormat="1">
      <c r="B252" s="232"/>
      <c r="C252" s="233"/>
      <c r="D252" s="229" t="s">
        <v>182</v>
      </c>
      <c r="E252" s="234" t="s">
        <v>19</v>
      </c>
      <c r="F252" s="235" t="s">
        <v>3834</v>
      </c>
      <c r="G252" s="233"/>
      <c r="H252" s="234" t="s">
        <v>19</v>
      </c>
      <c r="I252" s="236"/>
      <c r="J252" s="233"/>
      <c r="K252" s="233"/>
      <c r="L252" s="237"/>
      <c r="M252" s="238"/>
      <c r="N252" s="239"/>
      <c r="O252" s="239"/>
      <c r="P252" s="239"/>
      <c r="Q252" s="239"/>
      <c r="R252" s="239"/>
      <c r="S252" s="239"/>
      <c r="T252" s="240"/>
      <c r="AT252" s="241" t="s">
        <v>182</v>
      </c>
      <c r="AU252" s="241" t="s">
        <v>83</v>
      </c>
      <c r="AV252" s="12" t="s">
        <v>81</v>
      </c>
      <c r="AW252" s="12" t="s">
        <v>35</v>
      </c>
      <c r="AX252" s="12" t="s">
        <v>73</v>
      </c>
      <c r="AY252" s="241" t="s">
        <v>152</v>
      </c>
    </row>
    <row r="253" s="12" customFormat="1">
      <c r="B253" s="232"/>
      <c r="C253" s="233"/>
      <c r="D253" s="229" t="s">
        <v>182</v>
      </c>
      <c r="E253" s="234" t="s">
        <v>19</v>
      </c>
      <c r="F253" s="235" t="s">
        <v>3839</v>
      </c>
      <c r="G253" s="233"/>
      <c r="H253" s="234" t="s">
        <v>19</v>
      </c>
      <c r="I253" s="236"/>
      <c r="J253" s="233"/>
      <c r="K253" s="233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182</v>
      </c>
      <c r="AU253" s="241" t="s">
        <v>83</v>
      </c>
      <c r="AV253" s="12" t="s">
        <v>81</v>
      </c>
      <c r="AW253" s="12" t="s">
        <v>35</v>
      </c>
      <c r="AX253" s="12" t="s">
        <v>73</v>
      </c>
      <c r="AY253" s="241" t="s">
        <v>152</v>
      </c>
    </row>
    <row r="254" s="13" customFormat="1">
      <c r="B254" s="242"/>
      <c r="C254" s="243"/>
      <c r="D254" s="229" t="s">
        <v>182</v>
      </c>
      <c r="E254" s="244" t="s">
        <v>19</v>
      </c>
      <c r="F254" s="245" t="s">
        <v>3840</v>
      </c>
      <c r="G254" s="243"/>
      <c r="H254" s="246">
        <v>42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AT254" s="252" t="s">
        <v>182</v>
      </c>
      <c r="AU254" s="252" t="s">
        <v>83</v>
      </c>
      <c r="AV254" s="13" t="s">
        <v>83</v>
      </c>
      <c r="AW254" s="13" t="s">
        <v>35</v>
      </c>
      <c r="AX254" s="13" t="s">
        <v>81</v>
      </c>
      <c r="AY254" s="252" t="s">
        <v>152</v>
      </c>
    </row>
    <row r="255" s="1" customFormat="1" ht="36" customHeight="1">
      <c r="B255" s="38"/>
      <c r="C255" s="211" t="s">
        <v>358</v>
      </c>
      <c r="D255" s="211" t="s">
        <v>155</v>
      </c>
      <c r="E255" s="212" t="s">
        <v>3841</v>
      </c>
      <c r="F255" s="213" t="s">
        <v>3842</v>
      </c>
      <c r="G255" s="214" t="s">
        <v>254</v>
      </c>
      <c r="H255" s="215">
        <v>40</v>
      </c>
      <c r="I255" s="216"/>
      <c r="J255" s="217">
        <f>ROUND(I255*H255,2)</f>
        <v>0</v>
      </c>
      <c r="K255" s="213" t="s">
        <v>3039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AR255" s="223" t="s">
        <v>81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81</v>
      </c>
      <c r="BM255" s="223" t="s">
        <v>3843</v>
      </c>
    </row>
    <row r="256" s="12" customFormat="1">
      <c r="B256" s="232"/>
      <c r="C256" s="233"/>
      <c r="D256" s="229" t="s">
        <v>182</v>
      </c>
      <c r="E256" s="234" t="s">
        <v>19</v>
      </c>
      <c r="F256" s="235" t="s">
        <v>3728</v>
      </c>
      <c r="G256" s="233"/>
      <c r="H256" s="234" t="s">
        <v>19</v>
      </c>
      <c r="I256" s="236"/>
      <c r="J256" s="233"/>
      <c r="K256" s="233"/>
      <c r="L256" s="237"/>
      <c r="M256" s="238"/>
      <c r="N256" s="239"/>
      <c r="O256" s="239"/>
      <c r="P256" s="239"/>
      <c r="Q256" s="239"/>
      <c r="R256" s="239"/>
      <c r="S256" s="239"/>
      <c r="T256" s="240"/>
      <c r="AT256" s="241" t="s">
        <v>182</v>
      </c>
      <c r="AU256" s="241" t="s">
        <v>83</v>
      </c>
      <c r="AV256" s="12" t="s">
        <v>81</v>
      </c>
      <c r="AW256" s="12" t="s">
        <v>35</v>
      </c>
      <c r="AX256" s="12" t="s">
        <v>73</v>
      </c>
      <c r="AY256" s="241" t="s">
        <v>152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3844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473</v>
      </c>
      <c r="G258" s="243"/>
      <c r="H258" s="246">
        <v>40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81</v>
      </c>
      <c r="AY258" s="252" t="s">
        <v>152</v>
      </c>
    </row>
    <row r="259" s="1" customFormat="1" ht="36" customHeight="1">
      <c r="B259" s="38"/>
      <c r="C259" s="211" t="s">
        <v>364</v>
      </c>
      <c r="D259" s="211" t="s">
        <v>155</v>
      </c>
      <c r="E259" s="212" t="s">
        <v>3845</v>
      </c>
      <c r="F259" s="213" t="s">
        <v>3846</v>
      </c>
      <c r="G259" s="214" t="s">
        <v>254</v>
      </c>
      <c r="H259" s="215">
        <v>210</v>
      </c>
      <c r="I259" s="216"/>
      <c r="J259" s="217">
        <f>ROUND(I259*H259,2)</f>
        <v>0</v>
      </c>
      <c r="K259" s="213" t="s">
        <v>3039</v>
      </c>
      <c r="L259" s="43"/>
      <c r="M259" s="225" t="s">
        <v>19</v>
      </c>
      <c r="N259" s="226" t="s">
        <v>44</v>
      </c>
      <c r="O259" s="83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AR259" s="223" t="s">
        <v>81</v>
      </c>
      <c r="AT259" s="223" t="s">
        <v>155</v>
      </c>
      <c r="AU259" s="223" t="s">
        <v>83</v>
      </c>
      <c r="AY259" s="17" t="s">
        <v>152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81</v>
      </c>
      <c r="BM259" s="223" t="s">
        <v>3847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3728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2" customFormat="1">
      <c r="B261" s="232"/>
      <c r="C261" s="233"/>
      <c r="D261" s="229" t="s">
        <v>182</v>
      </c>
      <c r="E261" s="234" t="s">
        <v>19</v>
      </c>
      <c r="F261" s="235" t="s">
        <v>3848</v>
      </c>
      <c r="G261" s="233"/>
      <c r="H261" s="234" t="s">
        <v>19</v>
      </c>
      <c r="I261" s="236"/>
      <c r="J261" s="233"/>
      <c r="K261" s="233"/>
      <c r="L261" s="237"/>
      <c r="M261" s="238"/>
      <c r="N261" s="239"/>
      <c r="O261" s="239"/>
      <c r="P261" s="239"/>
      <c r="Q261" s="239"/>
      <c r="R261" s="239"/>
      <c r="S261" s="239"/>
      <c r="T261" s="240"/>
      <c r="AT261" s="241" t="s">
        <v>182</v>
      </c>
      <c r="AU261" s="241" t="s">
        <v>83</v>
      </c>
      <c r="AV261" s="12" t="s">
        <v>81</v>
      </c>
      <c r="AW261" s="12" t="s">
        <v>35</v>
      </c>
      <c r="AX261" s="12" t="s">
        <v>73</v>
      </c>
      <c r="AY261" s="241" t="s">
        <v>152</v>
      </c>
    </row>
    <row r="262" s="13" customFormat="1">
      <c r="B262" s="242"/>
      <c r="C262" s="243"/>
      <c r="D262" s="229" t="s">
        <v>182</v>
      </c>
      <c r="E262" s="244" t="s">
        <v>19</v>
      </c>
      <c r="F262" s="245" t="s">
        <v>3849</v>
      </c>
      <c r="G262" s="243"/>
      <c r="H262" s="246">
        <v>210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AT262" s="252" t="s">
        <v>182</v>
      </c>
      <c r="AU262" s="252" t="s">
        <v>83</v>
      </c>
      <c r="AV262" s="13" t="s">
        <v>83</v>
      </c>
      <c r="AW262" s="13" t="s">
        <v>35</v>
      </c>
      <c r="AX262" s="13" t="s">
        <v>81</v>
      </c>
      <c r="AY262" s="252" t="s">
        <v>152</v>
      </c>
    </row>
    <row r="263" s="1" customFormat="1" ht="36" customHeight="1">
      <c r="B263" s="38"/>
      <c r="C263" s="211" t="s">
        <v>368</v>
      </c>
      <c r="D263" s="211" t="s">
        <v>155</v>
      </c>
      <c r="E263" s="212" t="s">
        <v>3850</v>
      </c>
      <c r="F263" s="213" t="s">
        <v>3851</v>
      </c>
      <c r="G263" s="214" t="s">
        <v>254</v>
      </c>
      <c r="H263" s="215">
        <v>95</v>
      </c>
      <c r="I263" s="216"/>
      <c r="J263" s="217">
        <f>ROUND(I263*H263,2)</f>
        <v>0</v>
      </c>
      <c r="K263" s="213" t="s">
        <v>3039</v>
      </c>
      <c r="L263" s="43"/>
      <c r="M263" s="225" t="s">
        <v>19</v>
      </c>
      <c r="N263" s="226" t="s">
        <v>44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AR263" s="223" t="s">
        <v>81</v>
      </c>
      <c r="AT263" s="223" t="s">
        <v>155</v>
      </c>
      <c r="AU263" s="223" t="s">
        <v>83</v>
      </c>
      <c r="AY263" s="17" t="s">
        <v>152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81</v>
      </c>
      <c r="BM263" s="223" t="s">
        <v>3852</v>
      </c>
    </row>
    <row r="264" s="12" customFormat="1">
      <c r="B264" s="232"/>
      <c r="C264" s="233"/>
      <c r="D264" s="229" t="s">
        <v>182</v>
      </c>
      <c r="E264" s="234" t="s">
        <v>19</v>
      </c>
      <c r="F264" s="235" t="s">
        <v>3834</v>
      </c>
      <c r="G264" s="233"/>
      <c r="H264" s="234" t="s">
        <v>19</v>
      </c>
      <c r="I264" s="236"/>
      <c r="J264" s="233"/>
      <c r="K264" s="233"/>
      <c r="L264" s="237"/>
      <c r="M264" s="238"/>
      <c r="N264" s="239"/>
      <c r="O264" s="239"/>
      <c r="P264" s="239"/>
      <c r="Q264" s="239"/>
      <c r="R264" s="239"/>
      <c r="S264" s="239"/>
      <c r="T264" s="240"/>
      <c r="AT264" s="241" t="s">
        <v>182</v>
      </c>
      <c r="AU264" s="241" t="s">
        <v>83</v>
      </c>
      <c r="AV264" s="12" t="s">
        <v>81</v>
      </c>
      <c r="AW264" s="12" t="s">
        <v>35</v>
      </c>
      <c r="AX264" s="12" t="s">
        <v>73</v>
      </c>
      <c r="AY264" s="241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3853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1215</v>
      </c>
      <c r="G266" s="243"/>
      <c r="H266" s="246">
        <v>95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81</v>
      </c>
      <c r="AY266" s="252" t="s">
        <v>152</v>
      </c>
    </row>
    <row r="267" s="1" customFormat="1" ht="16.5" customHeight="1">
      <c r="B267" s="38"/>
      <c r="C267" s="264" t="s">
        <v>383</v>
      </c>
      <c r="D267" s="264" t="s">
        <v>325</v>
      </c>
      <c r="E267" s="265" t="s">
        <v>3854</v>
      </c>
      <c r="F267" s="266" t="s">
        <v>3855</v>
      </c>
      <c r="G267" s="267" t="s">
        <v>254</v>
      </c>
      <c r="H267" s="268">
        <v>99.75</v>
      </c>
      <c r="I267" s="269"/>
      <c r="J267" s="270">
        <f>ROUND(I267*H267,2)</f>
        <v>0</v>
      </c>
      <c r="K267" s="266" t="s">
        <v>3786</v>
      </c>
      <c r="L267" s="271"/>
      <c r="M267" s="272" t="s">
        <v>19</v>
      </c>
      <c r="N267" s="273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83</v>
      </c>
      <c r="AT267" s="223" t="s">
        <v>325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81</v>
      </c>
      <c r="BM267" s="223" t="s">
        <v>3856</v>
      </c>
    </row>
    <row r="268" s="12" customFormat="1">
      <c r="B268" s="232"/>
      <c r="C268" s="233"/>
      <c r="D268" s="229" t="s">
        <v>182</v>
      </c>
      <c r="E268" s="234" t="s">
        <v>19</v>
      </c>
      <c r="F268" s="235" t="s">
        <v>3834</v>
      </c>
      <c r="G268" s="233"/>
      <c r="H268" s="234" t="s">
        <v>19</v>
      </c>
      <c r="I268" s="236"/>
      <c r="J268" s="233"/>
      <c r="K268" s="233"/>
      <c r="L268" s="237"/>
      <c r="M268" s="238"/>
      <c r="N268" s="239"/>
      <c r="O268" s="239"/>
      <c r="P268" s="239"/>
      <c r="Q268" s="239"/>
      <c r="R268" s="239"/>
      <c r="S268" s="239"/>
      <c r="T268" s="240"/>
      <c r="AT268" s="241" t="s">
        <v>182</v>
      </c>
      <c r="AU268" s="241" t="s">
        <v>83</v>
      </c>
      <c r="AV268" s="12" t="s">
        <v>81</v>
      </c>
      <c r="AW268" s="12" t="s">
        <v>35</v>
      </c>
      <c r="AX268" s="12" t="s">
        <v>73</v>
      </c>
      <c r="AY268" s="241" t="s">
        <v>152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3857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3" customFormat="1">
      <c r="B270" s="242"/>
      <c r="C270" s="243"/>
      <c r="D270" s="229" t="s">
        <v>182</v>
      </c>
      <c r="E270" s="244" t="s">
        <v>19</v>
      </c>
      <c r="F270" s="245" t="s">
        <v>3858</v>
      </c>
      <c r="G270" s="243"/>
      <c r="H270" s="246">
        <v>99.75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AT270" s="252" t="s">
        <v>182</v>
      </c>
      <c r="AU270" s="252" t="s">
        <v>83</v>
      </c>
      <c r="AV270" s="13" t="s">
        <v>83</v>
      </c>
      <c r="AW270" s="13" t="s">
        <v>35</v>
      </c>
      <c r="AX270" s="13" t="s">
        <v>81</v>
      </c>
      <c r="AY270" s="252" t="s">
        <v>152</v>
      </c>
    </row>
    <row r="271" s="1" customFormat="1" ht="36" customHeight="1">
      <c r="B271" s="38"/>
      <c r="C271" s="211" t="s">
        <v>393</v>
      </c>
      <c r="D271" s="211" t="s">
        <v>155</v>
      </c>
      <c r="E271" s="212" t="s">
        <v>3859</v>
      </c>
      <c r="F271" s="213" t="s">
        <v>3860</v>
      </c>
      <c r="G271" s="214" t="s">
        <v>254</v>
      </c>
      <c r="H271" s="215">
        <v>305</v>
      </c>
      <c r="I271" s="216"/>
      <c r="J271" s="217">
        <f>ROUND(I271*H271,2)</f>
        <v>0</v>
      </c>
      <c r="K271" s="213" t="s">
        <v>3039</v>
      </c>
      <c r="L271" s="43"/>
      <c r="M271" s="225" t="s">
        <v>19</v>
      </c>
      <c r="N271" s="226" t="s">
        <v>44</v>
      </c>
      <c r="O271" s="83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AR271" s="223" t="s">
        <v>81</v>
      </c>
      <c r="AT271" s="223" t="s">
        <v>155</v>
      </c>
      <c r="AU271" s="223" t="s">
        <v>83</v>
      </c>
      <c r="AY271" s="17" t="s">
        <v>152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81</v>
      </c>
      <c r="BK271" s="224">
        <f>ROUND(I271*H271,2)</f>
        <v>0</v>
      </c>
      <c r="BL271" s="17" t="s">
        <v>81</v>
      </c>
      <c r="BM271" s="223" t="s">
        <v>3861</v>
      </c>
    </row>
    <row r="272" s="12" customFormat="1">
      <c r="B272" s="232"/>
      <c r="C272" s="233"/>
      <c r="D272" s="229" t="s">
        <v>182</v>
      </c>
      <c r="E272" s="234" t="s">
        <v>19</v>
      </c>
      <c r="F272" s="235" t="s">
        <v>3834</v>
      </c>
      <c r="G272" s="233"/>
      <c r="H272" s="234" t="s">
        <v>19</v>
      </c>
      <c r="I272" s="236"/>
      <c r="J272" s="233"/>
      <c r="K272" s="233"/>
      <c r="L272" s="237"/>
      <c r="M272" s="238"/>
      <c r="N272" s="239"/>
      <c r="O272" s="239"/>
      <c r="P272" s="239"/>
      <c r="Q272" s="239"/>
      <c r="R272" s="239"/>
      <c r="S272" s="239"/>
      <c r="T272" s="240"/>
      <c r="AT272" s="241" t="s">
        <v>182</v>
      </c>
      <c r="AU272" s="241" t="s">
        <v>83</v>
      </c>
      <c r="AV272" s="12" t="s">
        <v>81</v>
      </c>
      <c r="AW272" s="12" t="s">
        <v>35</v>
      </c>
      <c r="AX272" s="12" t="s">
        <v>73</v>
      </c>
      <c r="AY272" s="241" t="s">
        <v>152</v>
      </c>
    </row>
    <row r="273" s="12" customFormat="1">
      <c r="B273" s="232"/>
      <c r="C273" s="233"/>
      <c r="D273" s="229" t="s">
        <v>182</v>
      </c>
      <c r="E273" s="234" t="s">
        <v>19</v>
      </c>
      <c r="F273" s="235" t="s">
        <v>3862</v>
      </c>
      <c r="G273" s="233"/>
      <c r="H273" s="234" t="s">
        <v>19</v>
      </c>
      <c r="I273" s="236"/>
      <c r="J273" s="233"/>
      <c r="K273" s="233"/>
      <c r="L273" s="237"/>
      <c r="M273" s="238"/>
      <c r="N273" s="239"/>
      <c r="O273" s="239"/>
      <c r="P273" s="239"/>
      <c r="Q273" s="239"/>
      <c r="R273" s="239"/>
      <c r="S273" s="239"/>
      <c r="T273" s="240"/>
      <c r="AT273" s="241" t="s">
        <v>182</v>
      </c>
      <c r="AU273" s="241" t="s">
        <v>83</v>
      </c>
      <c r="AV273" s="12" t="s">
        <v>81</v>
      </c>
      <c r="AW273" s="12" t="s">
        <v>35</v>
      </c>
      <c r="AX273" s="12" t="s">
        <v>73</v>
      </c>
      <c r="AY273" s="241" t="s">
        <v>152</v>
      </c>
    </row>
    <row r="274" s="13" customFormat="1">
      <c r="B274" s="242"/>
      <c r="C274" s="243"/>
      <c r="D274" s="229" t="s">
        <v>182</v>
      </c>
      <c r="E274" s="244" t="s">
        <v>19</v>
      </c>
      <c r="F274" s="245" t="s">
        <v>3863</v>
      </c>
      <c r="G274" s="243"/>
      <c r="H274" s="246">
        <v>305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AT274" s="252" t="s">
        <v>182</v>
      </c>
      <c r="AU274" s="252" t="s">
        <v>83</v>
      </c>
      <c r="AV274" s="13" t="s">
        <v>83</v>
      </c>
      <c r="AW274" s="13" t="s">
        <v>35</v>
      </c>
      <c r="AX274" s="13" t="s">
        <v>81</v>
      </c>
      <c r="AY274" s="252" t="s">
        <v>152</v>
      </c>
    </row>
    <row r="275" s="1" customFormat="1" ht="16.5" customHeight="1">
      <c r="B275" s="38"/>
      <c r="C275" s="264" t="s">
        <v>397</v>
      </c>
      <c r="D275" s="264" t="s">
        <v>325</v>
      </c>
      <c r="E275" s="265" t="s">
        <v>3864</v>
      </c>
      <c r="F275" s="266" t="s">
        <v>3865</v>
      </c>
      <c r="G275" s="267" t="s">
        <v>254</v>
      </c>
      <c r="H275" s="268">
        <v>320.25</v>
      </c>
      <c r="I275" s="269"/>
      <c r="J275" s="270">
        <f>ROUND(I275*H275,2)</f>
        <v>0</v>
      </c>
      <c r="K275" s="266" t="s">
        <v>3786</v>
      </c>
      <c r="L275" s="271"/>
      <c r="M275" s="272" t="s">
        <v>19</v>
      </c>
      <c r="N275" s="273" t="s">
        <v>44</v>
      </c>
      <c r="O275" s="83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AR275" s="223" t="s">
        <v>83</v>
      </c>
      <c r="AT275" s="223" t="s">
        <v>325</v>
      </c>
      <c r="AU275" s="223" t="s">
        <v>83</v>
      </c>
      <c r="AY275" s="17" t="s">
        <v>152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81</v>
      </c>
      <c r="BM275" s="223" t="s">
        <v>3866</v>
      </c>
    </row>
    <row r="276" s="12" customFormat="1">
      <c r="B276" s="232"/>
      <c r="C276" s="233"/>
      <c r="D276" s="229" t="s">
        <v>182</v>
      </c>
      <c r="E276" s="234" t="s">
        <v>19</v>
      </c>
      <c r="F276" s="235" t="s">
        <v>3834</v>
      </c>
      <c r="G276" s="233"/>
      <c r="H276" s="234" t="s">
        <v>19</v>
      </c>
      <c r="I276" s="236"/>
      <c r="J276" s="233"/>
      <c r="K276" s="233"/>
      <c r="L276" s="237"/>
      <c r="M276" s="238"/>
      <c r="N276" s="239"/>
      <c r="O276" s="239"/>
      <c r="P276" s="239"/>
      <c r="Q276" s="239"/>
      <c r="R276" s="239"/>
      <c r="S276" s="239"/>
      <c r="T276" s="240"/>
      <c r="AT276" s="241" t="s">
        <v>182</v>
      </c>
      <c r="AU276" s="241" t="s">
        <v>83</v>
      </c>
      <c r="AV276" s="12" t="s">
        <v>81</v>
      </c>
      <c r="AW276" s="12" t="s">
        <v>35</v>
      </c>
      <c r="AX276" s="12" t="s">
        <v>73</v>
      </c>
      <c r="AY276" s="241" t="s">
        <v>152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3867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3868</v>
      </c>
      <c r="G278" s="243"/>
      <c r="H278" s="246">
        <v>320.25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1" customFormat="1" ht="22.8" customHeight="1">
      <c r="B279" s="195"/>
      <c r="C279" s="196"/>
      <c r="D279" s="197" t="s">
        <v>72</v>
      </c>
      <c r="E279" s="209" t="s">
        <v>3570</v>
      </c>
      <c r="F279" s="209" t="s">
        <v>3869</v>
      </c>
      <c r="G279" s="196"/>
      <c r="H279" s="196"/>
      <c r="I279" s="199"/>
      <c r="J279" s="210">
        <f>BK279</f>
        <v>0</v>
      </c>
      <c r="K279" s="196"/>
      <c r="L279" s="201"/>
      <c r="M279" s="202"/>
      <c r="N279" s="203"/>
      <c r="O279" s="203"/>
      <c r="P279" s="204">
        <f>SUM(P280:P800)</f>
        <v>0</v>
      </c>
      <c r="Q279" s="203"/>
      <c r="R279" s="204">
        <f>SUM(R280:R800)</f>
        <v>5.7426256000000011</v>
      </c>
      <c r="S279" s="203"/>
      <c r="T279" s="205">
        <f>SUM(T280:T800)</f>
        <v>0</v>
      </c>
      <c r="AR279" s="206" t="s">
        <v>196</v>
      </c>
      <c r="AT279" s="207" t="s">
        <v>72</v>
      </c>
      <c r="AU279" s="207" t="s">
        <v>81</v>
      </c>
      <c r="AY279" s="206" t="s">
        <v>152</v>
      </c>
      <c r="BK279" s="208">
        <f>SUM(BK280:BK800)</f>
        <v>0</v>
      </c>
    </row>
    <row r="280" s="1" customFormat="1" ht="96" customHeight="1">
      <c r="B280" s="38"/>
      <c r="C280" s="211" t="s">
        <v>401</v>
      </c>
      <c r="D280" s="211" t="s">
        <v>155</v>
      </c>
      <c r="E280" s="212" t="s">
        <v>3870</v>
      </c>
      <c r="F280" s="213" t="s">
        <v>3871</v>
      </c>
      <c r="G280" s="214" t="s">
        <v>254</v>
      </c>
      <c r="H280" s="215">
        <v>250</v>
      </c>
      <c r="I280" s="216"/>
      <c r="J280" s="217">
        <f>ROUND(I280*H280,2)</f>
        <v>0</v>
      </c>
      <c r="K280" s="213" t="s">
        <v>3039</v>
      </c>
      <c r="L280" s="43"/>
      <c r="M280" s="225" t="s">
        <v>19</v>
      </c>
      <c r="N280" s="226" t="s">
        <v>44</v>
      </c>
      <c r="O280" s="83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AR280" s="223" t="s">
        <v>81</v>
      </c>
      <c r="AT280" s="223" t="s">
        <v>155</v>
      </c>
      <c r="AU280" s="223" t="s">
        <v>83</v>
      </c>
      <c r="AY280" s="17" t="s">
        <v>152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81</v>
      </c>
      <c r="BM280" s="223" t="s">
        <v>3872</v>
      </c>
    </row>
    <row r="281" s="12" customFormat="1">
      <c r="B281" s="232"/>
      <c r="C281" s="233"/>
      <c r="D281" s="229" t="s">
        <v>182</v>
      </c>
      <c r="E281" s="234" t="s">
        <v>19</v>
      </c>
      <c r="F281" s="235" t="s">
        <v>3728</v>
      </c>
      <c r="G281" s="233"/>
      <c r="H281" s="234" t="s">
        <v>19</v>
      </c>
      <c r="I281" s="236"/>
      <c r="J281" s="233"/>
      <c r="K281" s="233"/>
      <c r="L281" s="237"/>
      <c r="M281" s="238"/>
      <c r="N281" s="239"/>
      <c r="O281" s="239"/>
      <c r="P281" s="239"/>
      <c r="Q281" s="239"/>
      <c r="R281" s="239"/>
      <c r="S281" s="239"/>
      <c r="T281" s="240"/>
      <c r="AT281" s="241" t="s">
        <v>182</v>
      </c>
      <c r="AU281" s="241" t="s">
        <v>83</v>
      </c>
      <c r="AV281" s="12" t="s">
        <v>81</v>
      </c>
      <c r="AW281" s="12" t="s">
        <v>35</v>
      </c>
      <c r="AX281" s="12" t="s">
        <v>73</v>
      </c>
      <c r="AY281" s="241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3873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3" customFormat="1">
      <c r="B283" s="242"/>
      <c r="C283" s="243"/>
      <c r="D283" s="229" t="s">
        <v>182</v>
      </c>
      <c r="E283" s="244" t="s">
        <v>19</v>
      </c>
      <c r="F283" s="245" t="s">
        <v>3874</v>
      </c>
      <c r="G283" s="243"/>
      <c r="H283" s="246">
        <v>250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182</v>
      </c>
      <c r="AU283" s="252" t="s">
        <v>83</v>
      </c>
      <c r="AV283" s="13" t="s">
        <v>83</v>
      </c>
      <c r="AW283" s="13" t="s">
        <v>35</v>
      </c>
      <c r="AX283" s="13" t="s">
        <v>81</v>
      </c>
      <c r="AY283" s="252" t="s">
        <v>152</v>
      </c>
    </row>
    <row r="284" s="1" customFormat="1" ht="96" customHeight="1">
      <c r="B284" s="38"/>
      <c r="C284" s="211" t="s">
        <v>407</v>
      </c>
      <c r="D284" s="211" t="s">
        <v>155</v>
      </c>
      <c r="E284" s="212" t="s">
        <v>3875</v>
      </c>
      <c r="F284" s="213" t="s">
        <v>3876</v>
      </c>
      <c r="G284" s="214" t="s">
        <v>254</v>
      </c>
      <c r="H284" s="215">
        <v>195</v>
      </c>
      <c r="I284" s="216"/>
      <c r="J284" s="217">
        <f>ROUND(I284*H284,2)</f>
        <v>0</v>
      </c>
      <c r="K284" s="213" t="s">
        <v>3039</v>
      </c>
      <c r="L284" s="43"/>
      <c r="M284" s="225" t="s">
        <v>19</v>
      </c>
      <c r="N284" s="226" t="s">
        <v>44</v>
      </c>
      <c r="O284" s="83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AR284" s="223" t="s">
        <v>81</v>
      </c>
      <c r="AT284" s="223" t="s">
        <v>155</v>
      </c>
      <c r="AU284" s="223" t="s">
        <v>83</v>
      </c>
      <c r="AY284" s="17" t="s">
        <v>152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81</v>
      </c>
      <c r="BK284" s="224">
        <f>ROUND(I284*H284,2)</f>
        <v>0</v>
      </c>
      <c r="BL284" s="17" t="s">
        <v>81</v>
      </c>
      <c r="BM284" s="223" t="s">
        <v>3877</v>
      </c>
    </row>
    <row r="285" s="12" customFormat="1">
      <c r="B285" s="232"/>
      <c r="C285" s="233"/>
      <c r="D285" s="229" t="s">
        <v>182</v>
      </c>
      <c r="E285" s="234" t="s">
        <v>19</v>
      </c>
      <c r="F285" s="235" t="s">
        <v>3834</v>
      </c>
      <c r="G285" s="233"/>
      <c r="H285" s="234" t="s">
        <v>19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182</v>
      </c>
      <c r="AU285" s="241" t="s">
        <v>83</v>
      </c>
      <c r="AV285" s="12" t="s">
        <v>81</v>
      </c>
      <c r="AW285" s="12" t="s">
        <v>35</v>
      </c>
      <c r="AX285" s="12" t="s">
        <v>73</v>
      </c>
      <c r="AY285" s="241" t="s">
        <v>152</v>
      </c>
    </row>
    <row r="286" s="12" customFormat="1">
      <c r="B286" s="232"/>
      <c r="C286" s="233"/>
      <c r="D286" s="229" t="s">
        <v>182</v>
      </c>
      <c r="E286" s="234" t="s">
        <v>19</v>
      </c>
      <c r="F286" s="235" t="s">
        <v>3878</v>
      </c>
      <c r="G286" s="233"/>
      <c r="H286" s="234" t="s">
        <v>19</v>
      </c>
      <c r="I286" s="236"/>
      <c r="J286" s="233"/>
      <c r="K286" s="233"/>
      <c r="L286" s="237"/>
      <c r="M286" s="238"/>
      <c r="N286" s="239"/>
      <c r="O286" s="239"/>
      <c r="P286" s="239"/>
      <c r="Q286" s="239"/>
      <c r="R286" s="239"/>
      <c r="S286" s="239"/>
      <c r="T286" s="240"/>
      <c r="AT286" s="241" t="s">
        <v>182</v>
      </c>
      <c r="AU286" s="241" t="s">
        <v>83</v>
      </c>
      <c r="AV286" s="12" t="s">
        <v>81</v>
      </c>
      <c r="AW286" s="12" t="s">
        <v>35</v>
      </c>
      <c r="AX286" s="12" t="s">
        <v>73</v>
      </c>
      <c r="AY286" s="241" t="s">
        <v>152</v>
      </c>
    </row>
    <row r="287" s="13" customFormat="1">
      <c r="B287" s="242"/>
      <c r="C287" s="243"/>
      <c r="D287" s="229" t="s">
        <v>182</v>
      </c>
      <c r="E287" s="244" t="s">
        <v>19</v>
      </c>
      <c r="F287" s="245" t="s">
        <v>3879</v>
      </c>
      <c r="G287" s="243"/>
      <c r="H287" s="246">
        <v>195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AT287" s="252" t="s">
        <v>182</v>
      </c>
      <c r="AU287" s="252" t="s">
        <v>83</v>
      </c>
      <c r="AV287" s="13" t="s">
        <v>83</v>
      </c>
      <c r="AW287" s="13" t="s">
        <v>35</v>
      </c>
      <c r="AX287" s="13" t="s">
        <v>81</v>
      </c>
      <c r="AY287" s="252" t="s">
        <v>152</v>
      </c>
    </row>
    <row r="288" s="1" customFormat="1" ht="16.5" customHeight="1">
      <c r="B288" s="38"/>
      <c r="C288" s="264" t="s">
        <v>412</v>
      </c>
      <c r="D288" s="264" t="s">
        <v>325</v>
      </c>
      <c r="E288" s="265" t="s">
        <v>3880</v>
      </c>
      <c r="F288" s="266" t="s">
        <v>3881</v>
      </c>
      <c r="G288" s="267" t="s">
        <v>254</v>
      </c>
      <c r="H288" s="268">
        <v>204.75</v>
      </c>
      <c r="I288" s="269"/>
      <c r="J288" s="270">
        <f>ROUND(I288*H288,2)</f>
        <v>0</v>
      </c>
      <c r="K288" s="266" t="s">
        <v>3039</v>
      </c>
      <c r="L288" s="271"/>
      <c r="M288" s="272" t="s">
        <v>19</v>
      </c>
      <c r="N288" s="273" t="s">
        <v>44</v>
      </c>
      <c r="O288" s="83"/>
      <c r="P288" s="227">
        <f>O288*H288</f>
        <v>0</v>
      </c>
      <c r="Q288" s="227">
        <v>0.00013999999999999999</v>
      </c>
      <c r="R288" s="227">
        <f>Q288*H288</f>
        <v>0.028664999999999996</v>
      </c>
      <c r="S288" s="227">
        <v>0</v>
      </c>
      <c r="T288" s="228">
        <f>S288*H288</f>
        <v>0</v>
      </c>
      <c r="AR288" s="223" t="s">
        <v>83</v>
      </c>
      <c r="AT288" s="223" t="s">
        <v>325</v>
      </c>
      <c r="AU288" s="223" t="s">
        <v>83</v>
      </c>
      <c r="AY288" s="17" t="s">
        <v>152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7" t="s">
        <v>81</v>
      </c>
      <c r="BK288" s="224">
        <f>ROUND(I288*H288,2)</f>
        <v>0</v>
      </c>
      <c r="BL288" s="17" t="s">
        <v>81</v>
      </c>
      <c r="BM288" s="223" t="s">
        <v>3882</v>
      </c>
    </row>
    <row r="289" s="12" customFormat="1">
      <c r="B289" s="232"/>
      <c r="C289" s="233"/>
      <c r="D289" s="229" t="s">
        <v>182</v>
      </c>
      <c r="E289" s="234" t="s">
        <v>19</v>
      </c>
      <c r="F289" s="235" t="s">
        <v>3834</v>
      </c>
      <c r="G289" s="233"/>
      <c r="H289" s="234" t="s">
        <v>19</v>
      </c>
      <c r="I289" s="236"/>
      <c r="J289" s="233"/>
      <c r="K289" s="233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182</v>
      </c>
      <c r="AU289" s="241" t="s">
        <v>83</v>
      </c>
      <c r="AV289" s="12" t="s">
        <v>81</v>
      </c>
      <c r="AW289" s="12" t="s">
        <v>35</v>
      </c>
      <c r="AX289" s="12" t="s">
        <v>73</v>
      </c>
      <c r="AY289" s="241" t="s">
        <v>152</v>
      </c>
    </row>
    <row r="290" s="12" customFormat="1">
      <c r="B290" s="232"/>
      <c r="C290" s="233"/>
      <c r="D290" s="229" t="s">
        <v>182</v>
      </c>
      <c r="E290" s="234" t="s">
        <v>19</v>
      </c>
      <c r="F290" s="235" t="s">
        <v>3883</v>
      </c>
      <c r="G290" s="233"/>
      <c r="H290" s="234" t="s">
        <v>19</v>
      </c>
      <c r="I290" s="236"/>
      <c r="J290" s="233"/>
      <c r="K290" s="233"/>
      <c r="L290" s="237"/>
      <c r="M290" s="238"/>
      <c r="N290" s="239"/>
      <c r="O290" s="239"/>
      <c r="P290" s="239"/>
      <c r="Q290" s="239"/>
      <c r="R290" s="239"/>
      <c r="S290" s="239"/>
      <c r="T290" s="240"/>
      <c r="AT290" s="241" t="s">
        <v>182</v>
      </c>
      <c r="AU290" s="241" t="s">
        <v>83</v>
      </c>
      <c r="AV290" s="12" t="s">
        <v>81</v>
      </c>
      <c r="AW290" s="12" t="s">
        <v>35</v>
      </c>
      <c r="AX290" s="12" t="s">
        <v>73</v>
      </c>
      <c r="AY290" s="241" t="s">
        <v>152</v>
      </c>
    </row>
    <row r="291" s="13" customFormat="1">
      <c r="B291" s="242"/>
      <c r="C291" s="243"/>
      <c r="D291" s="229" t="s">
        <v>182</v>
      </c>
      <c r="E291" s="244" t="s">
        <v>19</v>
      </c>
      <c r="F291" s="245" t="s">
        <v>3884</v>
      </c>
      <c r="G291" s="243"/>
      <c r="H291" s="246">
        <v>204.75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AT291" s="252" t="s">
        <v>182</v>
      </c>
      <c r="AU291" s="252" t="s">
        <v>83</v>
      </c>
      <c r="AV291" s="13" t="s">
        <v>83</v>
      </c>
      <c r="AW291" s="13" t="s">
        <v>35</v>
      </c>
      <c r="AX291" s="13" t="s">
        <v>81</v>
      </c>
      <c r="AY291" s="252" t="s">
        <v>152</v>
      </c>
    </row>
    <row r="292" s="1" customFormat="1" ht="36" customHeight="1">
      <c r="B292" s="38"/>
      <c r="C292" s="211" t="s">
        <v>417</v>
      </c>
      <c r="D292" s="211" t="s">
        <v>155</v>
      </c>
      <c r="E292" s="212" t="s">
        <v>3885</v>
      </c>
      <c r="F292" s="213" t="s">
        <v>3886</v>
      </c>
      <c r="G292" s="214" t="s">
        <v>254</v>
      </c>
      <c r="H292" s="215">
        <v>12</v>
      </c>
      <c r="I292" s="216"/>
      <c r="J292" s="217">
        <f>ROUND(I292*H292,2)</f>
        <v>0</v>
      </c>
      <c r="K292" s="213" t="s">
        <v>3039</v>
      </c>
      <c r="L292" s="43"/>
      <c r="M292" s="225" t="s">
        <v>19</v>
      </c>
      <c r="N292" s="226" t="s">
        <v>44</v>
      </c>
      <c r="O292" s="83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AR292" s="223" t="s">
        <v>81</v>
      </c>
      <c r="AT292" s="223" t="s">
        <v>155</v>
      </c>
      <c r="AU292" s="223" t="s">
        <v>83</v>
      </c>
      <c r="AY292" s="17" t="s">
        <v>152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7" t="s">
        <v>81</v>
      </c>
      <c r="BK292" s="224">
        <f>ROUND(I292*H292,2)</f>
        <v>0</v>
      </c>
      <c r="BL292" s="17" t="s">
        <v>81</v>
      </c>
      <c r="BM292" s="223" t="s">
        <v>3887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3834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3888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3889</v>
      </c>
      <c r="G295" s="243"/>
      <c r="H295" s="246">
        <v>12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81</v>
      </c>
      <c r="AY295" s="252" t="s">
        <v>152</v>
      </c>
    </row>
    <row r="296" s="1" customFormat="1" ht="24" customHeight="1">
      <c r="B296" s="38"/>
      <c r="C296" s="211" t="s">
        <v>426</v>
      </c>
      <c r="D296" s="211" t="s">
        <v>155</v>
      </c>
      <c r="E296" s="212" t="s">
        <v>3890</v>
      </c>
      <c r="F296" s="213" t="s">
        <v>3891</v>
      </c>
      <c r="G296" s="214" t="s">
        <v>267</v>
      </c>
      <c r="H296" s="215">
        <v>2</v>
      </c>
      <c r="I296" s="216"/>
      <c r="J296" s="217">
        <f>ROUND(I296*H296,2)</f>
        <v>0</v>
      </c>
      <c r="K296" s="213" t="s">
        <v>3039</v>
      </c>
      <c r="L296" s="43"/>
      <c r="M296" s="225" t="s">
        <v>19</v>
      </c>
      <c r="N296" s="226" t="s">
        <v>44</v>
      </c>
      <c r="O296" s="83"/>
      <c r="P296" s="227">
        <f>O296*H296</f>
        <v>0</v>
      </c>
      <c r="Q296" s="227">
        <v>0.00012999999999999999</v>
      </c>
      <c r="R296" s="227">
        <f>Q296*H296</f>
        <v>0.00025999999999999998</v>
      </c>
      <c r="S296" s="227">
        <v>0</v>
      </c>
      <c r="T296" s="228">
        <f>S296*H296</f>
        <v>0</v>
      </c>
      <c r="AR296" s="223" t="s">
        <v>81</v>
      </c>
      <c r="AT296" s="223" t="s">
        <v>155</v>
      </c>
      <c r="AU296" s="223" t="s">
        <v>83</v>
      </c>
      <c r="AY296" s="17" t="s">
        <v>152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81</v>
      </c>
      <c r="BM296" s="223" t="s">
        <v>3892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3728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2" customFormat="1">
      <c r="B298" s="232"/>
      <c r="C298" s="233"/>
      <c r="D298" s="229" t="s">
        <v>182</v>
      </c>
      <c r="E298" s="234" t="s">
        <v>19</v>
      </c>
      <c r="F298" s="235" t="s">
        <v>3834</v>
      </c>
      <c r="G298" s="233"/>
      <c r="H298" s="234" t="s">
        <v>19</v>
      </c>
      <c r="I298" s="236"/>
      <c r="J298" s="233"/>
      <c r="K298" s="233"/>
      <c r="L298" s="237"/>
      <c r="M298" s="238"/>
      <c r="N298" s="239"/>
      <c r="O298" s="239"/>
      <c r="P298" s="239"/>
      <c r="Q298" s="239"/>
      <c r="R298" s="239"/>
      <c r="S298" s="239"/>
      <c r="T298" s="240"/>
      <c r="AT298" s="241" t="s">
        <v>182</v>
      </c>
      <c r="AU298" s="241" t="s">
        <v>83</v>
      </c>
      <c r="AV298" s="12" t="s">
        <v>81</v>
      </c>
      <c r="AW298" s="12" t="s">
        <v>35</v>
      </c>
      <c r="AX298" s="12" t="s">
        <v>73</v>
      </c>
      <c r="AY298" s="241" t="s">
        <v>152</v>
      </c>
    </row>
    <row r="299" s="12" customFormat="1">
      <c r="B299" s="232"/>
      <c r="C299" s="233"/>
      <c r="D299" s="229" t="s">
        <v>182</v>
      </c>
      <c r="E299" s="234" t="s">
        <v>19</v>
      </c>
      <c r="F299" s="235" t="s">
        <v>3893</v>
      </c>
      <c r="G299" s="233"/>
      <c r="H299" s="234" t="s">
        <v>19</v>
      </c>
      <c r="I299" s="236"/>
      <c r="J299" s="233"/>
      <c r="K299" s="233"/>
      <c r="L299" s="237"/>
      <c r="M299" s="238"/>
      <c r="N299" s="239"/>
      <c r="O299" s="239"/>
      <c r="P299" s="239"/>
      <c r="Q299" s="239"/>
      <c r="R299" s="239"/>
      <c r="S299" s="239"/>
      <c r="T299" s="240"/>
      <c r="AT299" s="241" t="s">
        <v>182</v>
      </c>
      <c r="AU299" s="241" t="s">
        <v>83</v>
      </c>
      <c r="AV299" s="12" t="s">
        <v>81</v>
      </c>
      <c r="AW299" s="12" t="s">
        <v>35</v>
      </c>
      <c r="AX299" s="12" t="s">
        <v>73</v>
      </c>
      <c r="AY299" s="241" t="s">
        <v>152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83</v>
      </c>
      <c r="G300" s="243"/>
      <c r="H300" s="246">
        <v>2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81</v>
      </c>
      <c r="AY300" s="252" t="s">
        <v>152</v>
      </c>
    </row>
    <row r="301" s="1" customFormat="1" ht="16.5" customHeight="1">
      <c r="B301" s="38"/>
      <c r="C301" s="264" t="s">
        <v>434</v>
      </c>
      <c r="D301" s="264" t="s">
        <v>325</v>
      </c>
      <c r="E301" s="265" t="s">
        <v>3894</v>
      </c>
      <c r="F301" s="266" t="s">
        <v>3895</v>
      </c>
      <c r="G301" s="267" t="s">
        <v>267</v>
      </c>
      <c r="H301" s="268">
        <v>2</v>
      </c>
      <c r="I301" s="269"/>
      <c r="J301" s="270">
        <f>ROUND(I301*H301,2)</f>
        <v>0</v>
      </c>
      <c r="K301" s="266" t="s">
        <v>3786</v>
      </c>
      <c r="L301" s="271"/>
      <c r="M301" s="272" t="s">
        <v>19</v>
      </c>
      <c r="N301" s="273" t="s">
        <v>44</v>
      </c>
      <c r="O301" s="83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AR301" s="223" t="s">
        <v>83</v>
      </c>
      <c r="AT301" s="223" t="s">
        <v>325</v>
      </c>
      <c r="AU301" s="223" t="s">
        <v>83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81</v>
      </c>
      <c r="BM301" s="223" t="s">
        <v>3896</v>
      </c>
    </row>
    <row r="302" s="12" customFormat="1">
      <c r="B302" s="232"/>
      <c r="C302" s="233"/>
      <c r="D302" s="229" t="s">
        <v>182</v>
      </c>
      <c r="E302" s="234" t="s">
        <v>19</v>
      </c>
      <c r="F302" s="235" t="s">
        <v>3728</v>
      </c>
      <c r="G302" s="233"/>
      <c r="H302" s="234" t="s">
        <v>19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AT302" s="241" t="s">
        <v>182</v>
      </c>
      <c r="AU302" s="241" t="s">
        <v>83</v>
      </c>
      <c r="AV302" s="12" t="s">
        <v>81</v>
      </c>
      <c r="AW302" s="12" t="s">
        <v>35</v>
      </c>
      <c r="AX302" s="12" t="s">
        <v>73</v>
      </c>
      <c r="AY302" s="241" t="s">
        <v>152</v>
      </c>
    </row>
    <row r="303" s="12" customFormat="1">
      <c r="B303" s="232"/>
      <c r="C303" s="233"/>
      <c r="D303" s="229" t="s">
        <v>182</v>
      </c>
      <c r="E303" s="234" t="s">
        <v>19</v>
      </c>
      <c r="F303" s="235" t="s">
        <v>3834</v>
      </c>
      <c r="G303" s="233"/>
      <c r="H303" s="234" t="s">
        <v>19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182</v>
      </c>
      <c r="AU303" s="241" t="s">
        <v>83</v>
      </c>
      <c r="AV303" s="12" t="s">
        <v>81</v>
      </c>
      <c r="AW303" s="12" t="s">
        <v>35</v>
      </c>
      <c r="AX303" s="12" t="s">
        <v>73</v>
      </c>
      <c r="AY303" s="241" t="s">
        <v>152</v>
      </c>
    </row>
    <row r="304" s="12" customFormat="1">
      <c r="B304" s="232"/>
      <c r="C304" s="233"/>
      <c r="D304" s="229" t="s">
        <v>182</v>
      </c>
      <c r="E304" s="234" t="s">
        <v>19</v>
      </c>
      <c r="F304" s="235" t="s">
        <v>3893</v>
      </c>
      <c r="G304" s="233"/>
      <c r="H304" s="234" t="s">
        <v>19</v>
      </c>
      <c r="I304" s="236"/>
      <c r="J304" s="233"/>
      <c r="K304" s="233"/>
      <c r="L304" s="237"/>
      <c r="M304" s="238"/>
      <c r="N304" s="239"/>
      <c r="O304" s="239"/>
      <c r="P304" s="239"/>
      <c r="Q304" s="239"/>
      <c r="R304" s="239"/>
      <c r="S304" s="239"/>
      <c r="T304" s="240"/>
      <c r="AT304" s="241" t="s">
        <v>182</v>
      </c>
      <c r="AU304" s="241" t="s">
        <v>83</v>
      </c>
      <c r="AV304" s="12" t="s">
        <v>81</v>
      </c>
      <c r="AW304" s="12" t="s">
        <v>35</v>
      </c>
      <c r="AX304" s="12" t="s">
        <v>73</v>
      </c>
      <c r="AY304" s="241" t="s">
        <v>152</v>
      </c>
    </row>
    <row r="305" s="13" customFormat="1">
      <c r="B305" s="242"/>
      <c r="C305" s="243"/>
      <c r="D305" s="229" t="s">
        <v>182</v>
      </c>
      <c r="E305" s="244" t="s">
        <v>19</v>
      </c>
      <c r="F305" s="245" t="s">
        <v>83</v>
      </c>
      <c r="G305" s="243"/>
      <c r="H305" s="246">
        <v>2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AT305" s="252" t="s">
        <v>182</v>
      </c>
      <c r="AU305" s="252" t="s">
        <v>83</v>
      </c>
      <c r="AV305" s="13" t="s">
        <v>83</v>
      </c>
      <c r="AW305" s="13" t="s">
        <v>35</v>
      </c>
      <c r="AX305" s="13" t="s">
        <v>81</v>
      </c>
      <c r="AY305" s="252" t="s">
        <v>152</v>
      </c>
    </row>
    <row r="306" s="1" customFormat="1" ht="36" customHeight="1">
      <c r="B306" s="38"/>
      <c r="C306" s="211" t="s">
        <v>441</v>
      </c>
      <c r="D306" s="211" t="s">
        <v>155</v>
      </c>
      <c r="E306" s="212" t="s">
        <v>3897</v>
      </c>
      <c r="F306" s="213" t="s">
        <v>3898</v>
      </c>
      <c r="G306" s="214" t="s">
        <v>267</v>
      </c>
      <c r="H306" s="215">
        <v>16</v>
      </c>
      <c r="I306" s="216"/>
      <c r="J306" s="217">
        <f>ROUND(I306*H306,2)</f>
        <v>0</v>
      </c>
      <c r="K306" s="213" t="s">
        <v>3039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81</v>
      </c>
      <c r="AT306" s="223" t="s">
        <v>155</v>
      </c>
      <c r="AU306" s="223" t="s">
        <v>83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81</v>
      </c>
      <c r="BM306" s="223" t="s">
        <v>3899</v>
      </c>
    </row>
    <row r="307" s="1" customFormat="1">
      <c r="B307" s="38"/>
      <c r="C307" s="39"/>
      <c r="D307" s="229" t="s">
        <v>180</v>
      </c>
      <c r="E307" s="39"/>
      <c r="F307" s="230" t="s">
        <v>3900</v>
      </c>
      <c r="G307" s="39"/>
      <c r="H307" s="39"/>
      <c r="I307" s="135"/>
      <c r="J307" s="39"/>
      <c r="K307" s="39"/>
      <c r="L307" s="43"/>
      <c r="M307" s="231"/>
      <c r="N307" s="83"/>
      <c r="O307" s="83"/>
      <c r="P307" s="83"/>
      <c r="Q307" s="83"/>
      <c r="R307" s="83"/>
      <c r="S307" s="83"/>
      <c r="T307" s="84"/>
      <c r="AT307" s="17" t="s">
        <v>180</v>
      </c>
      <c r="AU307" s="17" t="s">
        <v>83</v>
      </c>
    </row>
    <row r="308" s="12" customFormat="1">
      <c r="B308" s="232"/>
      <c r="C308" s="233"/>
      <c r="D308" s="229" t="s">
        <v>182</v>
      </c>
      <c r="E308" s="234" t="s">
        <v>19</v>
      </c>
      <c r="F308" s="235" t="s">
        <v>3834</v>
      </c>
      <c r="G308" s="233"/>
      <c r="H308" s="234" t="s">
        <v>19</v>
      </c>
      <c r="I308" s="236"/>
      <c r="J308" s="233"/>
      <c r="K308" s="233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182</v>
      </c>
      <c r="AU308" s="241" t="s">
        <v>83</v>
      </c>
      <c r="AV308" s="12" t="s">
        <v>81</v>
      </c>
      <c r="AW308" s="12" t="s">
        <v>35</v>
      </c>
      <c r="AX308" s="12" t="s">
        <v>73</v>
      </c>
      <c r="AY308" s="241" t="s">
        <v>152</v>
      </c>
    </row>
    <row r="309" s="12" customFormat="1">
      <c r="B309" s="232"/>
      <c r="C309" s="233"/>
      <c r="D309" s="229" t="s">
        <v>182</v>
      </c>
      <c r="E309" s="234" t="s">
        <v>19</v>
      </c>
      <c r="F309" s="235" t="s">
        <v>3901</v>
      </c>
      <c r="G309" s="233"/>
      <c r="H309" s="234" t="s">
        <v>19</v>
      </c>
      <c r="I309" s="236"/>
      <c r="J309" s="233"/>
      <c r="K309" s="233"/>
      <c r="L309" s="237"/>
      <c r="M309" s="238"/>
      <c r="N309" s="239"/>
      <c r="O309" s="239"/>
      <c r="P309" s="239"/>
      <c r="Q309" s="239"/>
      <c r="R309" s="239"/>
      <c r="S309" s="239"/>
      <c r="T309" s="240"/>
      <c r="AT309" s="241" t="s">
        <v>182</v>
      </c>
      <c r="AU309" s="241" t="s">
        <v>83</v>
      </c>
      <c r="AV309" s="12" t="s">
        <v>81</v>
      </c>
      <c r="AW309" s="12" t="s">
        <v>35</v>
      </c>
      <c r="AX309" s="12" t="s">
        <v>73</v>
      </c>
      <c r="AY309" s="241" t="s">
        <v>152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3902</v>
      </c>
      <c r="G310" s="243"/>
      <c r="H310" s="246">
        <v>16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" customFormat="1" ht="16.5" customHeight="1">
      <c r="B311" s="38"/>
      <c r="C311" s="264" t="s">
        <v>451</v>
      </c>
      <c r="D311" s="264" t="s">
        <v>325</v>
      </c>
      <c r="E311" s="265" t="s">
        <v>3903</v>
      </c>
      <c r="F311" s="266" t="s">
        <v>3904</v>
      </c>
      <c r="G311" s="267" t="s">
        <v>267</v>
      </c>
      <c r="H311" s="268">
        <v>16</v>
      </c>
      <c r="I311" s="269"/>
      <c r="J311" s="270">
        <f>ROUND(I311*H311,2)</f>
        <v>0</v>
      </c>
      <c r="K311" s="266" t="s">
        <v>3786</v>
      </c>
      <c r="L311" s="271"/>
      <c r="M311" s="272" t="s">
        <v>19</v>
      </c>
      <c r="N311" s="273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83</v>
      </c>
      <c r="AT311" s="223" t="s">
        <v>325</v>
      </c>
      <c r="AU311" s="223" t="s">
        <v>83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81</v>
      </c>
      <c r="BM311" s="223" t="s">
        <v>3905</v>
      </c>
    </row>
    <row r="312" s="12" customFormat="1">
      <c r="B312" s="232"/>
      <c r="C312" s="233"/>
      <c r="D312" s="229" t="s">
        <v>182</v>
      </c>
      <c r="E312" s="234" t="s">
        <v>19</v>
      </c>
      <c r="F312" s="235" t="s">
        <v>3834</v>
      </c>
      <c r="G312" s="233"/>
      <c r="H312" s="234" t="s">
        <v>19</v>
      </c>
      <c r="I312" s="236"/>
      <c r="J312" s="233"/>
      <c r="K312" s="233"/>
      <c r="L312" s="237"/>
      <c r="M312" s="238"/>
      <c r="N312" s="239"/>
      <c r="O312" s="239"/>
      <c r="P312" s="239"/>
      <c r="Q312" s="239"/>
      <c r="R312" s="239"/>
      <c r="S312" s="239"/>
      <c r="T312" s="240"/>
      <c r="AT312" s="241" t="s">
        <v>182</v>
      </c>
      <c r="AU312" s="241" t="s">
        <v>83</v>
      </c>
      <c r="AV312" s="12" t="s">
        <v>81</v>
      </c>
      <c r="AW312" s="12" t="s">
        <v>35</v>
      </c>
      <c r="AX312" s="12" t="s">
        <v>73</v>
      </c>
      <c r="AY312" s="241" t="s">
        <v>152</v>
      </c>
    </row>
    <row r="313" s="12" customFormat="1">
      <c r="B313" s="232"/>
      <c r="C313" s="233"/>
      <c r="D313" s="229" t="s">
        <v>182</v>
      </c>
      <c r="E313" s="234" t="s">
        <v>19</v>
      </c>
      <c r="F313" s="235" t="s">
        <v>3901</v>
      </c>
      <c r="G313" s="233"/>
      <c r="H313" s="234" t="s">
        <v>19</v>
      </c>
      <c r="I313" s="236"/>
      <c r="J313" s="233"/>
      <c r="K313" s="233"/>
      <c r="L313" s="237"/>
      <c r="M313" s="238"/>
      <c r="N313" s="239"/>
      <c r="O313" s="239"/>
      <c r="P313" s="239"/>
      <c r="Q313" s="239"/>
      <c r="R313" s="239"/>
      <c r="S313" s="239"/>
      <c r="T313" s="240"/>
      <c r="AT313" s="241" t="s">
        <v>182</v>
      </c>
      <c r="AU313" s="241" t="s">
        <v>83</v>
      </c>
      <c r="AV313" s="12" t="s">
        <v>81</v>
      </c>
      <c r="AW313" s="12" t="s">
        <v>35</v>
      </c>
      <c r="AX313" s="12" t="s">
        <v>73</v>
      </c>
      <c r="AY313" s="241" t="s">
        <v>152</v>
      </c>
    </row>
    <row r="314" s="13" customFormat="1">
      <c r="B314" s="242"/>
      <c r="C314" s="243"/>
      <c r="D314" s="229" t="s">
        <v>182</v>
      </c>
      <c r="E314" s="244" t="s">
        <v>19</v>
      </c>
      <c r="F314" s="245" t="s">
        <v>3902</v>
      </c>
      <c r="G314" s="243"/>
      <c r="H314" s="246">
        <v>16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AT314" s="252" t="s">
        <v>182</v>
      </c>
      <c r="AU314" s="252" t="s">
        <v>83</v>
      </c>
      <c r="AV314" s="13" t="s">
        <v>83</v>
      </c>
      <c r="AW314" s="13" t="s">
        <v>35</v>
      </c>
      <c r="AX314" s="13" t="s">
        <v>81</v>
      </c>
      <c r="AY314" s="252" t="s">
        <v>152</v>
      </c>
    </row>
    <row r="315" s="1" customFormat="1" ht="60" customHeight="1">
      <c r="B315" s="38"/>
      <c r="C315" s="211" t="s">
        <v>463</v>
      </c>
      <c r="D315" s="211" t="s">
        <v>155</v>
      </c>
      <c r="E315" s="212" t="s">
        <v>3906</v>
      </c>
      <c r="F315" s="213" t="s">
        <v>3907</v>
      </c>
      <c r="G315" s="214" t="s">
        <v>267</v>
      </c>
      <c r="H315" s="215">
        <v>126</v>
      </c>
      <c r="I315" s="216"/>
      <c r="J315" s="217">
        <f>ROUND(I315*H315,2)</f>
        <v>0</v>
      </c>
      <c r="K315" s="213" t="s">
        <v>3039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81</v>
      </c>
      <c r="AT315" s="223" t="s">
        <v>155</v>
      </c>
      <c r="AU315" s="223" t="s">
        <v>83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81</v>
      </c>
      <c r="BM315" s="223" t="s">
        <v>3908</v>
      </c>
    </row>
    <row r="316" s="12" customFormat="1">
      <c r="B316" s="232"/>
      <c r="C316" s="233"/>
      <c r="D316" s="229" t="s">
        <v>182</v>
      </c>
      <c r="E316" s="234" t="s">
        <v>19</v>
      </c>
      <c r="F316" s="235" t="s">
        <v>3834</v>
      </c>
      <c r="G316" s="233"/>
      <c r="H316" s="234" t="s">
        <v>19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182</v>
      </c>
      <c r="AU316" s="241" t="s">
        <v>83</v>
      </c>
      <c r="AV316" s="12" t="s">
        <v>81</v>
      </c>
      <c r="AW316" s="12" t="s">
        <v>35</v>
      </c>
      <c r="AX316" s="12" t="s">
        <v>73</v>
      </c>
      <c r="AY316" s="241" t="s">
        <v>152</v>
      </c>
    </row>
    <row r="317" s="12" customFormat="1">
      <c r="B317" s="232"/>
      <c r="C317" s="233"/>
      <c r="D317" s="229" t="s">
        <v>182</v>
      </c>
      <c r="E317" s="234" t="s">
        <v>19</v>
      </c>
      <c r="F317" s="235" t="s">
        <v>3909</v>
      </c>
      <c r="G317" s="233"/>
      <c r="H317" s="234" t="s">
        <v>19</v>
      </c>
      <c r="I317" s="236"/>
      <c r="J317" s="233"/>
      <c r="K317" s="233"/>
      <c r="L317" s="237"/>
      <c r="M317" s="238"/>
      <c r="N317" s="239"/>
      <c r="O317" s="239"/>
      <c r="P317" s="239"/>
      <c r="Q317" s="239"/>
      <c r="R317" s="239"/>
      <c r="S317" s="239"/>
      <c r="T317" s="240"/>
      <c r="AT317" s="241" t="s">
        <v>182</v>
      </c>
      <c r="AU317" s="241" t="s">
        <v>83</v>
      </c>
      <c r="AV317" s="12" t="s">
        <v>81</v>
      </c>
      <c r="AW317" s="12" t="s">
        <v>35</v>
      </c>
      <c r="AX317" s="12" t="s">
        <v>73</v>
      </c>
      <c r="AY317" s="241" t="s">
        <v>152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3910</v>
      </c>
      <c r="G318" s="243"/>
      <c r="H318" s="246">
        <v>122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83</v>
      </c>
      <c r="AV318" s="13" t="s">
        <v>83</v>
      </c>
      <c r="AW318" s="13" t="s">
        <v>35</v>
      </c>
      <c r="AX318" s="13" t="s">
        <v>73</v>
      </c>
      <c r="AY318" s="252" t="s">
        <v>152</v>
      </c>
    </row>
    <row r="319" s="12" customFormat="1">
      <c r="B319" s="232"/>
      <c r="C319" s="233"/>
      <c r="D319" s="229" t="s">
        <v>182</v>
      </c>
      <c r="E319" s="234" t="s">
        <v>19</v>
      </c>
      <c r="F319" s="235" t="s">
        <v>3911</v>
      </c>
      <c r="G319" s="233"/>
      <c r="H319" s="234" t="s">
        <v>19</v>
      </c>
      <c r="I319" s="236"/>
      <c r="J319" s="233"/>
      <c r="K319" s="233"/>
      <c r="L319" s="237"/>
      <c r="M319" s="238"/>
      <c r="N319" s="239"/>
      <c r="O319" s="239"/>
      <c r="P319" s="239"/>
      <c r="Q319" s="239"/>
      <c r="R319" s="239"/>
      <c r="S319" s="239"/>
      <c r="T319" s="240"/>
      <c r="AT319" s="241" t="s">
        <v>182</v>
      </c>
      <c r="AU319" s="241" t="s">
        <v>83</v>
      </c>
      <c r="AV319" s="12" t="s">
        <v>81</v>
      </c>
      <c r="AW319" s="12" t="s">
        <v>35</v>
      </c>
      <c r="AX319" s="12" t="s">
        <v>73</v>
      </c>
      <c r="AY319" s="241" t="s">
        <v>152</v>
      </c>
    </row>
    <row r="320" s="13" customFormat="1">
      <c r="B320" s="242"/>
      <c r="C320" s="243"/>
      <c r="D320" s="229" t="s">
        <v>182</v>
      </c>
      <c r="E320" s="244" t="s">
        <v>19</v>
      </c>
      <c r="F320" s="245" t="s">
        <v>3912</v>
      </c>
      <c r="G320" s="243"/>
      <c r="H320" s="246">
        <v>4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AT320" s="252" t="s">
        <v>182</v>
      </c>
      <c r="AU320" s="252" t="s">
        <v>83</v>
      </c>
      <c r="AV320" s="13" t="s">
        <v>83</v>
      </c>
      <c r="AW320" s="13" t="s">
        <v>35</v>
      </c>
      <c r="AX320" s="13" t="s">
        <v>73</v>
      </c>
      <c r="AY320" s="252" t="s">
        <v>152</v>
      </c>
    </row>
    <row r="321" s="14" customFormat="1">
      <c r="B321" s="253"/>
      <c r="C321" s="254"/>
      <c r="D321" s="229" t="s">
        <v>182</v>
      </c>
      <c r="E321" s="255" t="s">
        <v>19</v>
      </c>
      <c r="F321" s="256" t="s">
        <v>189</v>
      </c>
      <c r="G321" s="254"/>
      <c r="H321" s="257">
        <v>126</v>
      </c>
      <c r="I321" s="258"/>
      <c r="J321" s="254"/>
      <c r="K321" s="254"/>
      <c r="L321" s="259"/>
      <c r="M321" s="260"/>
      <c r="N321" s="261"/>
      <c r="O321" s="261"/>
      <c r="P321" s="261"/>
      <c r="Q321" s="261"/>
      <c r="R321" s="261"/>
      <c r="S321" s="261"/>
      <c r="T321" s="262"/>
      <c r="AT321" s="263" t="s">
        <v>182</v>
      </c>
      <c r="AU321" s="263" t="s">
        <v>83</v>
      </c>
      <c r="AV321" s="14" t="s">
        <v>151</v>
      </c>
      <c r="AW321" s="14" t="s">
        <v>35</v>
      </c>
      <c r="AX321" s="14" t="s">
        <v>81</v>
      </c>
      <c r="AY321" s="263" t="s">
        <v>152</v>
      </c>
    </row>
    <row r="322" s="1" customFormat="1" ht="36" customHeight="1">
      <c r="B322" s="38"/>
      <c r="C322" s="211" t="s">
        <v>473</v>
      </c>
      <c r="D322" s="211" t="s">
        <v>155</v>
      </c>
      <c r="E322" s="212" t="s">
        <v>3913</v>
      </c>
      <c r="F322" s="213" t="s">
        <v>3914</v>
      </c>
      <c r="G322" s="214" t="s">
        <v>267</v>
      </c>
      <c r="H322" s="215">
        <v>4</v>
      </c>
      <c r="I322" s="216"/>
      <c r="J322" s="217">
        <f>ROUND(I322*H322,2)</f>
        <v>0</v>
      </c>
      <c r="K322" s="213" t="s">
        <v>3039</v>
      </c>
      <c r="L322" s="43"/>
      <c r="M322" s="225" t="s">
        <v>19</v>
      </c>
      <c r="N322" s="226" t="s">
        <v>44</v>
      </c>
      <c r="O322" s="83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AR322" s="223" t="s">
        <v>81</v>
      </c>
      <c r="AT322" s="223" t="s">
        <v>155</v>
      </c>
      <c r="AU322" s="223" t="s">
        <v>83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81</v>
      </c>
      <c r="BM322" s="223" t="s">
        <v>3915</v>
      </c>
    </row>
    <row r="323" s="1" customFormat="1">
      <c r="B323" s="38"/>
      <c r="C323" s="39"/>
      <c r="D323" s="229" t="s">
        <v>180</v>
      </c>
      <c r="E323" s="39"/>
      <c r="F323" s="230" t="s">
        <v>3916</v>
      </c>
      <c r="G323" s="39"/>
      <c r="H323" s="39"/>
      <c r="I323" s="135"/>
      <c r="J323" s="39"/>
      <c r="K323" s="39"/>
      <c r="L323" s="43"/>
      <c r="M323" s="231"/>
      <c r="N323" s="83"/>
      <c r="O323" s="83"/>
      <c r="P323" s="83"/>
      <c r="Q323" s="83"/>
      <c r="R323" s="83"/>
      <c r="S323" s="83"/>
      <c r="T323" s="84"/>
      <c r="AT323" s="17" t="s">
        <v>180</v>
      </c>
      <c r="AU323" s="17" t="s">
        <v>83</v>
      </c>
    </row>
    <row r="324" s="12" customFormat="1">
      <c r="B324" s="232"/>
      <c r="C324" s="233"/>
      <c r="D324" s="229" t="s">
        <v>182</v>
      </c>
      <c r="E324" s="234" t="s">
        <v>19</v>
      </c>
      <c r="F324" s="235" t="s">
        <v>3759</v>
      </c>
      <c r="G324" s="233"/>
      <c r="H324" s="234" t="s">
        <v>19</v>
      </c>
      <c r="I324" s="236"/>
      <c r="J324" s="233"/>
      <c r="K324" s="233"/>
      <c r="L324" s="237"/>
      <c r="M324" s="238"/>
      <c r="N324" s="239"/>
      <c r="O324" s="239"/>
      <c r="P324" s="239"/>
      <c r="Q324" s="239"/>
      <c r="R324" s="239"/>
      <c r="S324" s="239"/>
      <c r="T324" s="240"/>
      <c r="AT324" s="241" t="s">
        <v>182</v>
      </c>
      <c r="AU324" s="241" t="s">
        <v>83</v>
      </c>
      <c r="AV324" s="12" t="s">
        <v>81</v>
      </c>
      <c r="AW324" s="12" t="s">
        <v>35</v>
      </c>
      <c r="AX324" s="12" t="s">
        <v>73</v>
      </c>
      <c r="AY324" s="241" t="s">
        <v>152</v>
      </c>
    </row>
    <row r="325" s="12" customFormat="1">
      <c r="B325" s="232"/>
      <c r="C325" s="233"/>
      <c r="D325" s="229" t="s">
        <v>182</v>
      </c>
      <c r="E325" s="234" t="s">
        <v>19</v>
      </c>
      <c r="F325" s="235" t="s">
        <v>3917</v>
      </c>
      <c r="G325" s="233"/>
      <c r="H325" s="234" t="s">
        <v>19</v>
      </c>
      <c r="I325" s="236"/>
      <c r="J325" s="233"/>
      <c r="K325" s="233"/>
      <c r="L325" s="237"/>
      <c r="M325" s="238"/>
      <c r="N325" s="239"/>
      <c r="O325" s="239"/>
      <c r="P325" s="239"/>
      <c r="Q325" s="239"/>
      <c r="R325" s="239"/>
      <c r="S325" s="239"/>
      <c r="T325" s="240"/>
      <c r="AT325" s="241" t="s">
        <v>182</v>
      </c>
      <c r="AU325" s="241" t="s">
        <v>83</v>
      </c>
      <c r="AV325" s="12" t="s">
        <v>81</v>
      </c>
      <c r="AW325" s="12" t="s">
        <v>35</v>
      </c>
      <c r="AX325" s="12" t="s">
        <v>73</v>
      </c>
      <c r="AY325" s="241" t="s">
        <v>152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151</v>
      </c>
      <c r="G326" s="243"/>
      <c r="H326" s="246">
        <v>4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83</v>
      </c>
      <c r="AV326" s="13" t="s">
        <v>83</v>
      </c>
      <c r="AW326" s="13" t="s">
        <v>35</v>
      </c>
      <c r="AX326" s="13" t="s">
        <v>81</v>
      </c>
      <c r="AY326" s="252" t="s">
        <v>152</v>
      </c>
    </row>
    <row r="327" s="1" customFormat="1" ht="16.5" customHeight="1">
      <c r="B327" s="38"/>
      <c r="C327" s="264" t="s">
        <v>481</v>
      </c>
      <c r="D327" s="264" t="s">
        <v>325</v>
      </c>
      <c r="E327" s="265" t="s">
        <v>3918</v>
      </c>
      <c r="F327" s="266" t="s">
        <v>3919</v>
      </c>
      <c r="G327" s="267" t="s">
        <v>267</v>
      </c>
      <c r="H327" s="268">
        <v>4</v>
      </c>
      <c r="I327" s="269"/>
      <c r="J327" s="270">
        <f>ROUND(I327*H327,2)</f>
        <v>0</v>
      </c>
      <c r="K327" s="266" t="s">
        <v>3039</v>
      </c>
      <c r="L327" s="271"/>
      <c r="M327" s="272" t="s">
        <v>19</v>
      </c>
      <c r="N327" s="273" t="s">
        <v>44</v>
      </c>
      <c r="O327" s="83"/>
      <c r="P327" s="227">
        <f>O327*H327</f>
        <v>0</v>
      </c>
      <c r="Q327" s="227">
        <v>0.00020000000000000001</v>
      </c>
      <c r="R327" s="227">
        <f>Q327*H327</f>
        <v>0.00080000000000000004</v>
      </c>
      <c r="S327" s="227">
        <v>0</v>
      </c>
      <c r="T327" s="228">
        <f>S327*H327</f>
        <v>0</v>
      </c>
      <c r="AR327" s="223" t="s">
        <v>83</v>
      </c>
      <c r="AT327" s="223" t="s">
        <v>325</v>
      </c>
      <c r="AU327" s="223" t="s">
        <v>83</v>
      </c>
      <c r="AY327" s="17" t="s">
        <v>152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7" t="s">
        <v>81</v>
      </c>
      <c r="BK327" s="224">
        <f>ROUND(I327*H327,2)</f>
        <v>0</v>
      </c>
      <c r="BL327" s="17" t="s">
        <v>81</v>
      </c>
      <c r="BM327" s="223" t="s">
        <v>3920</v>
      </c>
    </row>
    <row r="328" s="12" customFormat="1">
      <c r="B328" s="232"/>
      <c r="C328" s="233"/>
      <c r="D328" s="229" t="s">
        <v>182</v>
      </c>
      <c r="E328" s="234" t="s">
        <v>19</v>
      </c>
      <c r="F328" s="235" t="s">
        <v>3759</v>
      </c>
      <c r="G328" s="233"/>
      <c r="H328" s="234" t="s">
        <v>19</v>
      </c>
      <c r="I328" s="236"/>
      <c r="J328" s="233"/>
      <c r="K328" s="233"/>
      <c r="L328" s="237"/>
      <c r="M328" s="238"/>
      <c r="N328" s="239"/>
      <c r="O328" s="239"/>
      <c r="P328" s="239"/>
      <c r="Q328" s="239"/>
      <c r="R328" s="239"/>
      <c r="S328" s="239"/>
      <c r="T328" s="240"/>
      <c r="AT328" s="241" t="s">
        <v>182</v>
      </c>
      <c r="AU328" s="241" t="s">
        <v>83</v>
      </c>
      <c r="AV328" s="12" t="s">
        <v>81</v>
      </c>
      <c r="AW328" s="12" t="s">
        <v>35</v>
      </c>
      <c r="AX328" s="12" t="s">
        <v>73</v>
      </c>
      <c r="AY328" s="241" t="s">
        <v>152</v>
      </c>
    </row>
    <row r="329" s="12" customFormat="1">
      <c r="B329" s="232"/>
      <c r="C329" s="233"/>
      <c r="D329" s="229" t="s">
        <v>182</v>
      </c>
      <c r="E329" s="234" t="s">
        <v>19</v>
      </c>
      <c r="F329" s="235" t="s">
        <v>3917</v>
      </c>
      <c r="G329" s="233"/>
      <c r="H329" s="234" t="s">
        <v>19</v>
      </c>
      <c r="I329" s="236"/>
      <c r="J329" s="233"/>
      <c r="K329" s="233"/>
      <c r="L329" s="237"/>
      <c r="M329" s="238"/>
      <c r="N329" s="239"/>
      <c r="O329" s="239"/>
      <c r="P329" s="239"/>
      <c r="Q329" s="239"/>
      <c r="R329" s="239"/>
      <c r="S329" s="239"/>
      <c r="T329" s="240"/>
      <c r="AT329" s="241" t="s">
        <v>182</v>
      </c>
      <c r="AU329" s="241" t="s">
        <v>83</v>
      </c>
      <c r="AV329" s="12" t="s">
        <v>81</v>
      </c>
      <c r="AW329" s="12" t="s">
        <v>35</v>
      </c>
      <c r="AX329" s="12" t="s">
        <v>73</v>
      </c>
      <c r="AY329" s="241" t="s">
        <v>152</v>
      </c>
    </row>
    <row r="330" s="13" customFormat="1">
      <c r="B330" s="242"/>
      <c r="C330" s="243"/>
      <c r="D330" s="229" t="s">
        <v>182</v>
      </c>
      <c r="E330" s="244" t="s">
        <v>19</v>
      </c>
      <c r="F330" s="245" t="s">
        <v>151</v>
      </c>
      <c r="G330" s="243"/>
      <c r="H330" s="246">
        <v>4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AT330" s="252" t="s">
        <v>182</v>
      </c>
      <c r="AU330" s="252" t="s">
        <v>83</v>
      </c>
      <c r="AV330" s="13" t="s">
        <v>83</v>
      </c>
      <c r="AW330" s="13" t="s">
        <v>35</v>
      </c>
      <c r="AX330" s="13" t="s">
        <v>81</v>
      </c>
      <c r="AY330" s="252" t="s">
        <v>152</v>
      </c>
    </row>
    <row r="331" s="1" customFormat="1" ht="84" customHeight="1">
      <c r="B331" s="38"/>
      <c r="C331" s="211" t="s">
        <v>493</v>
      </c>
      <c r="D331" s="211" t="s">
        <v>155</v>
      </c>
      <c r="E331" s="212" t="s">
        <v>3921</v>
      </c>
      <c r="F331" s="213" t="s">
        <v>3922</v>
      </c>
      <c r="G331" s="214" t="s">
        <v>267</v>
      </c>
      <c r="H331" s="215">
        <v>1</v>
      </c>
      <c r="I331" s="216"/>
      <c r="J331" s="217">
        <f>ROUND(I331*H331,2)</f>
        <v>0</v>
      </c>
      <c r="K331" s="213" t="s">
        <v>3039</v>
      </c>
      <c r="L331" s="43"/>
      <c r="M331" s="225" t="s">
        <v>19</v>
      </c>
      <c r="N331" s="226" t="s">
        <v>44</v>
      </c>
      <c r="O331" s="83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AR331" s="223" t="s">
        <v>81</v>
      </c>
      <c r="AT331" s="223" t="s">
        <v>155</v>
      </c>
      <c r="AU331" s="223" t="s">
        <v>83</v>
      </c>
      <c r="AY331" s="17" t="s">
        <v>152</v>
      </c>
      <c r="BE331" s="224">
        <f>IF(N331="základní",J331,0)</f>
        <v>0</v>
      </c>
      <c r="BF331" s="224">
        <f>IF(N331="snížená",J331,0)</f>
        <v>0</v>
      </c>
      <c r="BG331" s="224">
        <f>IF(N331="zákl. přenesená",J331,0)</f>
        <v>0</v>
      </c>
      <c r="BH331" s="224">
        <f>IF(N331="sníž. přenesená",J331,0)</f>
        <v>0</v>
      </c>
      <c r="BI331" s="224">
        <f>IF(N331="nulová",J331,0)</f>
        <v>0</v>
      </c>
      <c r="BJ331" s="17" t="s">
        <v>81</v>
      </c>
      <c r="BK331" s="224">
        <f>ROUND(I331*H331,2)</f>
        <v>0</v>
      </c>
      <c r="BL331" s="17" t="s">
        <v>81</v>
      </c>
      <c r="BM331" s="223" t="s">
        <v>3923</v>
      </c>
    </row>
    <row r="332" s="1" customFormat="1">
      <c r="B332" s="38"/>
      <c r="C332" s="39"/>
      <c r="D332" s="229" t="s">
        <v>180</v>
      </c>
      <c r="E332" s="39"/>
      <c r="F332" s="230" t="s">
        <v>3924</v>
      </c>
      <c r="G332" s="39"/>
      <c r="H332" s="39"/>
      <c r="I332" s="135"/>
      <c r="J332" s="39"/>
      <c r="K332" s="39"/>
      <c r="L332" s="43"/>
      <c r="M332" s="231"/>
      <c r="N332" s="83"/>
      <c r="O332" s="83"/>
      <c r="P332" s="83"/>
      <c r="Q332" s="83"/>
      <c r="R332" s="83"/>
      <c r="S332" s="83"/>
      <c r="T332" s="84"/>
      <c r="AT332" s="17" t="s">
        <v>180</v>
      </c>
      <c r="AU332" s="17" t="s">
        <v>83</v>
      </c>
    </row>
    <row r="333" s="12" customFormat="1">
      <c r="B333" s="232"/>
      <c r="C333" s="233"/>
      <c r="D333" s="229" t="s">
        <v>182</v>
      </c>
      <c r="E333" s="234" t="s">
        <v>19</v>
      </c>
      <c r="F333" s="235" t="s">
        <v>3728</v>
      </c>
      <c r="G333" s="233"/>
      <c r="H333" s="234" t="s">
        <v>19</v>
      </c>
      <c r="I333" s="236"/>
      <c r="J333" s="233"/>
      <c r="K333" s="233"/>
      <c r="L333" s="237"/>
      <c r="M333" s="238"/>
      <c r="N333" s="239"/>
      <c r="O333" s="239"/>
      <c r="P333" s="239"/>
      <c r="Q333" s="239"/>
      <c r="R333" s="239"/>
      <c r="S333" s="239"/>
      <c r="T333" s="240"/>
      <c r="AT333" s="241" t="s">
        <v>182</v>
      </c>
      <c r="AU333" s="241" t="s">
        <v>83</v>
      </c>
      <c r="AV333" s="12" t="s">
        <v>81</v>
      </c>
      <c r="AW333" s="12" t="s">
        <v>35</v>
      </c>
      <c r="AX333" s="12" t="s">
        <v>73</v>
      </c>
      <c r="AY333" s="241" t="s">
        <v>152</v>
      </c>
    </row>
    <row r="334" s="12" customFormat="1">
      <c r="B334" s="232"/>
      <c r="C334" s="233"/>
      <c r="D334" s="229" t="s">
        <v>182</v>
      </c>
      <c r="E334" s="234" t="s">
        <v>19</v>
      </c>
      <c r="F334" s="235" t="s">
        <v>3925</v>
      </c>
      <c r="G334" s="233"/>
      <c r="H334" s="234" t="s">
        <v>19</v>
      </c>
      <c r="I334" s="236"/>
      <c r="J334" s="233"/>
      <c r="K334" s="233"/>
      <c r="L334" s="237"/>
      <c r="M334" s="238"/>
      <c r="N334" s="239"/>
      <c r="O334" s="239"/>
      <c r="P334" s="239"/>
      <c r="Q334" s="239"/>
      <c r="R334" s="239"/>
      <c r="S334" s="239"/>
      <c r="T334" s="240"/>
      <c r="AT334" s="241" t="s">
        <v>182</v>
      </c>
      <c r="AU334" s="241" t="s">
        <v>83</v>
      </c>
      <c r="AV334" s="12" t="s">
        <v>81</v>
      </c>
      <c r="AW334" s="12" t="s">
        <v>35</v>
      </c>
      <c r="AX334" s="12" t="s">
        <v>73</v>
      </c>
      <c r="AY334" s="241" t="s">
        <v>152</v>
      </c>
    </row>
    <row r="335" s="13" customFormat="1">
      <c r="B335" s="242"/>
      <c r="C335" s="243"/>
      <c r="D335" s="229" t="s">
        <v>182</v>
      </c>
      <c r="E335" s="244" t="s">
        <v>19</v>
      </c>
      <c r="F335" s="245" t="s">
        <v>81</v>
      </c>
      <c r="G335" s="243"/>
      <c r="H335" s="246">
        <v>1</v>
      </c>
      <c r="I335" s="247"/>
      <c r="J335" s="243"/>
      <c r="K335" s="243"/>
      <c r="L335" s="248"/>
      <c r="M335" s="249"/>
      <c r="N335" s="250"/>
      <c r="O335" s="250"/>
      <c r="P335" s="250"/>
      <c r="Q335" s="250"/>
      <c r="R335" s="250"/>
      <c r="S335" s="250"/>
      <c r="T335" s="251"/>
      <c r="AT335" s="252" t="s">
        <v>182</v>
      </c>
      <c r="AU335" s="252" t="s">
        <v>83</v>
      </c>
      <c r="AV335" s="13" t="s">
        <v>83</v>
      </c>
      <c r="AW335" s="13" t="s">
        <v>35</v>
      </c>
      <c r="AX335" s="13" t="s">
        <v>81</v>
      </c>
      <c r="AY335" s="252" t="s">
        <v>152</v>
      </c>
    </row>
    <row r="336" s="1" customFormat="1" ht="72" customHeight="1">
      <c r="B336" s="38"/>
      <c r="C336" s="211" t="s">
        <v>498</v>
      </c>
      <c r="D336" s="211" t="s">
        <v>155</v>
      </c>
      <c r="E336" s="212" t="s">
        <v>3926</v>
      </c>
      <c r="F336" s="213" t="s">
        <v>3927</v>
      </c>
      <c r="G336" s="214" t="s">
        <v>267</v>
      </c>
      <c r="H336" s="215">
        <v>1</v>
      </c>
      <c r="I336" s="216"/>
      <c r="J336" s="217">
        <f>ROUND(I336*H336,2)</f>
        <v>0</v>
      </c>
      <c r="K336" s="213" t="s">
        <v>3039</v>
      </c>
      <c r="L336" s="43"/>
      <c r="M336" s="225" t="s">
        <v>19</v>
      </c>
      <c r="N336" s="226" t="s">
        <v>44</v>
      </c>
      <c r="O336" s="83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AR336" s="223" t="s">
        <v>81</v>
      </c>
      <c r="AT336" s="223" t="s">
        <v>155</v>
      </c>
      <c r="AU336" s="223" t="s">
        <v>83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81</v>
      </c>
      <c r="BM336" s="223" t="s">
        <v>3928</v>
      </c>
    </row>
    <row r="337" s="1" customFormat="1">
      <c r="B337" s="38"/>
      <c r="C337" s="39"/>
      <c r="D337" s="229" t="s">
        <v>180</v>
      </c>
      <c r="E337" s="39"/>
      <c r="F337" s="230" t="s">
        <v>3924</v>
      </c>
      <c r="G337" s="39"/>
      <c r="H337" s="39"/>
      <c r="I337" s="135"/>
      <c r="J337" s="39"/>
      <c r="K337" s="39"/>
      <c r="L337" s="43"/>
      <c r="M337" s="231"/>
      <c r="N337" s="83"/>
      <c r="O337" s="83"/>
      <c r="P337" s="83"/>
      <c r="Q337" s="83"/>
      <c r="R337" s="83"/>
      <c r="S337" s="83"/>
      <c r="T337" s="84"/>
      <c r="AT337" s="17" t="s">
        <v>180</v>
      </c>
      <c r="AU337" s="17" t="s">
        <v>83</v>
      </c>
    </row>
    <row r="338" s="12" customFormat="1">
      <c r="B338" s="232"/>
      <c r="C338" s="233"/>
      <c r="D338" s="229" t="s">
        <v>182</v>
      </c>
      <c r="E338" s="234" t="s">
        <v>19</v>
      </c>
      <c r="F338" s="235" t="s">
        <v>3759</v>
      </c>
      <c r="G338" s="233"/>
      <c r="H338" s="234" t="s">
        <v>19</v>
      </c>
      <c r="I338" s="236"/>
      <c r="J338" s="233"/>
      <c r="K338" s="233"/>
      <c r="L338" s="237"/>
      <c r="M338" s="238"/>
      <c r="N338" s="239"/>
      <c r="O338" s="239"/>
      <c r="P338" s="239"/>
      <c r="Q338" s="239"/>
      <c r="R338" s="239"/>
      <c r="S338" s="239"/>
      <c r="T338" s="240"/>
      <c r="AT338" s="241" t="s">
        <v>182</v>
      </c>
      <c r="AU338" s="241" t="s">
        <v>83</v>
      </c>
      <c r="AV338" s="12" t="s">
        <v>81</v>
      </c>
      <c r="AW338" s="12" t="s">
        <v>35</v>
      </c>
      <c r="AX338" s="12" t="s">
        <v>73</v>
      </c>
      <c r="AY338" s="241" t="s">
        <v>152</v>
      </c>
    </row>
    <row r="339" s="12" customFormat="1">
      <c r="B339" s="232"/>
      <c r="C339" s="233"/>
      <c r="D339" s="229" t="s">
        <v>182</v>
      </c>
      <c r="E339" s="234" t="s">
        <v>19</v>
      </c>
      <c r="F339" s="235" t="s">
        <v>3929</v>
      </c>
      <c r="G339" s="233"/>
      <c r="H339" s="234" t="s">
        <v>19</v>
      </c>
      <c r="I339" s="236"/>
      <c r="J339" s="233"/>
      <c r="K339" s="233"/>
      <c r="L339" s="237"/>
      <c r="M339" s="238"/>
      <c r="N339" s="239"/>
      <c r="O339" s="239"/>
      <c r="P339" s="239"/>
      <c r="Q339" s="239"/>
      <c r="R339" s="239"/>
      <c r="S339" s="239"/>
      <c r="T339" s="240"/>
      <c r="AT339" s="241" t="s">
        <v>182</v>
      </c>
      <c r="AU339" s="241" t="s">
        <v>83</v>
      </c>
      <c r="AV339" s="12" t="s">
        <v>81</v>
      </c>
      <c r="AW339" s="12" t="s">
        <v>35</v>
      </c>
      <c r="AX339" s="12" t="s">
        <v>73</v>
      </c>
      <c r="AY339" s="241" t="s">
        <v>152</v>
      </c>
    </row>
    <row r="340" s="13" customFormat="1">
      <c r="B340" s="242"/>
      <c r="C340" s="243"/>
      <c r="D340" s="229" t="s">
        <v>182</v>
      </c>
      <c r="E340" s="244" t="s">
        <v>19</v>
      </c>
      <c r="F340" s="245" t="s">
        <v>81</v>
      </c>
      <c r="G340" s="243"/>
      <c r="H340" s="246">
        <v>1</v>
      </c>
      <c r="I340" s="247"/>
      <c r="J340" s="243"/>
      <c r="K340" s="243"/>
      <c r="L340" s="248"/>
      <c r="M340" s="249"/>
      <c r="N340" s="250"/>
      <c r="O340" s="250"/>
      <c r="P340" s="250"/>
      <c r="Q340" s="250"/>
      <c r="R340" s="250"/>
      <c r="S340" s="250"/>
      <c r="T340" s="251"/>
      <c r="AT340" s="252" t="s">
        <v>182</v>
      </c>
      <c r="AU340" s="252" t="s">
        <v>83</v>
      </c>
      <c r="AV340" s="13" t="s">
        <v>83</v>
      </c>
      <c r="AW340" s="13" t="s">
        <v>35</v>
      </c>
      <c r="AX340" s="13" t="s">
        <v>81</v>
      </c>
      <c r="AY340" s="252" t="s">
        <v>152</v>
      </c>
    </row>
    <row r="341" s="1" customFormat="1" ht="16.5" customHeight="1">
      <c r="B341" s="38"/>
      <c r="C341" s="211" t="s">
        <v>504</v>
      </c>
      <c r="D341" s="211" t="s">
        <v>155</v>
      </c>
      <c r="E341" s="212" t="s">
        <v>3930</v>
      </c>
      <c r="F341" s="213" t="s">
        <v>3931</v>
      </c>
      <c r="G341" s="214" t="s">
        <v>254</v>
      </c>
      <c r="H341" s="215">
        <v>45</v>
      </c>
      <c r="I341" s="216"/>
      <c r="J341" s="217">
        <f>ROUND(I341*H341,2)</f>
        <v>0</v>
      </c>
      <c r="K341" s="213" t="s">
        <v>3039</v>
      </c>
      <c r="L341" s="43"/>
      <c r="M341" s="225" t="s">
        <v>19</v>
      </c>
      <c r="N341" s="226" t="s">
        <v>44</v>
      </c>
      <c r="O341" s="83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AR341" s="223" t="s">
        <v>81</v>
      </c>
      <c r="AT341" s="223" t="s">
        <v>155</v>
      </c>
      <c r="AU341" s="223" t="s">
        <v>83</v>
      </c>
      <c r="AY341" s="17" t="s">
        <v>152</v>
      </c>
      <c r="BE341" s="224">
        <f>IF(N341="základní",J341,0)</f>
        <v>0</v>
      </c>
      <c r="BF341" s="224">
        <f>IF(N341="snížená",J341,0)</f>
        <v>0</v>
      </c>
      <c r="BG341" s="224">
        <f>IF(N341="zákl. přenesená",J341,0)</f>
        <v>0</v>
      </c>
      <c r="BH341" s="224">
        <f>IF(N341="sníž. přenesená",J341,0)</f>
        <v>0</v>
      </c>
      <c r="BI341" s="224">
        <f>IF(N341="nulová",J341,0)</f>
        <v>0</v>
      </c>
      <c r="BJ341" s="17" t="s">
        <v>81</v>
      </c>
      <c r="BK341" s="224">
        <f>ROUND(I341*H341,2)</f>
        <v>0</v>
      </c>
      <c r="BL341" s="17" t="s">
        <v>81</v>
      </c>
      <c r="BM341" s="223" t="s">
        <v>3932</v>
      </c>
    </row>
    <row r="342" s="12" customFormat="1">
      <c r="B342" s="232"/>
      <c r="C342" s="233"/>
      <c r="D342" s="229" t="s">
        <v>182</v>
      </c>
      <c r="E342" s="234" t="s">
        <v>19</v>
      </c>
      <c r="F342" s="235" t="s">
        <v>3728</v>
      </c>
      <c r="G342" s="233"/>
      <c r="H342" s="234" t="s">
        <v>19</v>
      </c>
      <c r="I342" s="236"/>
      <c r="J342" s="233"/>
      <c r="K342" s="233"/>
      <c r="L342" s="237"/>
      <c r="M342" s="238"/>
      <c r="N342" s="239"/>
      <c r="O342" s="239"/>
      <c r="P342" s="239"/>
      <c r="Q342" s="239"/>
      <c r="R342" s="239"/>
      <c r="S342" s="239"/>
      <c r="T342" s="240"/>
      <c r="AT342" s="241" t="s">
        <v>182</v>
      </c>
      <c r="AU342" s="241" t="s">
        <v>83</v>
      </c>
      <c r="AV342" s="12" t="s">
        <v>81</v>
      </c>
      <c r="AW342" s="12" t="s">
        <v>35</v>
      </c>
      <c r="AX342" s="12" t="s">
        <v>73</v>
      </c>
      <c r="AY342" s="241" t="s">
        <v>152</v>
      </c>
    </row>
    <row r="343" s="12" customFormat="1">
      <c r="B343" s="232"/>
      <c r="C343" s="233"/>
      <c r="D343" s="229" t="s">
        <v>182</v>
      </c>
      <c r="E343" s="234" t="s">
        <v>19</v>
      </c>
      <c r="F343" s="235" t="s">
        <v>3759</v>
      </c>
      <c r="G343" s="233"/>
      <c r="H343" s="234" t="s">
        <v>19</v>
      </c>
      <c r="I343" s="236"/>
      <c r="J343" s="233"/>
      <c r="K343" s="233"/>
      <c r="L343" s="237"/>
      <c r="M343" s="238"/>
      <c r="N343" s="239"/>
      <c r="O343" s="239"/>
      <c r="P343" s="239"/>
      <c r="Q343" s="239"/>
      <c r="R343" s="239"/>
      <c r="S343" s="239"/>
      <c r="T343" s="240"/>
      <c r="AT343" s="241" t="s">
        <v>182</v>
      </c>
      <c r="AU343" s="241" t="s">
        <v>83</v>
      </c>
      <c r="AV343" s="12" t="s">
        <v>81</v>
      </c>
      <c r="AW343" s="12" t="s">
        <v>35</v>
      </c>
      <c r="AX343" s="12" t="s">
        <v>73</v>
      </c>
      <c r="AY343" s="241" t="s">
        <v>152</v>
      </c>
    </row>
    <row r="344" s="12" customFormat="1">
      <c r="B344" s="232"/>
      <c r="C344" s="233"/>
      <c r="D344" s="229" t="s">
        <v>182</v>
      </c>
      <c r="E344" s="234" t="s">
        <v>19</v>
      </c>
      <c r="F344" s="235" t="s">
        <v>3933</v>
      </c>
      <c r="G344" s="233"/>
      <c r="H344" s="234" t="s">
        <v>19</v>
      </c>
      <c r="I344" s="236"/>
      <c r="J344" s="233"/>
      <c r="K344" s="233"/>
      <c r="L344" s="237"/>
      <c r="M344" s="238"/>
      <c r="N344" s="239"/>
      <c r="O344" s="239"/>
      <c r="P344" s="239"/>
      <c r="Q344" s="239"/>
      <c r="R344" s="239"/>
      <c r="S344" s="239"/>
      <c r="T344" s="240"/>
      <c r="AT344" s="241" t="s">
        <v>182</v>
      </c>
      <c r="AU344" s="241" t="s">
        <v>83</v>
      </c>
      <c r="AV344" s="12" t="s">
        <v>81</v>
      </c>
      <c r="AW344" s="12" t="s">
        <v>35</v>
      </c>
      <c r="AX344" s="12" t="s">
        <v>73</v>
      </c>
      <c r="AY344" s="241" t="s">
        <v>152</v>
      </c>
    </row>
    <row r="345" s="13" customFormat="1">
      <c r="B345" s="242"/>
      <c r="C345" s="243"/>
      <c r="D345" s="229" t="s">
        <v>182</v>
      </c>
      <c r="E345" s="244" t="s">
        <v>19</v>
      </c>
      <c r="F345" s="245" t="s">
        <v>3802</v>
      </c>
      <c r="G345" s="243"/>
      <c r="H345" s="246">
        <v>45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AT345" s="252" t="s">
        <v>182</v>
      </c>
      <c r="AU345" s="252" t="s">
        <v>83</v>
      </c>
      <c r="AV345" s="13" t="s">
        <v>83</v>
      </c>
      <c r="AW345" s="13" t="s">
        <v>35</v>
      </c>
      <c r="AX345" s="13" t="s">
        <v>81</v>
      </c>
      <c r="AY345" s="252" t="s">
        <v>152</v>
      </c>
    </row>
    <row r="346" s="1" customFormat="1" ht="16.5" customHeight="1">
      <c r="B346" s="38"/>
      <c r="C346" s="264" t="s">
        <v>510</v>
      </c>
      <c r="D346" s="264" t="s">
        <v>325</v>
      </c>
      <c r="E346" s="265" t="s">
        <v>3934</v>
      </c>
      <c r="F346" s="266" t="s">
        <v>3935</v>
      </c>
      <c r="G346" s="267" t="s">
        <v>254</v>
      </c>
      <c r="H346" s="268">
        <v>45</v>
      </c>
      <c r="I346" s="269"/>
      <c r="J346" s="270">
        <f>ROUND(I346*H346,2)</f>
        <v>0</v>
      </c>
      <c r="K346" s="266" t="s">
        <v>3786</v>
      </c>
      <c r="L346" s="271"/>
      <c r="M346" s="272" t="s">
        <v>19</v>
      </c>
      <c r="N346" s="273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83</v>
      </c>
      <c r="AT346" s="223" t="s">
        <v>325</v>
      </c>
      <c r="AU346" s="223" t="s">
        <v>83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81</v>
      </c>
      <c r="BM346" s="223" t="s">
        <v>3936</v>
      </c>
    </row>
    <row r="347" s="12" customFormat="1">
      <c r="B347" s="232"/>
      <c r="C347" s="233"/>
      <c r="D347" s="229" t="s">
        <v>182</v>
      </c>
      <c r="E347" s="234" t="s">
        <v>19</v>
      </c>
      <c r="F347" s="235" t="s">
        <v>3728</v>
      </c>
      <c r="G347" s="233"/>
      <c r="H347" s="234" t="s">
        <v>19</v>
      </c>
      <c r="I347" s="236"/>
      <c r="J347" s="233"/>
      <c r="K347" s="233"/>
      <c r="L347" s="237"/>
      <c r="M347" s="238"/>
      <c r="N347" s="239"/>
      <c r="O347" s="239"/>
      <c r="P347" s="239"/>
      <c r="Q347" s="239"/>
      <c r="R347" s="239"/>
      <c r="S347" s="239"/>
      <c r="T347" s="240"/>
      <c r="AT347" s="241" t="s">
        <v>182</v>
      </c>
      <c r="AU347" s="241" t="s">
        <v>83</v>
      </c>
      <c r="AV347" s="12" t="s">
        <v>81</v>
      </c>
      <c r="AW347" s="12" t="s">
        <v>35</v>
      </c>
      <c r="AX347" s="12" t="s">
        <v>73</v>
      </c>
      <c r="AY347" s="241" t="s">
        <v>152</v>
      </c>
    </row>
    <row r="348" s="12" customFormat="1">
      <c r="B348" s="232"/>
      <c r="C348" s="233"/>
      <c r="D348" s="229" t="s">
        <v>182</v>
      </c>
      <c r="E348" s="234" t="s">
        <v>19</v>
      </c>
      <c r="F348" s="235" t="s">
        <v>3759</v>
      </c>
      <c r="G348" s="233"/>
      <c r="H348" s="234" t="s">
        <v>19</v>
      </c>
      <c r="I348" s="236"/>
      <c r="J348" s="233"/>
      <c r="K348" s="233"/>
      <c r="L348" s="237"/>
      <c r="M348" s="238"/>
      <c r="N348" s="239"/>
      <c r="O348" s="239"/>
      <c r="P348" s="239"/>
      <c r="Q348" s="239"/>
      <c r="R348" s="239"/>
      <c r="S348" s="239"/>
      <c r="T348" s="240"/>
      <c r="AT348" s="241" t="s">
        <v>182</v>
      </c>
      <c r="AU348" s="241" t="s">
        <v>83</v>
      </c>
      <c r="AV348" s="12" t="s">
        <v>81</v>
      </c>
      <c r="AW348" s="12" t="s">
        <v>35</v>
      </c>
      <c r="AX348" s="12" t="s">
        <v>73</v>
      </c>
      <c r="AY348" s="241" t="s">
        <v>152</v>
      </c>
    </row>
    <row r="349" s="12" customFormat="1">
      <c r="B349" s="232"/>
      <c r="C349" s="233"/>
      <c r="D349" s="229" t="s">
        <v>182</v>
      </c>
      <c r="E349" s="234" t="s">
        <v>19</v>
      </c>
      <c r="F349" s="235" t="s">
        <v>3933</v>
      </c>
      <c r="G349" s="233"/>
      <c r="H349" s="234" t="s">
        <v>19</v>
      </c>
      <c r="I349" s="236"/>
      <c r="J349" s="233"/>
      <c r="K349" s="233"/>
      <c r="L349" s="237"/>
      <c r="M349" s="238"/>
      <c r="N349" s="239"/>
      <c r="O349" s="239"/>
      <c r="P349" s="239"/>
      <c r="Q349" s="239"/>
      <c r="R349" s="239"/>
      <c r="S349" s="239"/>
      <c r="T349" s="240"/>
      <c r="AT349" s="241" t="s">
        <v>182</v>
      </c>
      <c r="AU349" s="241" t="s">
        <v>83</v>
      </c>
      <c r="AV349" s="12" t="s">
        <v>81</v>
      </c>
      <c r="AW349" s="12" t="s">
        <v>35</v>
      </c>
      <c r="AX349" s="12" t="s">
        <v>73</v>
      </c>
      <c r="AY349" s="241" t="s">
        <v>152</v>
      </c>
    </row>
    <row r="350" s="13" customFormat="1">
      <c r="B350" s="242"/>
      <c r="C350" s="243"/>
      <c r="D350" s="229" t="s">
        <v>182</v>
      </c>
      <c r="E350" s="244" t="s">
        <v>19</v>
      </c>
      <c r="F350" s="245" t="s">
        <v>3802</v>
      </c>
      <c r="G350" s="243"/>
      <c r="H350" s="246">
        <v>45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AT350" s="252" t="s">
        <v>182</v>
      </c>
      <c r="AU350" s="252" t="s">
        <v>83</v>
      </c>
      <c r="AV350" s="13" t="s">
        <v>83</v>
      </c>
      <c r="AW350" s="13" t="s">
        <v>35</v>
      </c>
      <c r="AX350" s="13" t="s">
        <v>81</v>
      </c>
      <c r="AY350" s="252" t="s">
        <v>152</v>
      </c>
    </row>
    <row r="351" s="1" customFormat="1" ht="48" customHeight="1">
      <c r="B351" s="38"/>
      <c r="C351" s="211" t="s">
        <v>519</v>
      </c>
      <c r="D351" s="211" t="s">
        <v>155</v>
      </c>
      <c r="E351" s="212" t="s">
        <v>3937</v>
      </c>
      <c r="F351" s="213" t="s">
        <v>3938</v>
      </c>
      <c r="G351" s="214" t="s">
        <v>254</v>
      </c>
      <c r="H351" s="215">
        <v>3</v>
      </c>
      <c r="I351" s="216"/>
      <c r="J351" s="217">
        <f>ROUND(I351*H351,2)</f>
        <v>0</v>
      </c>
      <c r="K351" s="213" t="s">
        <v>3039</v>
      </c>
      <c r="L351" s="43"/>
      <c r="M351" s="225" t="s">
        <v>19</v>
      </c>
      <c r="N351" s="226" t="s">
        <v>44</v>
      </c>
      <c r="O351" s="83"/>
      <c r="P351" s="227">
        <f>O351*H351</f>
        <v>0</v>
      </c>
      <c r="Q351" s="227">
        <v>1.0000000000000001E-05</v>
      </c>
      <c r="R351" s="227">
        <f>Q351*H351</f>
        <v>3.0000000000000004E-05</v>
      </c>
      <c r="S351" s="227">
        <v>0</v>
      </c>
      <c r="T351" s="228">
        <f>S351*H351</f>
        <v>0</v>
      </c>
      <c r="AR351" s="223" t="s">
        <v>81</v>
      </c>
      <c r="AT351" s="223" t="s">
        <v>155</v>
      </c>
      <c r="AU351" s="223" t="s">
        <v>83</v>
      </c>
      <c r="AY351" s="17" t="s">
        <v>152</v>
      </c>
      <c r="BE351" s="224">
        <f>IF(N351="základní",J351,0)</f>
        <v>0</v>
      </c>
      <c r="BF351" s="224">
        <f>IF(N351="snížená",J351,0)</f>
        <v>0</v>
      </c>
      <c r="BG351" s="224">
        <f>IF(N351="zákl. přenesená",J351,0)</f>
        <v>0</v>
      </c>
      <c r="BH351" s="224">
        <f>IF(N351="sníž. přenesená",J351,0)</f>
        <v>0</v>
      </c>
      <c r="BI351" s="224">
        <f>IF(N351="nulová",J351,0)</f>
        <v>0</v>
      </c>
      <c r="BJ351" s="17" t="s">
        <v>81</v>
      </c>
      <c r="BK351" s="224">
        <f>ROUND(I351*H351,2)</f>
        <v>0</v>
      </c>
      <c r="BL351" s="17" t="s">
        <v>81</v>
      </c>
      <c r="BM351" s="223" t="s">
        <v>3939</v>
      </c>
    </row>
    <row r="352" s="1" customFormat="1">
      <c r="B352" s="38"/>
      <c r="C352" s="39"/>
      <c r="D352" s="229" t="s">
        <v>180</v>
      </c>
      <c r="E352" s="39"/>
      <c r="F352" s="230" t="s">
        <v>3940</v>
      </c>
      <c r="G352" s="39"/>
      <c r="H352" s="39"/>
      <c r="I352" s="135"/>
      <c r="J352" s="39"/>
      <c r="K352" s="39"/>
      <c r="L352" s="43"/>
      <c r="M352" s="231"/>
      <c r="N352" s="83"/>
      <c r="O352" s="83"/>
      <c r="P352" s="83"/>
      <c r="Q352" s="83"/>
      <c r="R352" s="83"/>
      <c r="S352" s="83"/>
      <c r="T352" s="84"/>
      <c r="AT352" s="17" t="s">
        <v>180</v>
      </c>
      <c r="AU352" s="17" t="s">
        <v>83</v>
      </c>
    </row>
    <row r="353" s="12" customFormat="1">
      <c r="B353" s="232"/>
      <c r="C353" s="233"/>
      <c r="D353" s="229" t="s">
        <v>182</v>
      </c>
      <c r="E353" s="234" t="s">
        <v>19</v>
      </c>
      <c r="F353" s="235" t="s">
        <v>3811</v>
      </c>
      <c r="G353" s="233"/>
      <c r="H353" s="234" t="s">
        <v>19</v>
      </c>
      <c r="I353" s="236"/>
      <c r="J353" s="233"/>
      <c r="K353" s="233"/>
      <c r="L353" s="237"/>
      <c r="M353" s="238"/>
      <c r="N353" s="239"/>
      <c r="O353" s="239"/>
      <c r="P353" s="239"/>
      <c r="Q353" s="239"/>
      <c r="R353" s="239"/>
      <c r="S353" s="239"/>
      <c r="T353" s="240"/>
      <c r="AT353" s="241" t="s">
        <v>182</v>
      </c>
      <c r="AU353" s="241" t="s">
        <v>83</v>
      </c>
      <c r="AV353" s="12" t="s">
        <v>81</v>
      </c>
      <c r="AW353" s="12" t="s">
        <v>35</v>
      </c>
      <c r="AX353" s="12" t="s">
        <v>73</v>
      </c>
      <c r="AY353" s="241" t="s">
        <v>152</v>
      </c>
    </row>
    <row r="354" s="12" customFormat="1">
      <c r="B354" s="232"/>
      <c r="C354" s="233"/>
      <c r="D354" s="229" t="s">
        <v>182</v>
      </c>
      <c r="E354" s="234" t="s">
        <v>19</v>
      </c>
      <c r="F354" s="235" t="s">
        <v>3818</v>
      </c>
      <c r="G354" s="233"/>
      <c r="H354" s="234" t="s">
        <v>19</v>
      </c>
      <c r="I354" s="236"/>
      <c r="J354" s="233"/>
      <c r="K354" s="233"/>
      <c r="L354" s="237"/>
      <c r="M354" s="238"/>
      <c r="N354" s="239"/>
      <c r="O354" s="239"/>
      <c r="P354" s="239"/>
      <c r="Q354" s="239"/>
      <c r="R354" s="239"/>
      <c r="S354" s="239"/>
      <c r="T354" s="240"/>
      <c r="AT354" s="241" t="s">
        <v>182</v>
      </c>
      <c r="AU354" s="241" t="s">
        <v>83</v>
      </c>
      <c r="AV354" s="12" t="s">
        <v>81</v>
      </c>
      <c r="AW354" s="12" t="s">
        <v>35</v>
      </c>
      <c r="AX354" s="12" t="s">
        <v>73</v>
      </c>
      <c r="AY354" s="241" t="s">
        <v>152</v>
      </c>
    </row>
    <row r="355" s="13" customFormat="1">
      <c r="B355" s="242"/>
      <c r="C355" s="243"/>
      <c r="D355" s="229" t="s">
        <v>182</v>
      </c>
      <c r="E355" s="244" t="s">
        <v>19</v>
      </c>
      <c r="F355" s="245" t="s">
        <v>196</v>
      </c>
      <c r="G355" s="243"/>
      <c r="H355" s="246">
        <v>3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AT355" s="252" t="s">
        <v>182</v>
      </c>
      <c r="AU355" s="252" t="s">
        <v>83</v>
      </c>
      <c r="AV355" s="13" t="s">
        <v>83</v>
      </c>
      <c r="AW355" s="13" t="s">
        <v>35</v>
      </c>
      <c r="AX355" s="13" t="s">
        <v>81</v>
      </c>
      <c r="AY355" s="252" t="s">
        <v>152</v>
      </c>
    </row>
    <row r="356" s="1" customFormat="1" ht="24" customHeight="1">
      <c r="B356" s="38"/>
      <c r="C356" s="264" t="s">
        <v>528</v>
      </c>
      <c r="D356" s="264" t="s">
        <v>325</v>
      </c>
      <c r="E356" s="265" t="s">
        <v>3941</v>
      </c>
      <c r="F356" s="266" t="s">
        <v>3942</v>
      </c>
      <c r="G356" s="267" t="s">
        <v>254</v>
      </c>
      <c r="H356" s="268">
        <v>3</v>
      </c>
      <c r="I356" s="269"/>
      <c r="J356" s="270">
        <f>ROUND(I356*H356,2)</f>
        <v>0</v>
      </c>
      <c r="K356" s="266" t="s">
        <v>3039</v>
      </c>
      <c r="L356" s="271"/>
      <c r="M356" s="272" t="s">
        <v>19</v>
      </c>
      <c r="N356" s="273" t="s">
        <v>44</v>
      </c>
      <c r="O356" s="83"/>
      <c r="P356" s="227">
        <f>O356*H356</f>
        <v>0</v>
      </c>
      <c r="Q356" s="227">
        <v>0.0022499999999999998</v>
      </c>
      <c r="R356" s="227">
        <f>Q356*H356</f>
        <v>0.0067499999999999991</v>
      </c>
      <c r="S356" s="227">
        <v>0</v>
      </c>
      <c r="T356" s="228">
        <f>S356*H356</f>
        <v>0</v>
      </c>
      <c r="AR356" s="223" t="s">
        <v>83</v>
      </c>
      <c r="AT356" s="223" t="s">
        <v>325</v>
      </c>
      <c r="AU356" s="223" t="s">
        <v>83</v>
      </c>
      <c r="AY356" s="17" t="s">
        <v>152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7" t="s">
        <v>81</v>
      </c>
      <c r="BK356" s="224">
        <f>ROUND(I356*H356,2)</f>
        <v>0</v>
      </c>
      <c r="BL356" s="17" t="s">
        <v>81</v>
      </c>
      <c r="BM356" s="223" t="s">
        <v>3943</v>
      </c>
    </row>
    <row r="357" s="12" customFormat="1">
      <c r="B357" s="232"/>
      <c r="C357" s="233"/>
      <c r="D357" s="229" t="s">
        <v>182</v>
      </c>
      <c r="E357" s="234" t="s">
        <v>19</v>
      </c>
      <c r="F357" s="235" t="s">
        <v>3811</v>
      </c>
      <c r="G357" s="233"/>
      <c r="H357" s="234" t="s">
        <v>19</v>
      </c>
      <c r="I357" s="236"/>
      <c r="J357" s="233"/>
      <c r="K357" s="233"/>
      <c r="L357" s="237"/>
      <c r="M357" s="238"/>
      <c r="N357" s="239"/>
      <c r="O357" s="239"/>
      <c r="P357" s="239"/>
      <c r="Q357" s="239"/>
      <c r="R357" s="239"/>
      <c r="S357" s="239"/>
      <c r="T357" s="240"/>
      <c r="AT357" s="241" t="s">
        <v>182</v>
      </c>
      <c r="AU357" s="241" t="s">
        <v>83</v>
      </c>
      <c r="AV357" s="12" t="s">
        <v>81</v>
      </c>
      <c r="AW357" s="12" t="s">
        <v>35</v>
      </c>
      <c r="AX357" s="12" t="s">
        <v>73</v>
      </c>
      <c r="AY357" s="241" t="s">
        <v>152</v>
      </c>
    </row>
    <row r="358" s="12" customFormat="1">
      <c r="B358" s="232"/>
      <c r="C358" s="233"/>
      <c r="D358" s="229" t="s">
        <v>182</v>
      </c>
      <c r="E358" s="234" t="s">
        <v>19</v>
      </c>
      <c r="F358" s="235" t="s">
        <v>3818</v>
      </c>
      <c r="G358" s="233"/>
      <c r="H358" s="234" t="s">
        <v>19</v>
      </c>
      <c r="I358" s="236"/>
      <c r="J358" s="233"/>
      <c r="K358" s="233"/>
      <c r="L358" s="237"/>
      <c r="M358" s="238"/>
      <c r="N358" s="239"/>
      <c r="O358" s="239"/>
      <c r="P358" s="239"/>
      <c r="Q358" s="239"/>
      <c r="R358" s="239"/>
      <c r="S358" s="239"/>
      <c r="T358" s="240"/>
      <c r="AT358" s="241" t="s">
        <v>182</v>
      </c>
      <c r="AU358" s="241" t="s">
        <v>83</v>
      </c>
      <c r="AV358" s="12" t="s">
        <v>81</v>
      </c>
      <c r="AW358" s="12" t="s">
        <v>35</v>
      </c>
      <c r="AX358" s="12" t="s">
        <v>73</v>
      </c>
      <c r="AY358" s="241" t="s">
        <v>152</v>
      </c>
    </row>
    <row r="359" s="13" customFormat="1">
      <c r="B359" s="242"/>
      <c r="C359" s="243"/>
      <c r="D359" s="229" t="s">
        <v>182</v>
      </c>
      <c r="E359" s="244" t="s">
        <v>19</v>
      </c>
      <c r="F359" s="245" t="s">
        <v>196</v>
      </c>
      <c r="G359" s="243"/>
      <c r="H359" s="246">
        <v>3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AT359" s="252" t="s">
        <v>182</v>
      </c>
      <c r="AU359" s="252" t="s">
        <v>83</v>
      </c>
      <c r="AV359" s="13" t="s">
        <v>83</v>
      </c>
      <c r="AW359" s="13" t="s">
        <v>35</v>
      </c>
      <c r="AX359" s="13" t="s">
        <v>81</v>
      </c>
      <c r="AY359" s="252" t="s">
        <v>152</v>
      </c>
    </row>
    <row r="360" s="1" customFormat="1" ht="24" customHeight="1">
      <c r="B360" s="38"/>
      <c r="C360" s="211" t="s">
        <v>492</v>
      </c>
      <c r="D360" s="211" t="s">
        <v>155</v>
      </c>
      <c r="E360" s="212" t="s">
        <v>3944</v>
      </c>
      <c r="F360" s="213" t="s">
        <v>3945</v>
      </c>
      <c r="G360" s="214" t="s">
        <v>267</v>
      </c>
      <c r="H360" s="215">
        <v>159</v>
      </c>
      <c r="I360" s="216"/>
      <c r="J360" s="217">
        <f>ROUND(I360*H360,2)</f>
        <v>0</v>
      </c>
      <c r="K360" s="213" t="s">
        <v>3039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AR360" s="223" t="s">
        <v>81</v>
      </c>
      <c r="AT360" s="223" t="s">
        <v>155</v>
      </c>
      <c r="AU360" s="223" t="s">
        <v>83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81</v>
      </c>
      <c r="BM360" s="223" t="s">
        <v>3946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3811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83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3812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83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3947</v>
      </c>
      <c r="G363" s="243"/>
      <c r="H363" s="246">
        <v>34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83</v>
      </c>
      <c r="AV363" s="13" t="s">
        <v>83</v>
      </c>
      <c r="AW363" s="13" t="s">
        <v>35</v>
      </c>
      <c r="AX363" s="13" t="s">
        <v>73</v>
      </c>
      <c r="AY363" s="252" t="s">
        <v>152</v>
      </c>
    </row>
    <row r="364" s="12" customFormat="1">
      <c r="B364" s="232"/>
      <c r="C364" s="233"/>
      <c r="D364" s="229" t="s">
        <v>182</v>
      </c>
      <c r="E364" s="234" t="s">
        <v>19</v>
      </c>
      <c r="F364" s="235" t="s">
        <v>3829</v>
      </c>
      <c r="G364" s="233"/>
      <c r="H364" s="234" t="s">
        <v>19</v>
      </c>
      <c r="I364" s="236"/>
      <c r="J364" s="233"/>
      <c r="K364" s="233"/>
      <c r="L364" s="237"/>
      <c r="M364" s="238"/>
      <c r="N364" s="239"/>
      <c r="O364" s="239"/>
      <c r="P364" s="239"/>
      <c r="Q364" s="239"/>
      <c r="R364" s="239"/>
      <c r="S364" s="239"/>
      <c r="T364" s="240"/>
      <c r="AT364" s="241" t="s">
        <v>182</v>
      </c>
      <c r="AU364" s="241" t="s">
        <v>83</v>
      </c>
      <c r="AV364" s="12" t="s">
        <v>81</v>
      </c>
      <c r="AW364" s="12" t="s">
        <v>35</v>
      </c>
      <c r="AX364" s="12" t="s">
        <v>73</v>
      </c>
      <c r="AY364" s="241" t="s">
        <v>152</v>
      </c>
    </row>
    <row r="365" s="13" customFormat="1">
      <c r="B365" s="242"/>
      <c r="C365" s="243"/>
      <c r="D365" s="229" t="s">
        <v>182</v>
      </c>
      <c r="E365" s="244" t="s">
        <v>19</v>
      </c>
      <c r="F365" s="245" t="s">
        <v>3948</v>
      </c>
      <c r="G365" s="243"/>
      <c r="H365" s="246">
        <v>14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AT365" s="252" t="s">
        <v>182</v>
      </c>
      <c r="AU365" s="252" t="s">
        <v>83</v>
      </c>
      <c r="AV365" s="13" t="s">
        <v>83</v>
      </c>
      <c r="AW365" s="13" t="s">
        <v>35</v>
      </c>
      <c r="AX365" s="13" t="s">
        <v>73</v>
      </c>
      <c r="AY365" s="252" t="s">
        <v>152</v>
      </c>
    </row>
    <row r="366" s="12" customFormat="1">
      <c r="B366" s="232"/>
      <c r="C366" s="233"/>
      <c r="D366" s="229" t="s">
        <v>182</v>
      </c>
      <c r="E366" s="234" t="s">
        <v>19</v>
      </c>
      <c r="F366" s="235" t="s">
        <v>3813</v>
      </c>
      <c r="G366" s="233"/>
      <c r="H366" s="234" t="s">
        <v>19</v>
      </c>
      <c r="I366" s="236"/>
      <c r="J366" s="233"/>
      <c r="K366" s="233"/>
      <c r="L366" s="237"/>
      <c r="M366" s="238"/>
      <c r="N366" s="239"/>
      <c r="O366" s="239"/>
      <c r="P366" s="239"/>
      <c r="Q366" s="239"/>
      <c r="R366" s="239"/>
      <c r="S366" s="239"/>
      <c r="T366" s="240"/>
      <c r="AT366" s="241" t="s">
        <v>182</v>
      </c>
      <c r="AU366" s="241" t="s">
        <v>83</v>
      </c>
      <c r="AV366" s="12" t="s">
        <v>81</v>
      </c>
      <c r="AW366" s="12" t="s">
        <v>35</v>
      </c>
      <c r="AX366" s="12" t="s">
        <v>73</v>
      </c>
      <c r="AY366" s="241" t="s">
        <v>152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3949</v>
      </c>
      <c r="G367" s="243"/>
      <c r="H367" s="246">
        <v>24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83</v>
      </c>
      <c r="AV367" s="13" t="s">
        <v>83</v>
      </c>
      <c r="AW367" s="13" t="s">
        <v>35</v>
      </c>
      <c r="AX367" s="13" t="s">
        <v>73</v>
      </c>
      <c r="AY367" s="252" t="s">
        <v>152</v>
      </c>
    </row>
    <row r="368" s="12" customFormat="1">
      <c r="B368" s="232"/>
      <c r="C368" s="233"/>
      <c r="D368" s="229" t="s">
        <v>182</v>
      </c>
      <c r="E368" s="234" t="s">
        <v>19</v>
      </c>
      <c r="F368" s="235" t="s">
        <v>3815</v>
      </c>
      <c r="G368" s="233"/>
      <c r="H368" s="234" t="s">
        <v>19</v>
      </c>
      <c r="I368" s="236"/>
      <c r="J368" s="233"/>
      <c r="K368" s="233"/>
      <c r="L368" s="237"/>
      <c r="M368" s="238"/>
      <c r="N368" s="239"/>
      <c r="O368" s="239"/>
      <c r="P368" s="239"/>
      <c r="Q368" s="239"/>
      <c r="R368" s="239"/>
      <c r="S368" s="239"/>
      <c r="T368" s="240"/>
      <c r="AT368" s="241" t="s">
        <v>182</v>
      </c>
      <c r="AU368" s="241" t="s">
        <v>83</v>
      </c>
      <c r="AV368" s="12" t="s">
        <v>81</v>
      </c>
      <c r="AW368" s="12" t="s">
        <v>35</v>
      </c>
      <c r="AX368" s="12" t="s">
        <v>73</v>
      </c>
      <c r="AY368" s="241" t="s">
        <v>152</v>
      </c>
    </row>
    <row r="369" s="13" customFormat="1">
      <c r="B369" s="242"/>
      <c r="C369" s="243"/>
      <c r="D369" s="229" t="s">
        <v>182</v>
      </c>
      <c r="E369" s="244" t="s">
        <v>19</v>
      </c>
      <c r="F369" s="245" t="s">
        <v>3950</v>
      </c>
      <c r="G369" s="243"/>
      <c r="H369" s="246">
        <v>43</v>
      </c>
      <c r="I369" s="247"/>
      <c r="J369" s="243"/>
      <c r="K369" s="243"/>
      <c r="L369" s="248"/>
      <c r="M369" s="249"/>
      <c r="N369" s="250"/>
      <c r="O369" s="250"/>
      <c r="P369" s="250"/>
      <c r="Q369" s="250"/>
      <c r="R369" s="250"/>
      <c r="S369" s="250"/>
      <c r="T369" s="251"/>
      <c r="AT369" s="252" t="s">
        <v>182</v>
      </c>
      <c r="AU369" s="252" t="s">
        <v>83</v>
      </c>
      <c r="AV369" s="13" t="s">
        <v>83</v>
      </c>
      <c r="AW369" s="13" t="s">
        <v>35</v>
      </c>
      <c r="AX369" s="13" t="s">
        <v>73</v>
      </c>
      <c r="AY369" s="252" t="s">
        <v>152</v>
      </c>
    </row>
    <row r="370" s="12" customFormat="1">
      <c r="B370" s="232"/>
      <c r="C370" s="233"/>
      <c r="D370" s="229" t="s">
        <v>182</v>
      </c>
      <c r="E370" s="234" t="s">
        <v>19</v>
      </c>
      <c r="F370" s="235" t="s">
        <v>3817</v>
      </c>
      <c r="G370" s="233"/>
      <c r="H370" s="234" t="s">
        <v>19</v>
      </c>
      <c r="I370" s="236"/>
      <c r="J370" s="233"/>
      <c r="K370" s="233"/>
      <c r="L370" s="237"/>
      <c r="M370" s="238"/>
      <c r="N370" s="239"/>
      <c r="O370" s="239"/>
      <c r="P370" s="239"/>
      <c r="Q370" s="239"/>
      <c r="R370" s="239"/>
      <c r="S370" s="239"/>
      <c r="T370" s="240"/>
      <c r="AT370" s="241" t="s">
        <v>182</v>
      </c>
      <c r="AU370" s="241" t="s">
        <v>83</v>
      </c>
      <c r="AV370" s="12" t="s">
        <v>81</v>
      </c>
      <c r="AW370" s="12" t="s">
        <v>35</v>
      </c>
      <c r="AX370" s="12" t="s">
        <v>73</v>
      </c>
      <c r="AY370" s="241" t="s">
        <v>152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3947</v>
      </c>
      <c r="G371" s="243"/>
      <c r="H371" s="246">
        <v>34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83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2" customFormat="1">
      <c r="B372" s="232"/>
      <c r="C372" s="233"/>
      <c r="D372" s="229" t="s">
        <v>182</v>
      </c>
      <c r="E372" s="234" t="s">
        <v>19</v>
      </c>
      <c r="F372" s="235" t="s">
        <v>3818</v>
      </c>
      <c r="G372" s="233"/>
      <c r="H372" s="234" t="s">
        <v>19</v>
      </c>
      <c r="I372" s="236"/>
      <c r="J372" s="233"/>
      <c r="K372" s="233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182</v>
      </c>
      <c r="AU372" s="241" t="s">
        <v>83</v>
      </c>
      <c r="AV372" s="12" t="s">
        <v>81</v>
      </c>
      <c r="AW372" s="12" t="s">
        <v>35</v>
      </c>
      <c r="AX372" s="12" t="s">
        <v>73</v>
      </c>
      <c r="AY372" s="241" t="s">
        <v>152</v>
      </c>
    </row>
    <row r="373" s="13" customFormat="1">
      <c r="B373" s="242"/>
      <c r="C373" s="243"/>
      <c r="D373" s="229" t="s">
        <v>182</v>
      </c>
      <c r="E373" s="244" t="s">
        <v>19</v>
      </c>
      <c r="F373" s="245" t="s">
        <v>1604</v>
      </c>
      <c r="G373" s="243"/>
      <c r="H373" s="246">
        <v>10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AT373" s="252" t="s">
        <v>182</v>
      </c>
      <c r="AU373" s="252" t="s">
        <v>83</v>
      </c>
      <c r="AV373" s="13" t="s">
        <v>83</v>
      </c>
      <c r="AW373" s="13" t="s">
        <v>35</v>
      </c>
      <c r="AX373" s="13" t="s">
        <v>73</v>
      </c>
      <c r="AY373" s="252" t="s">
        <v>152</v>
      </c>
    </row>
    <row r="374" s="14" customFormat="1">
      <c r="B374" s="253"/>
      <c r="C374" s="254"/>
      <c r="D374" s="229" t="s">
        <v>182</v>
      </c>
      <c r="E374" s="255" t="s">
        <v>19</v>
      </c>
      <c r="F374" s="256" t="s">
        <v>189</v>
      </c>
      <c r="G374" s="254"/>
      <c r="H374" s="257">
        <v>159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AT374" s="263" t="s">
        <v>182</v>
      </c>
      <c r="AU374" s="263" t="s">
        <v>83</v>
      </c>
      <c r="AV374" s="14" t="s">
        <v>151</v>
      </c>
      <c r="AW374" s="14" t="s">
        <v>35</v>
      </c>
      <c r="AX374" s="14" t="s">
        <v>81</v>
      </c>
      <c r="AY374" s="263" t="s">
        <v>152</v>
      </c>
    </row>
    <row r="375" s="1" customFormat="1" ht="48" customHeight="1">
      <c r="B375" s="38"/>
      <c r="C375" s="211" t="s">
        <v>539</v>
      </c>
      <c r="D375" s="211" t="s">
        <v>155</v>
      </c>
      <c r="E375" s="212" t="s">
        <v>3951</v>
      </c>
      <c r="F375" s="213" t="s">
        <v>3952</v>
      </c>
      <c r="G375" s="214" t="s">
        <v>267</v>
      </c>
      <c r="H375" s="215">
        <v>4</v>
      </c>
      <c r="I375" s="216"/>
      <c r="J375" s="217">
        <f>ROUND(I375*H375,2)</f>
        <v>0</v>
      </c>
      <c r="K375" s="213" t="s">
        <v>3039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6.0000000000000002E-05</v>
      </c>
      <c r="R375" s="227">
        <f>Q375*H375</f>
        <v>0.00024000000000000001</v>
      </c>
      <c r="S375" s="227">
        <v>0</v>
      </c>
      <c r="T375" s="228">
        <f>S375*H375</f>
        <v>0</v>
      </c>
      <c r="AR375" s="223" t="s">
        <v>81</v>
      </c>
      <c r="AT375" s="223" t="s">
        <v>155</v>
      </c>
      <c r="AU375" s="223" t="s">
        <v>83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81</v>
      </c>
      <c r="BM375" s="223" t="s">
        <v>3953</v>
      </c>
    </row>
    <row r="376" s="1" customFormat="1">
      <c r="B376" s="38"/>
      <c r="C376" s="39"/>
      <c r="D376" s="229" t="s">
        <v>180</v>
      </c>
      <c r="E376" s="39"/>
      <c r="F376" s="230" t="s">
        <v>3954</v>
      </c>
      <c r="G376" s="39"/>
      <c r="H376" s="39"/>
      <c r="I376" s="135"/>
      <c r="J376" s="39"/>
      <c r="K376" s="39"/>
      <c r="L376" s="43"/>
      <c r="M376" s="231"/>
      <c r="N376" s="83"/>
      <c r="O376" s="83"/>
      <c r="P376" s="83"/>
      <c r="Q376" s="83"/>
      <c r="R376" s="83"/>
      <c r="S376" s="83"/>
      <c r="T376" s="84"/>
      <c r="AT376" s="17" t="s">
        <v>180</v>
      </c>
      <c r="AU376" s="17" t="s">
        <v>83</v>
      </c>
    </row>
    <row r="377" s="12" customFormat="1">
      <c r="B377" s="232"/>
      <c r="C377" s="233"/>
      <c r="D377" s="229" t="s">
        <v>182</v>
      </c>
      <c r="E377" s="234" t="s">
        <v>19</v>
      </c>
      <c r="F377" s="235" t="s">
        <v>3834</v>
      </c>
      <c r="G377" s="233"/>
      <c r="H377" s="234" t="s">
        <v>19</v>
      </c>
      <c r="I377" s="236"/>
      <c r="J377" s="233"/>
      <c r="K377" s="233"/>
      <c r="L377" s="237"/>
      <c r="M377" s="238"/>
      <c r="N377" s="239"/>
      <c r="O377" s="239"/>
      <c r="P377" s="239"/>
      <c r="Q377" s="239"/>
      <c r="R377" s="239"/>
      <c r="S377" s="239"/>
      <c r="T377" s="240"/>
      <c r="AT377" s="241" t="s">
        <v>182</v>
      </c>
      <c r="AU377" s="241" t="s">
        <v>83</v>
      </c>
      <c r="AV377" s="12" t="s">
        <v>81</v>
      </c>
      <c r="AW377" s="12" t="s">
        <v>35</v>
      </c>
      <c r="AX377" s="12" t="s">
        <v>73</v>
      </c>
      <c r="AY377" s="241" t="s">
        <v>152</v>
      </c>
    </row>
    <row r="378" s="12" customFormat="1">
      <c r="B378" s="232"/>
      <c r="C378" s="233"/>
      <c r="D378" s="229" t="s">
        <v>182</v>
      </c>
      <c r="E378" s="234" t="s">
        <v>19</v>
      </c>
      <c r="F378" s="235" t="s">
        <v>3955</v>
      </c>
      <c r="G378" s="233"/>
      <c r="H378" s="234" t="s">
        <v>19</v>
      </c>
      <c r="I378" s="236"/>
      <c r="J378" s="233"/>
      <c r="K378" s="233"/>
      <c r="L378" s="237"/>
      <c r="M378" s="238"/>
      <c r="N378" s="239"/>
      <c r="O378" s="239"/>
      <c r="P378" s="239"/>
      <c r="Q378" s="239"/>
      <c r="R378" s="239"/>
      <c r="S378" s="239"/>
      <c r="T378" s="240"/>
      <c r="AT378" s="241" t="s">
        <v>182</v>
      </c>
      <c r="AU378" s="241" t="s">
        <v>83</v>
      </c>
      <c r="AV378" s="12" t="s">
        <v>81</v>
      </c>
      <c r="AW378" s="12" t="s">
        <v>35</v>
      </c>
      <c r="AX378" s="12" t="s">
        <v>73</v>
      </c>
      <c r="AY378" s="241" t="s">
        <v>152</v>
      </c>
    </row>
    <row r="379" s="13" customFormat="1">
      <c r="B379" s="242"/>
      <c r="C379" s="243"/>
      <c r="D379" s="229" t="s">
        <v>182</v>
      </c>
      <c r="E379" s="244" t="s">
        <v>19</v>
      </c>
      <c r="F379" s="245" t="s">
        <v>3912</v>
      </c>
      <c r="G379" s="243"/>
      <c r="H379" s="246">
        <v>4</v>
      </c>
      <c r="I379" s="247"/>
      <c r="J379" s="243"/>
      <c r="K379" s="243"/>
      <c r="L379" s="248"/>
      <c r="M379" s="249"/>
      <c r="N379" s="250"/>
      <c r="O379" s="250"/>
      <c r="P379" s="250"/>
      <c r="Q379" s="250"/>
      <c r="R379" s="250"/>
      <c r="S379" s="250"/>
      <c r="T379" s="251"/>
      <c r="AT379" s="252" t="s">
        <v>182</v>
      </c>
      <c r="AU379" s="252" t="s">
        <v>83</v>
      </c>
      <c r="AV379" s="13" t="s">
        <v>83</v>
      </c>
      <c r="AW379" s="13" t="s">
        <v>35</v>
      </c>
      <c r="AX379" s="13" t="s">
        <v>81</v>
      </c>
      <c r="AY379" s="252" t="s">
        <v>152</v>
      </c>
    </row>
    <row r="380" s="1" customFormat="1" ht="24" customHeight="1">
      <c r="B380" s="38"/>
      <c r="C380" s="264" t="s">
        <v>547</v>
      </c>
      <c r="D380" s="264" t="s">
        <v>325</v>
      </c>
      <c r="E380" s="265" t="s">
        <v>3956</v>
      </c>
      <c r="F380" s="266" t="s">
        <v>3957</v>
      </c>
      <c r="G380" s="267" t="s">
        <v>254</v>
      </c>
      <c r="H380" s="268">
        <v>0.40000000000000002</v>
      </c>
      <c r="I380" s="269"/>
      <c r="J380" s="270">
        <f>ROUND(I380*H380,2)</f>
        <v>0</v>
      </c>
      <c r="K380" s="266" t="s">
        <v>3039</v>
      </c>
      <c r="L380" s="271"/>
      <c r="M380" s="272" t="s">
        <v>19</v>
      </c>
      <c r="N380" s="273" t="s">
        <v>44</v>
      </c>
      <c r="O380" s="83"/>
      <c r="P380" s="227">
        <f>O380*H380</f>
        <v>0</v>
      </c>
      <c r="Q380" s="227">
        <v>9.0000000000000006E-05</v>
      </c>
      <c r="R380" s="227">
        <f>Q380*H380</f>
        <v>3.6000000000000001E-05</v>
      </c>
      <c r="S380" s="227">
        <v>0</v>
      </c>
      <c r="T380" s="228">
        <f>S380*H380</f>
        <v>0</v>
      </c>
      <c r="AR380" s="223" t="s">
        <v>83</v>
      </c>
      <c r="AT380" s="223" t="s">
        <v>325</v>
      </c>
      <c r="AU380" s="223" t="s">
        <v>83</v>
      </c>
      <c r="AY380" s="17" t="s">
        <v>152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81</v>
      </c>
      <c r="BM380" s="223" t="s">
        <v>3958</v>
      </c>
    </row>
    <row r="381" s="12" customFormat="1">
      <c r="B381" s="232"/>
      <c r="C381" s="233"/>
      <c r="D381" s="229" t="s">
        <v>182</v>
      </c>
      <c r="E381" s="234" t="s">
        <v>19</v>
      </c>
      <c r="F381" s="235" t="s">
        <v>3834</v>
      </c>
      <c r="G381" s="233"/>
      <c r="H381" s="234" t="s">
        <v>19</v>
      </c>
      <c r="I381" s="236"/>
      <c r="J381" s="233"/>
      <c r="K381" s="233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182</v>
      </c>
      <c r="AU381" s="241" t="s">
        <v>83</v>
      </c>
      <c r="AV381" s="12" t="s">
        <v>81</v>
      </c>
      <c r="AW381" s="12" t="s">
        <v>35</v>
      </c>
      <c r="AX381" s="12" t="s">
        <v>73</v>
      </c>
      <c r="AY381" s="241" t="s">
        <v>152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3955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83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3959</v>
      </c>
      <c r="G383" s="243"/>
      <c r="H383" s="246">
        <v>0.40000000000000002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24" customHeight="1">
      <c r="B384" s="38"/>
      <c r="C384" s="211" t="s">
        <v>555</v>
      </c>
      <c r="D384" s="211" t="s">
        <v>155</v>
      </c>
      <c r="E384" s="212" t="s">
        <v>3960</v>
      </c>
      <c r="F384" s="213" t="s">
        <v>3961</v>
      </c>
      <c r="G384" s="214" t="s">
        <v>267</v>
      </c>
      <c r="H384" s="215">
        <v>27</v>
      </c>
      <c r="I384" s="216"/>
      <c r="J384" s="217">
        <f>ROUND(I384*H384,2)</f>
        <v>0</v>
      </c>
      <c r="K384" s="213" t="s">
        <v>3039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</v>
      </c>
      <c r="R384" s="227">
        <f>Q384*H384</f>
        <v>0</v>
      </c>
      <c r="S384" s="227">
        <v>0</v>
      </c>
      <c r="T384" s="228">
        <f>S384*H384</f>
        <v>0</v>
      </c>
      <c r="AR384" s="223" t="s">
        <v>81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81</v>
      </c>
      <c r="BM384" s="223" t="s">
        <v>3962</v>
      </c>
    </row>
    <row r="385" s="12" customFormat="1">
      <c r="B385" s="232"/>
      <c r="C385" s="233"/>
      <c r="D385" s="229" t="s">
        <v>182</v>
      </c>
      <c r="E385" s="234" t="s">
        <v>19</v>
      </c>
      <c r="F385" s="235" t="s">
        <v>3811</v>
      </c>
      <c r="G385" s="233"/>
      <c r="H385" s="234" t="s">
        <v>19</v>
      </c>
      <c r="I385" s="236"/>
      <c r="J385" s="233"/>
      <c r="K385" s="233"/>
      <c r="L385" s="237"/>
      <c r="M385" s="238"/>
      <c r="N385" s="239"/>
      <c r="O385" s="239"/>
      <c r="P385" s="239"/>
      <c r="Q385" s="239"/>
      <c r="R385" s="239"/>
      <c r="S385" s="239"/>
      <c r="T385" s="240"/>
      <c r="AT385" s="241" t="s">
        <v>182</v>
      </c>
      <c r="AU385" s="241" t="s">
        <v>83</v>
      </c>
      <c r="AV385" s="12" t="s">
        <v>81</v>
      </c>
      <c r="AW385" s="12" t="s">
        <v>35</v>
      </c>
      <c r="AX385" s="12" t="s">
        <v>73</v>
      </c>
      <c r="AY385" s="241" t="s">
        <v>152</v>
      </c>
    </row>
    <row r="386" s="12" customFormat="1">
      <c r="B386" s="232"/>
      <c r="C386" s="233"/>
      <c r="D386" s="229" t="s">
        <v>182</v>
      </c>
      <c r="E386" s="234" t="s">
        <v>19</v>
      </c>
      <c r="F386" s="235" t="s">
        <v>3812</v>
      </c>
      <c r="G386" s="233"/>
      <c r="H386" s="234" t="s">
        <v>19</v>
      </c>
      <c r="I386" s="236"/>
      <c r="J386" s="233"/>
      <c r="K386" s="233"/>
      <c r="L386" s="237"/>
      <c r="M386" s="238"/>
      <c r="N386" s="239"/>
      <c r="O386" s="239"/>
      <c r="P386" s="239"/>
      <c r="Q386" s="239"/>
      <c r="R386" s="239"/>
      <c r="S386" s="239"/>
      <c r="T386" s="240"/>
      <c r="AT386" s="241" t="s">
        <v>182</v>
      </c>
      <c r="AU386" s="241" t="s">
        <v>83</v>
      </c>
      <c r="AV386" s="12" t="s">
        <v>81</v>
      </c>
      <c r="AW386" s="12" t="s">
        <v>35</v>
      </c>
      <c r="AX386" s="12" t="s">
        <v>73</v>
      </c>
      <c r="AY386" s="241" t="s">
        <v>152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3963</v>
      </c>
      <c r="G387" s="243"/>
      <c r="H387" s="246">
        <v>6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83</v>
      </c>
      <c r="AV387" s="13" t="s">
        <v>83</v>
      </c>
      <c r="AW387" s="13" t="s">
        <v>35</v>
      </c>
      <c r="AX387" s="13" t="s">
        <v>73</v>
      </c>
      <c r="AY387" s="252" t="s">
        <v>152</v>
      </c>
    </row>
    <row r="388" s="12" customFormat="1">
      <c r="B388" s="232"/>
      <c r="C388" s="233"/>
      <c r="D388" s="229" t="s">
        <v>182</v>
      </c>
      <c r="E388" s="234" t="s">
        <v>19</v>
      </c>
      <c r="F388" s="235" t="s">
        <v>3829</v>
      </c>
      <c r="G388" s="233"/>
      <c r="H388" s="234" t="s">
        <v>19</v>
      </c>
      <c r="I388" s="236"/>
      <c r="J388" s="233"/>
      <c r="K388" s="233"/>
      <c r="L388" s="237"/>
      <c r="M388" s="238"/>
      <c r="N388" s="239"/>
      <c r="O388" s="239"/>
      <c r="P388" s="239"/>
      <c r="Q388" s="239"/>
      <c r="R388" s="239"/>
      <c r="S388" s="239"/>
      <c r="T388" s="240"/>
      <c r="AT388" s="241" t="s">
        <v>182</v>
      </c>
      <c r="AU388" s="241" t="s">
        <v>83</v>
      </c>
      <c r="AV388" s="12" t="s">
        <v>81</v>
      </c>
      <c r="AW388" s="12" t="s">
        <v>35</v>
      </c>
      <c r="AX388" s="12" t="s">
        <v>73</v>
      </c>
      <c r="AY388" s="241" t="s">
        <v>152</v>
      </c>
    </row>
    <row r="389" s="13" customFormat="1">
      <c r="B389" s="242"/>
      <c r="C389" s="243"/>
      <c r="D389" s="229" t="s">
        <v>182</v>
      </c>
      <c r="E389" s="244" t="s">
        <v>19</v>
      </c>
      <c r="F389" s="245" t="s">
        <v>83</v>
      </c>
      <c r="G389" s="243"/>
      <c r="H389" s="246">
        <v>2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AT389" s="252" t="s">
        <v>182</v>
      </c>
      <c r="AU389" s="252" t="s">
        <v>83</v>
      </c>
      <c r="AV389" s="13" t="s">
        <v>83</v>
      </c>
      <c r="AW389" s="13" t="s">
        <v>35</v>
      </c>
      <c r="AX389" s="13" t="s">
        <v>73</v>
      </c>
      <c r="AY389" s="252" t="s">
        <v>152</v>
      </c>
    </row>
    <row r="390" s="12" customFormat="1">
      <c r="B390" s="232"/>
      <c r="C390" s="233"/>
      <c r="D390" s="229" t="s">
        <v>182</v>
      </c>
      <c r="E390" s="234" t="s">
        <v>19</v>
      </c>
      <c r="F390" s="235" t="s">
        <v>3813</v>
      </c>
      <c r="G390" s="233"/>
      <c r="H390" s="234" t="s">
        <v>19</v>
      </c>
      <c r="I390" s="236"/>
      <c r="J390" s="233"/>
      <c r="K390" s="233"/>
      <c r="L390" s="237"/>
      <c r="M390" s="238"/>
      <c r="N390" s="239"/>
      <c r="O390" s="239"/>
      <c r="P390" s="239"/>
      <c r="Q390" s="239"/>
      <c r="R390" s="239"/>
      <c r="S390" s="239"/>
      <c r="T390" s="240"/>
      <c r="AT390" s="241" t="s">
        <v>182</v>
      </c>
      <c r="AU390" s="241" t="s">
        <v>83</v>
      </c>
      <c r="AV390" s="12" t="s">
        <v>81</v>
      </c>
      <c r="AW390" s="12" t="s">
        <v>35</v>
      </c>
      <c r="AX390" s="12" t="s">
        <v>73</v>
      </c>
      <c r="AY390" s="241" t="s">
        <v>152</v>
      </c>
    </row>
    <row r="391" s="13" customFormat="1">
      <c r="B391" s="242"/>
      <c r="C391" s="243"/>
      <c r="D391" s="229" t="s">
        <v>182</v>
      </c>
      <c r="E391" s="244" t="s">
        <v>19</v>
      </c>
      <c r="F391" s="245" t="s">
        <v>3964</v>
      </c>
      <c r="G391" s="243"/>
      <c r="H391" s="246">
        <v>4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AT391" s="252" t="s">
        <v>182</v>
      </c>
      <c r="AU391" s="252" t="s">
        <v>83</v>
      </c>
      <c r="AV391" s="13" t="s">
        <v>83</v>
      </c>
      <c r="AW391" s="13" t="s">
        <v>35</v>
      </c>
      <c r="AX391" s="13" t="s">
        <v>73</v>
      </c>
      <c r="AY391" s="252" t="s">
        <v>152</v>
      </c>
    </row>
    <row r="392" s="12" customFormat="1">
      <c r="B392" s="232"/>
      <c r="C392" s="233"/>
      <c r="D392" s="229" t="s">
        <v>182</v>
      </c>
      <c r="E392" s="234" t="s">
        <v>19</v>
      </c>
      <c r="F392" s="235" t="s">
        <v>3815</v>
      </c>
      <c r="G392" s="233"/>
      <c r="H392" s="234" t="s">
        <v>19</v>
      </c>
      <c r="I392" s="236"/>
      <c r="J392" s="233"/>
      <c r="K392" s="233"/>
      <c r="L392" s="237"/>
      <c r="M392" s="238"/>
      <c r="N392" s="239"/>
      <c r="O392" s="239"/>
      <c r="P392" s="239"/>
      <c r="Q392" s="239"/>
      <c r="R392" s="239"/>
      <c r="S392" s="239"/>
      <c r="T392" s="240"/>
      <c r="AT392" s="241" t="s">
        <v>182</v>
      </c>
      <c r="AU392" s="241" t="s">
        <v>83</v>
      </c>
      <c r="AV392" s="12" t="s">
        <v>81</v>
      </c>
      <c r="AW392" s="12" t="s">
        <v>35</v>
      </c>
      <c r="AX392" s="12" t="s">
        <v>73</v>
      </c>
      <c r="AY392" s="241" t="s">
        <v>152</v>
      </c>
    </row>
    <row r="393" s="13" customFormat="1">
      <c r="B393" s="242"/>
      <c r="C393" s="243"/>
      <c r="D393" s="229" t="s">
        <v>182</v>
      </c>
      <c r="E393" s="244" t="s">
        <v>19</v>
      </c>
      <c r="F393" s="245" t="s">
        <v>3965</v>
      </c>
      <c r="G393" s="243"/>
      <c r="H393" s="246">
        <v>7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AT393" s="252" t="s">
        <v>182</v>
      </c>
      <c r="AU393" s="252" t="s">
        <v>83</v>
      </c>
      <c r="AV393" s="13" t="s">
        <v>83</v>
      </c>
      <c r="AW393" s="13" t="s">
        <v>35</v>
      </c>
      <c r="AX393" s="13" t="s">
        <v>73</v>
      </c>
      <c r="AY393" s="252" t="s">
        <v>152</v>
      </c>
    </row>
    <row r="394" s="12" customFormat="1">
      <c r="B394" s="232"/>
      <c r="C394" s="233"/>
      <c r="D394" s="229" t="s">
        <v>182</v>
      </c>
      <c r="E394" s="234" t="s">
        <v>19</v>
      </c>
      <c r="F394" s="235" t="s">
        <v>3817</v>
      </c>
      <c r="G394" s="233"/>
      <c r="H394" s="234" t="s">
        <v>19</v>
      </c>
      <c r="I394" s="236"/>
      <c r="J394" s="233"/>
      <c r="K394" s="233"/>
      <c r="L394" s="237"/>
      <c r="M394" s="238"/>
      <c r="N394" s="239"/>
      <c r="O394" s="239"/>
      <c r="P394" s="239"/>
      <c r="Q394" s="239"/>
      <c r="R394" s="239"/>
      <c r="S394" s="239"/>
      <c r="T394" s="240"/>
      <c r="AT394" s="241" t="s">
        <v>182</v>
      </c>
      <c r="AU394" s="241" t="s">
        <v>83</v>
      </c>
      <c r="AV394" s="12" t="s">
        <v>81</v>
      </c>
      <c r="AW394" s="12" t="s">
        <v>35</v>
      </c>
      <c r="AX394" s="12" t="s">
        <v>73</v>
      </c>
      <c r="AY394" s="241" t="s">
        <v>152</v>
      </c>
    </row>
    <row r="395" s="13" customFormat="1">
      <c r="B395" s="242"/>
      <c r="C395" s="243"/>
      <c r="D395" s="229" t="s">
        <v>182</v>
      </c>
      <c r="E395" s="244" t="s">
        <v>19</v>
      </c>
      <c r="F395" s="245" t="s">
        <v>3963</v>
      </c>
      <c r="G395" s="243"/>
      <c r="H395" s="246">
        <v>6</v>
      </c>
      <c r="I395" s="247"/>
      <c r="J395" s="243"/>
      <c r="K395" s="243"/>
      <c r="L395" s="248"/>
      <c r="M395" s="249"/>
      <c r="N395" s="250"/>
      <c r="O395" s="250"/>
      <c r="P395" s="250"/>
      <c r="Q395" s="250"/>
      <c r="R395" s="250"/>
      <c r="S395" s="250"/>
      <c r="T395" s="251"/>
      <c r="AT395" s="252" t="s">
        <v>182</v>
      </c>
      <c r="AU395" s="252" t="s">
        <v>83</v>
      </c>
      <c r="AV395" s="13" t="s">
        <v>83</v>
      </c>
      <c r="AW395" s="13" t="s">
        <v>35</v>
      </c>
      <c r="AX395" s="13" t="s">
        <v>73</v>
      </c>
      <c r="AY395" s="252" t="s">
        <v>152</v>
      </c>
    </row>
    <row r="396" s="12" customFormat="1">
      <c r="B396" s="232"/>
      <c r="C396" s="233"/>
      <c r="D396" s="229" t="s">
        <v>182</v>
      </c>
      <c r="E396" s="234" t="s">
        <v>19</v>
      </c>
      <c r="F396" s="235" t="s">
        <v>3818</v>
      </c>
      <c r="G396" s="233"/>
      <c r="H396" s="234" t="s">
        <v>19</v>
      </c>
      <c r="I396" s="236"/>
      <c r="J396" s="233"/>
      <c r="K396" s="233"/>
      <c r="L396" s="237"/>
      <c r="M396" s="238"/>
      <c r="N396" s="239"/>
      <c r="O396" s="239"/>
      <c r="P396" s="239"/>
      <c r="Q396" s="239"/>
      <c r="R396" s="239"/>
      <c r="S396" s="239"/>
      <c r="T396" s="240"/>
      <c r="AT396" s="241" t="s">
        <v>182</v>
      </c>
      <c r="AU396" s="241" t="s">
        <v>83</v>
      </c>
      <c r="AV396" s="12" t="s">
        <v>81</v>
      </c>
      <c r="AW396" s="12" t="s">
        <v>35</v>
      </c>
      <c r="AX396" s="12" t="s">
        <v>73</v>
      </c>
      <c r="AY396" s="241" t="s">
        <v>152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83</v>
      </c>
      <c r="G397" s="243"/>
      <c r="H397" s="246">
        <v>2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83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4" customFormat="1">
      <c r="B398" s="253"/>
      <c r="C398" s="254"/>
      <c r="D398" s="229" t="s">
        <v>182</v>
      </c>
      <c r="E398" s="255" t="s">
        <v>19</v>
      </c>
      <c r="F398" s="256" t="s">
        <v>189</v>
      </c>
      <c r="G398" s="254"/>
      <c r="H398" s="257">
        <v>27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AT398" s="263" t="s">
        <v>182</v>
      </c>
      <c r="AU398" s="263" t="s">
        <v>83</v>
      </c>
      <c r="AV398" s="14" t="s">
        <v>151</v>
      </c>
      <c r="AW398" s="14" t="s">
        <v>35</v>
      </c>
      <c r="AX398" s="14" t="s">
        <v>81</v>
      </c>
      <c r="AY398" s="263" t="s">
        <v>152</v>
      </c>
    </row>
    <row r="399" s="1" customFormat="1" ht="36" customHeight="1">
      <c r="B399" s="38"/>
      <c r="C399" s="211" t="s">
        <v>560</v>
      </c>
      <c r="D399" s="211" t="s">
        <v>155</v>
      </c>
      <c r="E399" s="212" t="s">
        <v>3966</v>
      </c>
      <c r="F399" s="213" t="s">
        <v>3967</v>
      </c>
      <c r="G399" s="214" t="s">
        <v>267</v>
      </c>
      <c r="H399" s="215">
        <v>2</v>
      </c>
      <c r="I399" s="216"/>
      <c r="J399" s="217">
        <f>ROUND(I399*H399,2)</f>
        <v>0</v>
      </c>
      <c r="K399" s="213" t="s">
        <v>3039</v>
      </c>
      <c r="L399" s="43"/>
      <c r="M399" s="225" t="s">
        <v>19</v>
      </c>
      <c r="N399" s="226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81</v>
      </c>
      <c r="AT399" s="223" t="s">
        <v>155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81</v>
      </c>
      <c r="BM399" s="223" t="s">
        <v>3968</v>
      </c>
    </row>
    <row r="400" s="12" customFormat="1">
      <c r="B400" s="232"/>
      <c r="C400" s="233"/>
      <c r="D400" s="229" t="s">
        <v>182</v>
      </c>
      <c r="E400" s="234" t="s">
        <v>19</v>
      </c>
      <c r="F400" s="235" t="s">
        <v>3834</v>
      </c>
      <c r="G400" s="233"/>
      <c r="H400" s="234" t="s">
        <v>19</v>
      </c>
      <c r="I400" s="236"/>
      <c r="J400" s="233"/>
      <c r="K400" s="233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182</v>
      </c>
      <c r="AU400" s="241" t="s">
        <v>83</v>
      </c>
      <c r="AV400" s="12" t="s">
        <v>81</v>
      </c>
      <c r="AW400" s="12" t="s">
        <v>35</v>
      </c>
      <c r="AX400" s="12" t="s">
        <v>73</v>
      </c>
      <c r="AY400" s="241" t="s">
        <v>152</v>
      </c>
    </row>
    <row r="401" s="12" customFormat="1">
      <c r="B401" s="232"/>
      <c r="C401" s="233"/>
      <c r="D401" s="229" t="s">
        <v>182</v>
      </c>
      <c r="E401" s="234" t="s">
        <v>19</v>
      </c>
      <c r="F401" s="235" t="s">
        <v>3969</v>
      </c>
      <c r="G401" s="233"/>
      <c r="H401" s="234" t="s">
        <v>19</v>
      </c>
      <c r="I401" s="236"/>
      <c r="J401" s="233"/>
      <c r="K401" s="233"/>
      <c r="L401" s="237"/>
      <c r="M401" s="238"/>
      <c r="N401" s="239"/>
      <c r="O401" s="239"/>
      <c r="P401" s="239"/>
      <c r="Q401" s="239"/>
      <c r="R401" s="239"/>
      <c r="S401" s="239"/>
      <c r="T401" s="240"/>
      <c r="AT401" s="241" t="s">
        <v>182</v>
      </c>
      <c r="AU401" s="241" t="s">
        <v>83</v>
      </c>
      <c r="AV401" s="12" t="s">
        <v>81</v>
      </c>
      <c r="AW401" s="12" t="s">
        <v>35</v>
      </c>
      <c r="AX401" s="12" t="s">
        <v>73</v>
      </c>
      <c r="AY401" s="241" t="s">
        <v>152</v>
      </c>
    </row>
    <row r="402" s="13" customFormat="1">
      <c r="B402" s="242"/>
      <c r="C402" s="243"/>
      <c r="D402" s="229" t="s">
        <v>182</v>
      </c>
      <c r="E402" s="244" t="s">
        <v>19</v>
      </c>
      <c r="F402" s="245" t="s">
        <v>3970</v>
      </c>
      <c r="G402" s="243"/>
      <c r="H402" s="246">
        <v>2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AT402" s="252" t="s">
        <v>182</v>
      </c>
      <c r="AU402" s="252" t="s">
        <v>83</v>
      </c>
      <c r="AV402" s="13" t="s">
        <v>83</v>
      </c>
      <c r="AW402" s="13" t="s">
        <v>35</v>
      </c>
      <c r="AX402" s="13" t="s">
        <v>81</v>
      </c>
      <c r="AY402" s="252" t="s">
        <v>152</v>
      </c>
    </row>
    <row r="403" s="1" customFormat="1" ht="60" customHeight="1">
      <c r="B403" s="38"/>
      <c r="C403" s="211" t="s">
        <v>567</v>
      </c>
      <c r="D403" s="211" t="s">
        <v>155</v>
      </c>
      <c r="E403" s="212" t="s">
        <v>3971</v>
      </c>
      <c r="F403" s="213" t="s">
        <v>3972</v>
      </c>
      <c r="G403" s="214" t="s">
        <v>267</v>
      </c>
      <c r="H403" s="215">
        <v>2</v>
      </c>
      <c r="I403" s="216"/>
      <c r="J403" s="217">
        <f>ROUND(I403*H403,2)</f>
        <v>0</v>
      </c>
      <c r="K403" s="213" t="s">
        <v>3039</v>
      </c>
      <c r="L403" s="43"/>
      <c r="M403" s="225" t="s">
        <v>19</v>
      </c>
      <c r="N403" s="226" t="s">
        <v>44</v>
      </c>
      <c r="O403" s="83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AR403" s="223" t="s">
        <v>81</v>
      </c>
      <c r="AT403" s="223" t="s">
        <v>155</v>
      </c>
      <c r="AU403" s="223" t="s">
        <v>83</v>
      </c>
      <c r="AY403" s="17" t="s">
        <v>152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81</v>
      </c>
      <c r="BM403" s="223" t="s">
        <v>3973</v>
      </c>
    </row>
    <row r="404" s="1" customFormat="1">
      <c r="B404" s="38"/>
      <c r="C404" s="39"/>
      <c r="D404" s="229" t="s">
        <v>180</v>
      </c>
      <c r="E404" s="39"/>
      <c r="F404" s="230" t="s">
        <v>3974</v>
      </c>
      <c r="G404" s="39"/>
      <c r="H404" s="39"/>
      <c r="I404" s="135"/>
      <c r="J404" s="39"/>
      <c r="K404" s="39"/>
      <c r="L404" s="43"/>
      <c r="M404" s="231"/>
      <c r="N404" s="83"/>
      <c r="O404" s="83"/>
      <c r="P404" s="83"/>
      <c r="Q404" s="83"/>
      <c r="R404" s="83"/>
      <c r="S404" s="83"/>
      <c r="T404" s="84"/>
      <c r="AT404" s="17" t="s">
        <v>180</v>
      </c>
      <c r="AU404" s="17" t="s">
        <v>83</v>
      </c>
    </row>
    <row r="405" s="12" customFormat="1">
      <c r="B405" s="232"/>
      <c r="C405" s="233"/>
      <c r="D405" s="229" t="s">
        <v>182</v>
      </c>
      <c r="E405" s="234" t="s">
        <v>19</v>
      </c>
      <c r="F405" s="235" t="s">
        <v>3834</v>
      </c>
      <c r="G405" s="233"/>
      <c r="H405" s="234" t="s">
        <v>19</v>
      </c>
      <c r="I405" s="236"/>
      <c r="J405" s="233"/>
      <c r="K405" s="233"/>
      <c r="L405" s="237"/>
      <c r="M405" s="238"/>
      <c r="N405" s="239"/>
      <c r="O405" s="239"/>
      <c r="P405" s="239"/>
      <c r="Q405" s="239"/>
      <c r="R405" s="239"/>
      <c r="S405" s="239"/>
      <c r="T405" s="240"/>
      <c r="AT405" s="241" t="s">
        <v>182</v>
      </c>
      <c r="AU405" s="241" t="s">
        <v>83</v>
      </c>
      <c r="AV405" s="12" t="s">
        <v>81</v>
      </c>
      <c r="AW405" s="12" t="s">
        <v>35</v>
      </c>
      <c r="AX405" s="12" t="s">
        <v>73</v>
      </c>
      <c r="AY405" s="241" t="s">
        <v>152</v>
      </c>
    </row>
    <row r="406" s="12" customFormat="1">
      <c r="B406" s="232"/>
      <c r="C406" s="233"/>
      <c r="D406" s="229" t="s">
        <v>182</v>
      </c>
      <c r="E406" s="234" t="s">
        <v>19</v>
      </c>
      <c r="F406" s="235" t="s">
        <v>3969</v>
      </c>
      <c r="G406" s="233"/>
      <c r="H406" s="234" t="s">
        <v>19</v>
      </c>
      <c r="I406" s="236"/>
      <c r="J406" s="233"/>
      <c r="K406" s="233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182</v>
      </c>
      <c r="AU406" s="241" t="s">
        <v>83</v>
      </c>
      <c r="AV406" s="12" t="s">
        <v>81</v>
      </c>
      <c r="AW406" s="12" t="s">
        <v>35</v>
      </c>
      <c r="AX406" s="12" t="s">
        <v>73</v>
      </c>
      <c r="AY406" s="241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3970</v>
      </c>
      <c r="G407" s="243"/>
      <c r="H407" s="246">
        <v>2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81</v>
      </c>
      <c r="AY407" s="252" t="s">
        <v>152</v>
      </c>
    </row>
    <row r="408" s="1" customFormat="1" ht="24" customHeight="1">
      <c r="B408" s="38"/>
      <c r="C408" s="264" t="s">
        <v>572</v>
      </c>
      <c r="D408" s="264" t="s">
        <v>325</v>
      </c>
      <c r="E408" s="265" t="s">
        <v>3975</v>
      </c>
      <c r="F408" s="266" t="s">
        <v>3976</v>
      </c>
      <c r="G408" s="267" t="s">
        <v>254</v>
      </c>
      <c r="H408" s="268">
        <v>0.20000000000000001</v>
      </c>
      <c r="I408" s="269"/>
      <c r="J408" s="270">
        <f>ROUND(I408*H408,2)</f>
        <v>0</v>
      </c>
      <c r="K408" s="266" t="s">
        <v>3039</v>
      </c>
      <c r="L408" s="271"/>
      <c r="M408" s="272" t="s">
        <v>19</v>
      </c>
      <c r="N408" s="273" t="s">
        <v>44</v>
      </c>
      <c r="O408" s="83"/>
      <c r="P408" s="227">
        <f>O408*H408</f>
        <v>0</v>
      </c>
      <c r="Q408" s="227">
        <v>8.0000000000000007E-05</v>
      </c>
      <c r="R408" s="227">
        <f>Q408*H408</f>
        <v>1.6000000000000003E-05</v>
      </c>
      <c r="S408" s="227">
        <v>0</v>
      </c>
      <c r="T408" s="228">
        <f>S408*H408</f>
        <v>0</v>
      </c>
      <c r="AR408" s="223" t="s">
        <v>83</v>
      </c>
      <c r="AT408" s="223" t="s">
        <v>325</v>
      </c>
      <c r="AU408" s="223" t="s">
        <v>83</v>
      </c>
      <c r="AY408" s="17" t="s">
        <v>152</v>
      </c>
      <c r="BE408" s="224">
        <f>IF(N408="základní",J408,0)</f>
        <v>0</v>
      </c>
      <c r="BF408" s="224">
        <f>IF(N408="snížená",J408,0)</f>
        <v>0</v>
      </c>
      <c r="BG408" s="224">
        <f>IF(N408="zákl. přenesená",J408,0)</f>
        <v>0</v>
      </c>
      <c r="BH408" s="224">
        <f>IF(N408="sníž. přenesená",J408,0)</f>
        <v>0</v>
      </c>
      <c r="BI408" s="224">
        <f>IF(N408="nulová",J408,0)</f>
        <v>0</v>
      </c>
      <c r="BJ408" s="17" t="s">
        <v>81</v>
      </c>
      <c r="BK408" s="224">
        <f>ROUND(I408*H408,2)</f>
        <v>0</v>
      </c>
      <c r="BL408" s="17" t="s">
        <v>81</v>
      </c>
      <c r="BM408" s="223" t="s">
        <v>3977</v>
      </c>
    </row>
    <row r="409" s="12" customFormat="1">
      <c r="B409" s="232"/>
      <c r="C409" s="233"/>
      <c r="D409" s="229" t="s">
        <v>182</v>
      </c>
      <c r="E409" s="234" t="s">
        <v>19</v>
      </c>
      <c r="F409" s="235" t="s">
        <v>3834</v>
      </c>
      <c r="G409" s="233"/>
      <c r="H409" s="234" t="s">
        <v>19</v>
      </c>
      <c r="I409" s="236"/>
      <c r="J409" s="233"/>
      <c r="K409" s="233"/>
      <c r="L409" s="237"/>
      <c r="M409" s="238"/>
      <c r="N409" s="239"/>
      <c r="O409" s="239"/>
      <c r="P409" s="239"/>
      <c r="Q409" s="239"/>
      <c r="R409" s="239"/>
      <c r="S409" s="239"/>
      <c r="T409" s="240"/>
      <c r="AT409" s="241" t="s">
        <v>182</v>
      </c>
      <c r="AU409" s="241" t="s">
        <v>83</v>
      </c>
      <c r="AV409" s="12" t="s">
        <v>81</v>
      </c>
      <c r="AW409" s="12" t="s">
        <v>35</v>
      </c>
      <c r="AX409" s="12" t="s">
        <v>73</v>
      </c>
      <c r="AY409" s="241" t="s">
        <v>152</v>
      </c>
    </row>
    <row r="410" s="12" customFormat="1">
      <c r="B410" s="232"/>
      <c r="C410" s="233"/>
      <c r="D410" s="229" t="s">
        <v>182</v>
      </c>
      <c r="E410" s="234" t="s">
        <v>19</v>
      </c>
      <c r="F410" s="235" t="s">
        <v>3969</v>
      </c>
      <c r="G410" s="233"/>
      <c r="H410" s="234" t="s">
        <v>19</v>
      </c>
      <c r="I410" s="236"/>
      <c r="J410" s="233"/>
      <c r="K410" s="233"/>
      <c r="L410" s="237"/>
      <c r="M410" s="238"/>
      <c r="N410" s="239"/>
      <c r="O410" s="239"/>
      <c r="P410" s="239"/>
      <c r="Q410" s="239"/>
      <c r="R410" s="239"/>
      <c r="S410" s="239"/>
      <c r="T410" s="240"/>
      <c r="AT410" s="241" t="s">
        <v>182</v>
      </c>
      <c r="AU410" s="241" t="s">
        <v>83</v>
      </c>
      <c r="AV410" s="12" t="s">
        <v>81</v>
      </c>
      <c r="AW410" s="12" t="s">
        <v>35</v>
      </c>
      <c r="AX410" s="12" t="s">
        <v>73</v>
      </c>
      <c r="AY410" s="241" t="s">
        <v>152</v>
      </c>
    </row>
    <row r="411" s="13" customFormat="1">
      <c r="B411" s="242"/>
      <c r="C411" s="243"/>
      <c r="D411" s="229" t="s">
        <v>182</v>
      </c>
      <c r="E411" s="244" t="s">
        <v>19</v>
      </c>
      <c r="F411" s="245" t="s">
        <v>3978</v>
      </c>
      <c r="G411" s="243"/>
      <c r="H411" s="246">
        <v>0.20000000000000001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AT411" s="252" t="s">
        <v>182</v>
      </c>
      <c r="AU411" s="252" t="s">
        <v>83</v>
      </c>
      <c r="AV411" s="13" t="s">
        <v>83</v>
      </c>
      <c r="AW411" s="13" t="s">
        <v>35</v>
      </c>
      <c r="AX411" s="13" t="s">
        <v>81</v>
      </c>
      <c r="AY411" s="252" t="s">
        <v>152</v>
      </c>
    </row>
    <row r="412" s="1" customFormat="1" ht="60" customHeight="1">
      <c r="B412" s="38"/>
      <c r="C412" s="211" t="s">
        <v>583</v>
      </c>
      <c r="D412" s="211" t="s">
        <v>155</v>
      </c>
      <c r="E412" s="212" t="s">
        <v>3979</v>
      </c>
      <c r="F412" s="213" t="s">
        <v>3980</v>
      </c>
      <c r="G412" s="214" t="s">
        <v>267</v>
      </c>
      <c r="H412" s="215">
        <v>2</v>
      </c>
      <c r="I412" s="216"/>
      <c r="J412" s="217">
        <f>ROUND(I412*H412,2)</f>
        <v>0</v>
      </c>
      <c r="K412" s="213" t="s">
        <v>3039</v>
      </c>
      <c r="L412" s="43"/>
      <c r="M412" s="225" t="s">
        <v>19</v>
      </c>
      <c r="N412" s="226" t="s">
        <v>44</v>
      </c>
      <c r="O412" s="83"/>
      <c r="P412" s="227">
        <f>O412*H412</f>
        <v>0</v>
      </c>
      <c r="Q412" s="227">
        <v>0</v>
      </c>
      <c r="R412" s="227">
        <f>Q412*H412</f>
        <v>0</v>
      </c>
      <c r="S412" s="227">
        <v>0</v>
      </c>
      <c r="T412" s="228">
        <f>S412*H412</f>
        <v>0</v>
      </c>
      <c r="AR412" s="223" t="s">
        <v>81</v>
      </c>
      <c r="AT412" s="223" t="s">
        <v>155</v>
      </c>
      <c r="AU412" s="223" t="s">
        <v>83</v>
      </c>
      <c r="AY412" s="17" t="s">
        <v>152</v>
      </c>
      <c r="BE412" s="224">
        <f>IF(N412="základní",J412,0)</f>
        <v>0</v>
      </c>
      <c r="BF412" s="224">
        <f>IF(N412="snížená",J412,0)</f>
        <v>0</v>
      </c>
      <c r="BG412" s="224">
        <f>IF(N412="zákl. přenesená",J412,0)</f>
        <v>0</v>
      </c>
      <c r="BH412" s="224">
        <f>IF(N412="sníž. přenesená",J412,0)</f>
        <v>0</v>
      </c>
      <c r="BI412" s="224">
        <f>IF(N412="nulová",J412,0)</f>
        <v>0</v>
      </c>
      <c r="BJ412" s="17" t="s">
        <v>81</v>
      </c>
      <c r="BK412" s="224">
        <f>ROUND(I412*H412,2)</f>
        <v>0</v>
      </c>
      <c r="BL412" s="17" t="s">
        <v>81</v>
      </c>
      <c r="BM412" s="223" t="s">
        <v>3981</v>
      </c>
    </row>
    <row r="413" s="1" customFormat="1">
      <c r="B413" s="38"/>
      <c r="C413" s="39"/>
      <c r="D413" s="229" t="s">
        <v>180</v>
      </c>
      <c r="E413" s="39"/>
      <c r="F413" s="230" t="s">
        <v>3974</v>
      </c>
      <c r="G413" s="39"/>
      <c r="H413" s="39"/>
      <c r="I413" s="135"/>
      <c r="J413" s="39"/>
      <c r="K413" s="39"/>
      <c r="L413" s="43"/>
      <c r="M413" s="231"/>
      <c r="N413" s="83"/>
      <c r="O413" s="83"/>
      <c r="P413" s="83"/>
      <c r="Q413" s="83"/>
      <c r="R413" s="83"/>
      <c r="S413" s="83"/>
      <c r="T413" s="84"/>
      <c r="AT413" s="17" t="s">
        <v>180</v>
      </c>
      <c r="AU413" s="17" t="s">
        <v>83</v>
      </c>
    </row>
    <row r="414" s="12" customFormat="1">
      <c r="B414" s="232"/>
      <c r="C414" s="233"/>
      <c r="D414" s="229" t="s">
        <v>182</v>
      </c>
      <c r="E414" s="234" t="s">
        <v>19</v>
      </c>
      <c r="F414" s="235" t="s">
        <v>3834</v>
      </c>
      <c r="G414" s="233"/>
      <c r="H414" s="234" t="s">
        <v>19</v>
      </c>
      <c r="I414" s="236"/>
      <c r="J414" s="233"/>
      <c r="K414" s="233"/>
      <c r="L414" s="237"/>
      <c r="M414" s="238"/>
      <c r="N414" s="239"/>
      <c r="O414" s="239"/>
      <c r="P414" s="239"/>
      <c r="Q414" s="239"/>
      <c r="R414" s="239"/>
      <c r="S414" s="239"/>
      <c r="T414" s="240"/>
      <c r="AT414" s="241" t="s">
        <v>182</v>
      </c>
      <c r="AU414" s="241" t="s">
        <v>83</v>
      </c>
      <c r="AV414" s="12" t="s">
        <v>81</v>
      </c>
      <c r="AW414" s="12" t="s">
        <v>35</v>
      </c>
      <c r="AX414" s="12" t="s">
        <v>73</v>
      </c>
      <c r="AY414" s="241" t="s">
        <v>152</v>
      </c>
    </row>
    <row r="415" s="12" customFormat="1">
      <c r="B415" s="232"/>
      <c r="C415" s="233"/>
      <c r="D415" s="229" t="s">
        <v>182</v>
      </c>
      <c r="E415" s="234" t="s">
        <v>19</v>
      </c>
      <c r="F415" s="235" t="s">
        <v>3982</v>
      </c>
      <c r="G415" s="233"/>
      <c r="H415" s="234" t="s">
        <v>19</v>
      </c>
      <c r="I415" s="236"/>
      <c r="J415" s="233"/>
      <c r="K415" s="233"/>
      <c r="L415" s="237"/>
      <c r="M415" s="238"/>
      <c r="N415" s="239"/>
      <c r="O415" s="239"/>
      <c r="P415" s="239"/>
      <c r="Q415" s="239"/>
      <c r="R415" s="239"/>
      <c r="S415" s="239"/>
      <c r="T415" s="240"/>
      <c r="AT415" s="241" t="s">
        <v>182</v>
      </c>
      <c r="AU415" s="241" t="s">
        <v>83</v>
      </c>
      <c r="AV415" s="12" t="s">
        <v>81</v>
      </c>
      <c r="AW415" s="12" t="s">
        <v>35</v>
      </c>
      <c r="AX415" s="12" t="s">
        <v>73</v>
      </c>
      <c r="AY415" s="241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3970</v>
      </c>
      <c r="G416" s="243"/>
      <c r="H416" s="246">
        <v>2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81</v>
      </c>
      <c r="AY416" s="252" t="s">
        <v>152</v>
      </c>
    </row>
    <row r="417" s="1" customFormat="1" ht="36" customHeight="1">
      <c r="B417" s="38"/>
      <c r="C417" s="211" t="s">
        <v>592</v>
      </c>
      <c r="D417" s="211" t="s">
        <v>155</v>
      </c>
      <c r="E417" s="212" t="s">
        <v>3983</v>
      </c>
      <c r="F417" s="213" t="s">
        <v>3984</v>
      </c>
      <c r="G417" s="214" t="s">
        <v>267</v>
      </c>
      <c r="H417" s="215">
        <v>2</v>
      </c>
      <c r="I417" s="216"/>
      <c r="J417" s="217">
        <f>ROUND(I417*H417,2)</f>
        <v>0</v>
      </c>
      <c r="K417" s="213" t="s">
        <v>3039</v>
      </c>
      <c r="L417" s="43"/>
      <c r="M417" s="225" t="s">
        <v>19</v>
      </c>
      <c r="N417" s="226" t="s">
        <v>44</v>
      </c>
      <c r="O417" s="83"/>
      <c r="P417" s="227">
        <f>O417*H417</f>
        <v>0</v>
      </c>
      <c r="Q417" s="227">
        <v>0</v>
      </c>
      <c r="R417" s="227">
        <f>Q417*H417</f>
        <v>0</v>
      </c>
      <c r="S417" s="227">
        <v>0</v>
      </c>
      <c r="T417" s="228">
        <f>S417*H417</f>
        <v>0</v>
      </c>
      <c r="AR417" s="223" t="s">
        <v>81</v>
      </c>
      <c r="AT417" s="223" t="s">
        <v>155</v>
      </c>
      <c r="AU417" s="223" t="s">
        <v>83</v>
      </c>
      <c r="AY417" s="17" t="s">
        <v>152</v>
      </c>
      <c r="BE417" s="224">
        <f>IF(N417="základní",J417,0)</f>
        <v>0</v>
      </c>
      <c r="BF417" s="224">
        <f>IF(N417="snížená",J417,0)</f>
        <v>0</v>
      </c>
      <c r="BG417" s="224">
        <f>IF(N417="zákl. přenesená",J417,0)</f>
        <v>0</v>
      </c>
      <c r="BH417" s="224">
        <f>IF(N417="sníž. přenesená",J417,0)</f>
        <v>0</v>
      </c>
      <c r="BI417" s="224">
        <f>IF(N417="nulová",J417,0)</f>
        <v>0</v>
      </c>
      <c r="BJ417" s="17" t="s">
        <v>81</v>
      </c>
      <c r="BK417" s="224">
        <f>ROUND(I417*H417,2)</f>
        <v>0</v>
      </c>
      <c r="BL417" s="17" t="s">
        <v>81</v>
      </c>
      <c r="BM417" s="223" t="s">
        <v>3985</v>
      </c>
    </row>
    <row r="418" s="12" customFormat="1">
      <c r="B418" s="232"/>
      <c r="C418" s="233"/>
      <c r="D418" s="229" t="s">
        <v>182</v>
      </c>
      <c r="E418" s="234" t="s">
        <v>19</v>
      </c>
      <c r="F418" s="235" t="s">
        <v>3834</v>
      </c>
      <c r="G418" s="233"/>
      <c r="H418" s="234" t="s">
        <v>19</v>
      </c>
      <c r="I418" s="236"/>
      <c r="J418" s="233"/>
      <c r="K418" s="233"/>
      <c r="L418" s="237"/>
      <c r="M418" s="238"/>
      <c r="N418" s="239"/>
      <c r="O418" s="239"/>
      <c r="P418" s="239"/>
      <c r="Q418" s="239"/>
      <c r="R418" s="239"/>
      <c r="S418" s="239"/>
      <c r="T418" s="240"/>
      <c r="AT418" s="241" t="s">
        <v>182</v>
      </c>
      <c r="AU418" s="241" t="s">
        <v>83</v>
      </c>
      <c r="AV418" s="12" t="s">
        <v>81</v>
      </c>
      <c r="AW418" s="12" t="s">
        <v>35</v>
      </c>
      <c r="AX418" s="12" t="s">
        <v>73</v>
      </c>
      <c r="AY418" s="241" t="s">
        <v>152</v>
      </c>
    </row>
    <row r="419" s="12" customFormat="1">
      <c r="B419" s="232"/>
      <c r="C419" s="233"/>
      <c r="D419" s="229" t="s">
        <v>182</v>
      </c>
      <c r="E419" s="234" t="s">
        <v>19</v>
      </c>
      <c r="F419" s="235" t="s">
        <v>3982</v>
      </c>
      <c r="G419" s="233"/>
      <c r="H419" s="234" t="s">
        <v>19</v>
      </c>
      <c r="I419" s="236"/>
      <c r="J419" s="233"/>
      <c r="K419" s="233"/>
      <c r="L419" s="237"/>
      <c r="M419" s="238"/>
      <c r="N419" s="239"/>
      <c r="O419" s="239"/>
      <c r="P419" s="239"/>
      <c r="Q419" s="239"/>
      <c r="R419" s="239"/>
      <c r="S419" s="239"/>
      <c r="T419" s="240"/>
      <c r="AT419" s="241" t="s">
        <v>182</v>
      </c>
      <c r="AU419" s="241" t="s">
        <v>83</v>
      </c>
      <c r="AV419" s="12" t="s">
        <v>81</v>
      </c>
      <c r="AW419" s="12" t="s">
        <v>35</v>
      </c>
      <c r="AX419" s="12" t="s">
        <v>73</v>
      </c>
      <c r="AY419" s="241" t="s">
        <v>152</v>
      </c>
    </row>
    <row r="420" s="13" customFormat="1">
      <c r="B420" s="242"/>
      <c r="C420" s="243"/>
      <c r="D420" s="229" t="s">
        <v>182</v>
      </c>
      <c r="E420" s="244" t="s">
        <v>19</v>
      </c>
      <c r="F420" s="245" t="s">
        <v>3970</v>
      </c>
      <c r="G420" s="243"/>
      <c r="H420" s="246">
        <v>2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AT420" s="252" t="s">
        <v>182</v>
      </c>
      <c r="AU420" s="252" t="s">
        <v>83</v>
      </c>
      <c r="AV420" s="13" t="s">
        <v>83</v>
      </c>
      <c r="AW420" s="13" t="s">
        <v>35</v>
      </c>
      <c r="AX420" s="13" t="s">
        <v>81</v>
      </c>
      <c r="AY420" s="252" t="s">
        <v>152</v>
      </c>
    </row>
    <row r="421" s="1" customFormat="1" ht="24" customHeight="1">
      <c r="B421" s="38"/>
      <c r="C421" s="264" t="s">
        <v>598</v>
      </c>
      <c r="D421" s="264" t="s">
        <v>325</v>
      </c>
      <c r="E421" s="265" t="s">
        <v>3986</v>
      </c>
      <c r="F421" s="266" t="s">
        <v>3987</v>
      </c>
      <c r="G421" s="267" t="s">
        <v>254</v>
      </c>
      <c r="H421" s="268">
        <v>0.20000000000000001</v>
      </c>
      <c r="I421" s="269"/>
      <c r="J421" s="270">
        <f>ROUND(I421*H421,2)</f>
        <v>0</v>
      </c>
      <c r="K421" s="266" t="s">
        <v>3039</v>
      </c>
      <c r="L421" s="271"/>
      <c r="M421" s="272" t="s">
        <v>19</v>
      </c>
      <c r="N421" s="273" t="s">
        <v>44</v>
      </c>
      <c r="O421" s="83"/>
      <c r="P421" s="227">
        <f>O421*H421</f>
        <v>0</v>
      </c>
      <c r="Q421" s="227">
        <v>0.00010000000000000001</v>
      </c>
      <c r="R421" s="227">
        <f>Q421*H421</f>
        <v>2.0000000000000002E-05</v>
      </c>
      <c r="S421" s="227">
        <v>0</v>
      </c>
      <c r="T421" s="228">
        <f>S421*H421</f>
        <v>0</v>
      </c>
      <c r="AR421" s="223" t="s">
        <v>83</v>
      </c>
      <c r="AT421" s="223" t="s">
        <v>325</v>
      </c>
      <c r="AU421" s="223" t="s">
        <v>83</v>
      </c>
      <c r="AY421" s="17" t="s">
        <v>152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7" t="s">
        <v>81</v>
      </c>
      <c r="BK421" s="224">
        <f>ROUND(I421*H421,2)</f>
        <v>0</v>
      </c>
      <c r="BL421" s="17" t="s">
        <v>81</v>
      </c>
      <c r="BM421" s="223" t="s">
        <v>3988</v>
      </c>
    </row>
    <row r="422" s="12" customFormat="1">
      <c r="B422" s="232"/>
      <c r="C422" s="233"/>
      <c r="D422" s="229" t="s">
        <v>182</v>
      </c>
      <c r="E422" s="234" t="s">
        <v>19</v>
      </c>
      <c r="F422" s="235" t="s">
        <v>3834</v>
      </c>
      <c r="G422" s="233"/>
      <c r="H422" s="234" t="s">
        <v>19</v>
      </c>
      <c r="I422" s="236"/>
      <c r="J422" s="233"/>
      <c r="K422" s="233"/>
      <c r="L422" s="237"/>
      <c r="M422" s="238"/>
      <c r="N422" s="239"/>
      <c r="O422" s="239"/>
      <c r="P422" s="239"/>
      <c r="Q422" s="239"/>
      <c r="R422" s="239"/>
      <c r="S422" s="239"/>
      <c r="T422" s="240"/>
      <c r="AT422" s="241" t="s">
        <v>182</v>
      </c>
      <c r="AU422" s="241" t="s">
        <v>83</v>
      </c>
      <c r="AV422" s="12" t="s">
        <v>81</v>
      </c>
      <c r="AW422" s="12" t="s">
        <v>35</v>
      </c>
      <c r="AX422" s="12" t="s">
        <v>73</v>
      </c>
      <c r="AY422" s="241" t="s">
        <v>152</v>
      </c>
    </row>
    <row r="423" s="12" customFormat="1">
      <c r="B423" s="232"/>
      <c r="C423" s="233"/>
      <c r="D423" s="229" t="s">
        <v>182</v>
      </c>
      <c r="E423" s="234" t="s">
        <v>19</v>
      </c>
      <c r="F423" s="235" t="s">
        <v>3982</v>
      </c>
      <c r="G423" s="233"/>
      <c r="H423" s="234" t="s">
        <v>19</v>
      </c>
      <c r="I423" s="236"/>
      <c r="J423" s="233"/>
      <c r="K423" s="233"/>
      <c r="L423" s="237"/>
      <c r="M423" s="238"/>
      <c r="N423" s="239"/>
      <c r="O423" s="239"/>
      <c r="P423" s="239"/>
      <c r="Q423" s="239"/>
      <c r="R423" s="239"/>
      <c r="S423" s="239"/>
      <c r="T423" s="240"/>
      <c r="AT423" s="241" t="s">
        <v>182</v>
      </c>
      <c r="AU423" s="241" t="s">
        <v>83</v>
      </c>
      <c r="AV423" s="12" t="s">
        <v>81</v>
      </c>
      <c r="AW423" s="12" t="s">
        <v>35</v>
      </c>
      <c r="AX423" s="12" t="s">
        <v>73</v>
      </c>
      <c r="AY423" s="241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3978</v>
      </c>
      <c r="G424" s="243"/>
      <c r="H424" s="246">
        <v>0.20000000000000001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83</v>
      </c>
      <c r="AV424" s="13" t="s">
        <v>83</v>
      </c>
      <c r="AW424" s="13" t="s">
        <v>35</v>
      </c>
      <c r="AX424" s="13" t="s">
        <v>81</v>
      </c>
      <c r="AY424" s="252" t="s">
        <v>152</v>
      </c>
    </row>
    <row r="425" s="1" customFormat="1" ht="36" customHeight="1">
      <c r="B425" s="38"/>
      <c r="C425" s="211" t="s">
        <v>609</v>
      </c>
      <c r="D425" s="211" t="s">
        <v>155</v>
      </c>
      <c r="E425" s="212" t="s">
        <v>3989</v>
      </c>
      <c r="F425" s="213" t="s">
        <v>3990</v>
      </c>
      <c r="G425" s="214" t="s">
        <v>267</v>
      </c>
      <c r="H425" s="215">
        <v>8</v>
      </c>
      <c r="I425" s="216"/>
      <c r="J425" s="217">
        <f>ROUND(I425*H425,2)</f>
        <v>0</v>
      </c>
      <c r="K425" s="213" t="s">
        <v>3039</v>
      </c>
      <c r="L425" s="43"/>
      <c r="M425" s="225" t="s">
        <v>19</v>
      </c>
      <c r="N425" s="226" t="s">
        <v>44</v>
      </c>
      <c r="O425" s="83"/>
      <c r="P425" s="227">
        <f>O425*H425</f>
        <v>0</v>
      </c>
      <c r="Q425" s="227">
        <v>0</v>
      </c>
      <c r="R425" s="227">
        <f>Q425*H425</f>
        <v>0</v>
      </c>
      <c r="S425" s="227">
        <v>0</v>
      </c>
      <c r="T425" s="228">
        <f>S425*H425</f>
        <v>0</v>
      </c>
      <c r="AR425" s="223" t="s">
        <v>81</v>
      </c>
      <c r="AT425" s="223" t="s">
        <v>155</v>
      </c>
      <c r="AU425" s="223" t="s">
        <v>83</v>
      </c>
      <c r="AY425" s="17" t="s">
        <v>152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7" t="s">
        <v>81</v>
      </c>
      <c r="BK425" s="224">
        <f>ROUND(I425*H425,2)</f>
        <v>0</v>
      </c>
      <c r="BL425" s="17" t="s">
        <v>81</v>
      </c>
      <c r="BM425" s="223" t="s">
        <v>3991</v>
      </c>
    </row>
    <row r="426" s="12" customFormat="1">
      <c r="B426" s="232"/>
      <c r="C426" s="233"/>
      <c r="D426" s="229" t="s">
        <v>182</v>
      </c>
      <c r="E426" s="234" t="s">
        <v>19</v>
      </c>
      <c r="F426" s="235" t="s">
        <v>3834</v>
      </c>
      <c r="G426" s="233"/>
      <c r="H426" s="234" t="s">
        <v>19</v>
      </c>
      <c r="I426" s="236"/>
      <c r="J426" s="233"/>
      <c r="K426" s="233"/>
      <c r="L426" s="237"/>
      <c r="M426" s="238"/>
      <c r="N426" s="239"/>
      <c r="O426" s="239"/>
      <c r="P426" s="239"/>
      <c r="Q426" s="239"/>
      <c r="R426" s="239"/>
      <c r="S426" s="239"/>
      <c r="T426" s="240"/>
      <c r="AT426" s="241" t="s">
        <v>182</v>
      </c>
      <c r="AU426" s="241" t="s">
        <v>83</v>
      </c>
      <c r="AV426" s="12" t="s">
        <v>81</v>
      </c>
      <c r="AW426" s="12" t="s">
        <v>35</v>
      </c>
      <c r="AX426" s="12" t="s">
        <v>73</v>
      </c>
      <c r="AY426" s="241" t="s">
        <v>152</v>
      </c>
    </row>
    <row r="427" s="12" customFormat="1">
      <c r="B427" s="232"/>
      <c r="C427" s="233"/>
      <c r="D427" s="229" t="s">
        <v>182</v>
      </c>
      <c r="E427" s="234" t="s">
        <v>19</v>
      </c>
      <c r="F427" s="235" t="s">
        <v>3992</v>
      </c>
      <c r="G427" s="233"/>
      <c r="H427" s="234" t="s">
        <v>19</v>
      </c>
      <c r="I427" s="236"/>
      <c r="J427" s="233"/>
      <c r="K427" s="233"/>
      <c r="L427" s="237"/>
      <c r="M427" s="238"/>
      <c r="N427" s="239"/>
      <c r="O427" s="239"/>
      <c r="P427" s="239"/>
      <c r="Q427" s="239"/>
      <c r="R427" s="239"/>
      <c r="S427" s="239"/>
      <c r="T427" s="240"/>
      <c r="AT427" s="241" t="s">
        <v>182</v>
      </c>
      <c r="AU427" s="241" t="s">
        <v>83</v>
      </c>
      <c r="AV427" s="12" t="s">
        <v>81</v>
      </c>
      <c r="AW427" s="12" t="s">
        <v>35</v>
      </c>
      <c r="AX427" s="12" t="s">
        <v>73</v>
      </c>
      <c r="AY427" s="241" t="s">
        <v>152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3993</v>
      </c>
      <c r="G428" s="243"/>
      <c r="H428" s="246">
        <v>8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81</v>
      </c>
      <c r="AY428" s="252" t="s">
        <v>152</v>
      </c>
    </row>
    <row r="429" s="1" customFormat="1" ht="60" customHeight="1">
      <c r="B429" s="38"/>
      <c r="C429" s="211" t="s">
        <v>616</v>
      </c>
      <c r="D429" s="211" t="s">
        <v>155</v>
      </c>
      <c r="E429" s="212" t="s">
        <v>3994</v>
      </c>
      <c r="F429" s="213" t="s">
        <v>3995</v>
      </c>
      <c r="G429" s="214" t="s">
        <v>267</v>
      </c>
      <c r="H429" s="215">
        <v>8</v>
      </c>
      <c r="I429" s="216"/>
      <c r="J429" s="217">
        <f>ROUND(I429*H429,2)</f>
        <v>0</v>
      </c>
      <c r="K429" s="213" t="s">
        <v>3039</v>
      </c>
      <c r="L429" s="43"/>
      <c r="M429" s="225" t="s">
        <v>19</v>
      </c>
      <c r="N429" s="226" t="s">
        <v>44</v>
      </c>
      <c r="O429" s="83"/>
      <c r="P429" s="227">
        <f>O429*H429</f>
        <v>0</v>
      </c>
      <c r="Q429" s="227">
        <v>0</v>
      </c>
      <c r="R429" s="227">
        <f>Q429*H429</f>
        <v>0</v>
      </c>
      <c r="S429" s="227">
        <v>0</v>
      </c>
      <c r="T429" s="228">
        <f>S429*H429</f>
        <v>0</v>
      </c>
      <c r="AR429" s="223" t="s">
        <v>81</v>
      </c>
      <c r="AT429" s="223" t="s">
        <v>155</v>
      </c>
      <c r="AU429" s="223" t="s">
        <v>83</v>
      </c>
      <c r="AY429" s="17" t="s">
        <v>152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7" t="s">
        <v>81</v>
      </c>
      <c r="BK429" s="224">
        <f>ROUND(I429*H429,2)</f>
        <v>0</v>
      </c>
      <c r="BL429" s="17" t="s">
        <v>81</v>
      </c>
      <c r="BM429" s="223" t="s">
        <v>3996</v>
      </c>
    </row>
    <row r="430" s="1" customFormat="1">
      <c r="B430" s="38"/>
      <c r="C430" s="39"/>
      <c r="D430" s="229" t="s">
        <v>180</v>
      </c>
      <c r="E430" s="39"/>
      <c r="F430" s="230" t="s">
        <v>3974</v>
      </c>
      <c r="G430" s="39"/>
      <c r="H430" s="39"/>
      <c r="I430" s="135"/>
      <c r="J430" s="39"/>
      <c r="K430" s="39"/>
      <c r="L430" s="43"/>
      <c r="M430" s="231"/>
      <c r="N430" s="83"/>
      <c r="O430" s="83"/>
      <c r="P430" s="83"/>
      <c r="Q430" s="83"/>
      <c r="R430" s="83"/>
      <c r="S430" s="83"/>
      <c r="T430" s="84"/>
      <c r="AT430" s="17" t="s">
        <v>180</v>
      </c>
      <c r="AU430" s="17" t="s">
        <v>83</v>
      </c>
    </row>
    <row r="431" s="12" customFormat="1">
      <c r="B431" s="232"/>
      <c r="C431" s="233"/>
      <c r="D431" s="229" t="s">
        <v>182</v>
      </c>
      <c r="E431" s="234" t="s">
        <v>19</v>
      </c>
      <c r="F431" s="235" t="s">
        <v>3834</v>
      </c>
      <c r="G431" s="233"/>
      <c r="H431" s="234" t="s">
        <v>19</v>
      </c>
      <c r="I431" s="236"/>
      <c r="J431" s="233"/>
      <c r="K431" s="233"/>
      <c r="L431" s="237"/>
      <c r="M431" s="238"/>
      <c r="N431" s="239"/>
      <c r="O431" s="239"/>
      <c r="P431" s="239"/>
      <c r="Q431" s="239"/>
      <c r="R431" s="239"/>
      <c r="S431" s="239"/>
      <c r="T431" s="240"/>
      <c r="AT431" s="241" t="s">
        <v>182</v>
      </c>
      <c r="AU431" s="241" t="s">
        <v>83</v>
      </c>
      <c r="AV431" s="12" t="s">
        <v>81</v>
      </c>
      <c r="AW431" s="12" t="s">
        <v>35</v>
      </c>
      <c r="AX431" s="12" t="s">
        <v>73</v>
      </c>
      <c r="AY431" s="241" t="s">
        <v>152</v>
      </c>
    </row>
    <row r="432" s="12" customFormat="1">
      <c r="B432" s="232"/>
      <c r="C432" s="233"/>
      <c r="D432" s="229" t="s">
        <v>182</v>
      </c>
      <c r="E432" s="234" t="s">
        <v>19</v>
      </c>
      <c r="F432" s="235" t="s">
        <v>3992</v>
      </c>
      <c r="G432" s="233"/>
      <c r="H432" s="234" t="s">
        <v>19</v>
      </c>
      <c r="I432" s="236"/>
      <c r="J432" s="233"/>
      <c r="K432" s="233"/>
      <c r="L432" s="237"/>
      <c r="M432" s="238"/>
      <c r="N432" s="239"/>
      <c r="O432" s="239"/>
      <c r="P432" s="239"/>
      <c r="Q432" s="239"/>
      <c r="R432" s="239"/>
      <c r="S432" s="239"/>
      <c r="T432" s="240"/>
      <c r="AT432" s="241" t="s">
        <v>182</v>
      </c>
      <c r="AU432" s="241" t="s">
        <v>83</v>
      </c>
      <c r="AV432" s="12" t="s">
        <v>81</v>
      </c>
      <c r="AW432" s="12" t="s">
        <v>35</v>
      </c>
      <c r="AX432" s="12" t="s">
        <v>73</v>
      </c>
      <c r="AY432" s="241" t="s">
        <v>152</v>
      </c>
    </row>
    <row r="433" s="13" customFormat="1">
      <c r="B433" s="242"/>
      <c r="C433" s="243"/>
      <c r="D433" s="229" t="s">
        <v>182</v>
      </c>
      <c r="E433" s="244" t="s">
        <v>19</v>
      </c>
      <c r="F433" s="245" t="s">
        <v>3993</v>
      </c>
      <c r="G433" s="243"/>
      <c r="H433" s="246">
        <v>8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AT433" s="252" t="s">
        <v>182</v>
      </c>
      <c r="AU433" s="252" t="s">
        <v>83</v>
      </c>
      <c r="AV433" s="13" t="s">
        <v>83</v>
      </c>
      <c r="AW433" s="13" t="s">
        <v>35</v>
      </c>
      <c r="AX433" s="13" t="s">
        <v>81</v>
      </c>
      <c r="AY433" s="252" t="s">
        <v>152</v>
      </c>
    </row>
    <row r="434" s="1" customFormat="1" ht="24" customHeight="1">
      <c r="B434" s="38"/>
      <c r="C434" s="264" t="s">
        <v>622</v>
      </c>
      <c r="D434" s="264" t="s">
        <v>325</v>
      </c>
      <c r="E434" s="265" t="s">
        <v>3986</v>
      </c>
      <c r="F434" s="266" t="s">
        <v>3987</v>
      </c>
      <c r="G434" s="267" t="s">
        <v>254</v>
      </c>
      <c r="H434" s="268">
        <v>0.80000000000000004</v>
      </c>
      <c r="I434" s="269"/>
      <c r="J434" s="270">
        <f>ROUND(I434*H434,2)</f>
        <v>0</v>
      </c>
      <c r="K434" s="266" t="s">
        <v>3039</v>
      </c>
      <c r="L434" s="271"/>
      <c r="M434" s="272" t="s">
        <v>19</v>
      </c>
      <c r="N434" s="273" t="s">
        <v>44</v>
      </c>
      <c r="O434" s="83"/>
      <c r="P434" s="227">
        <f>O434*H434</f>
        <v>0</v>
      </c>
      <c r="Q434" s="227">
        <v>0.00010000000000000001</v>
      </c>
      <c r="R434" s="227">
        <f>Q434*H434</f>
        <v>8.0000000000000007E-05</v>
      </c>
      <c r="S434" s="227">
        <v>0</v>
      </c>
      <c r="T434" s="228">
        <f>S434*H434</f>
        <v>0</v>
      </c>
      <c r="AR434" s="223" t="s">
        <v>83</v>
      </c>
      <c r="AT434" s="223" t="s">
        <v>325</v>
      </c>
      <c r="AU434" s="223" t="s">
        <v>83</v>
      </c>
      <c r="AY434" s="17" t="s">
        <v>152</v>
      </c>
      <c r="BE434" s="224">
        <f>IF(N434="základní",J434,0)</f>
        <v>0</v>
      </c>
      <c r="BF434" s="224">
        <f>IF(N434="snížená",J434,0)</f>
        <v>0</v>
      </c>
      <c r="BG434" s="224">
        <f>IF(N434="zákl. přenesená",J434,0)</f>
        <v>0</v>
      </c>
      <c r="BH434" s="224">
        <f>IF(N434="sníž. přenesená",J434,0)</f>
        <v>0</v>
      </c>
      <c r="BI434" s="224">
        <f>IF(N434="nulová",J434,0)</f>
        <v>0</v>
      </c>
      <c r="BJ434" s="17" t="s">
        <v>81</v>
      </c>
      <c r="BK434" s="224">
        <f>ROUND(I434*H434,2)</f>
        <v>0</v>
      </c>
      <c r="BL434" s="17" t="s">
        <v>81</v>
      </c>
      <c r="BM434" s="223" t="s">
        <v>3997</v>
      </c>
    </row>
    <row r="435" s="12" customFormat="1">
      <c r="B435" s="232"/>
      <c r="C435" s="233"/>
      <c r="D435" s="229" t="s">
        <v>182</v>
      </c>
      <c r="E435" s="234" t="s">
        <v>19</v>
      </c>
      <c r="F435" s="235" t="s">
        <v>3834</v>
      </c>
      <c r="G435" s="233"/>
      <c r="H435" s="234" t="s">
        <v>19</v>
      </c>
      <c r="I435" s="236"/>
      <c r="J435" s="233"/>
      <c r="K435" s="233"/>
      <c r="L435" s="237"/>
      <c r="M435" s="238"/>
      <c r="N435" s="239"/>
      <c r="O435" s="239"/>
      <c r="P435" s="239"/>
      <c r="Q435" s="239"/>
      <c r="R435" s="239"/>
      <c r="S435" s="239"/>
      <c r="T435" s="240"/>
      <c r="AT435" s="241" t="s">
        <v>182</v>
      </c>
      <c r="AU435" s="241" t="s">
        <v>83</v>
      </c>
      <c r="AV435" s="12" t="s">
        <v>81</v>
      </c>
      <c r="AW435" s="12" t="s">
        <v>35</v>
      </c>
      <c r="AX435" s="12" t="s">
        <v>73</v>
      </c>
      <c r="AY435" s="241" t="s">
        <v>152</v>
      </c>
    </row>
    <row r="436" s="12" customFormat="1">
      <c r="B436" s="232"/>
      <c r="C436" s="233"/>
      <c r="D436" s="229" t="s">
        <v>182</v>
      </c>
      <c r="E436" s="234" t="s">
        <v>19</v>
      </c>
      <c r="F436" s="235" t="s">
        <v>3992</v>
      </c>
      <c r="G436" s="233"/>
      <c r="H436" s="234" t="s">
        <v>19</v>
      </c>
      <c r="I436" s="236"/>
      <c r="J436" s="233"/>
      <c r="K436" s="233"/>
      <c r="L436" s="237"/>
      <c r="M436" s="238"/>
      <c r="N436" s="239"/>
      <c r="O436" s="239"/>
      <c r="P436" s="239"/>
      <c r="Q436" s="239"/>
      <c r="R436" s="239"/>
      <c r="S436" s="239"/>
      <c r="T436" s="240"/>
      <c r="AT436" s="241" t="s">
        <v>182</v>
      </c>
      <c r="AU436" s="241" t="s">
        <v>83</v>
      </c>
      <c r="AV436" s="12" t="s">
        <v>81</v>
      </c>
      <c r="AW436" s="12" t="s">
        <v>35</v>
      </c>
      <c r="AX436" s="12" t="s">
        <v>73</v>
      </c>
      <c r="AY436" s="241" t="s">
        <v>152</v>
      </c>
    </row>
    <row r="437" s="13" customFormat="1">
      <c r="B437" s="242"/>
      <c r="C437" s="243"/>
      <c r="D437" s="229" t="s">
        <v>182</v>
      </c>
      <c r="E437" s="244" t="s">
        <v>19</v>
      </c>
      <c r="F437" s="245" t="s">
        <v>3998</v>
      </c>
      <c r="G437" s="243"/>
      <c r="H437" s="246">
        <v>0.80000000000000004</v>
      </c>
      <c r="I437" s="247"/>
      <c r="J437" s="243"/>
      <c r="K437" s="243"/>
      <c r="L437" s="248"/>
      <c r="M437" s="249"/>
      <c r="N437" s="250"/>
      <c r="O437" s="250"/>
      <c r="P437" s="250"/>
      <c r="Q437" s="250"/>
      <c r="R437" s="250"/>
      <c r="S437" s="250"/>
      <c r="T437" s="251"/>
      <c r="AT437" s="252" t="s">
        <v>182</v>
      </c>
      <c r="AU437" s="252" t="s">
        <v>83</v>
      </c>
      <c r="AV437" s="13" t="s">
        <v>83</v>
      </c>
      <c r="AW437" s="13" t="s">
        <v>35</v>
      </c>
      <c r="AX437" s="13" t="s">
        <v>81</v>
      </c>
      <c r="AY437" s="252" t="s">
        <v>152</v>
      </c>
    </row>
    <row r="438" s="1" customFormat="1" ht="48" customHeight="1">
      <c r="B438" s="38"/>
      <c r="C438" s="211" t="s">
        <v>628</v>
      </c>
      <c r="D438" s="211" t="s">
        <v>155</v>
      </c>
      <c r="E438" s="212" t="s">
        <v>3999</v>
      </c>
      <c r="F438" s="213" t="s">
        <v>4000</v>
      </c>
      <c r="G438" s="214" t="s">
        <v>267</v>
      </c>
      <c r="H438" s="215">
        <v>5</v>
      </c>
      <c r="I438" s="216"/>
      <c r="J438" s="217">
        <f>ROUND(I438*H438,2)</f>
        <v>0</v>
      </c>
      <c r="K438" s="213" t="s">
        <v>3039</v>
      </c>
      <c r="L438" s="43"/>
      <c r="M438" s="225" t="s">
        <v>19</v>
      </c>
      <c r="N438" s="226" t="s">
        <v>44</v>
      </c>
      <c r="O438" s="83"/>
      <c r="P438" s="227">
        <f>O438*H438</f>
        <v>0</v>
      </c>
      <c r="Q438" s="227">
        <v>0.57010000000000005</v>
      </c>
      <c r="R438" s="227">
        <f>Q438*H438</f>
        <v>2.8505000000000003</v>
      </c>
      <c r="S438" s="227">
        <v>0</v>
      </c>
      <c r="T438" s="228">
        <f>S438*H438</f>
        <v>0</v>
      </c>
      <c r="AR438" s="223" t="s">
        <v>81</v>
      </c>
      <c r="AT438" s="223" t="s">
        <v>155</v>
      </c>
      <c r="AU438" s="223" t="s">
        <v>83</v>
      </c>
      <c r="AY438" s="17" t="s">
        <v>152</v>
      </c>
      <c r="BE438" s="224">
        <f>IF(N438="základní",J438,0)</f>
        <v>0</v>
      </c>
      <c r="BF438" s="224">
        <f>IF(N438="snížená",J438,0)</f>
        <v>0</v>
      </c>
      <c r="BG438" s="224">
        <f>IF(N438="zákl. přenesená",J438,0)</f>
        <v>0</v>
      </c>
      <c r="BH438" s="224">
        <f>IF(N438="sníž. přenesená",J438,0)</f>
        <v>0</v>
      </c>
      <c r="BI438" s="224">
        <f>IF(N438="nulová",J438,0)</f>
        <v>0</v>
      </c>
      <c r="BJ438" s="17" t="s">
        <v>81</v>
      </c>
      <c r="BK438" s="224">
        <f>ROUND(I438*H438,2)</f>
        <v>0</v>
      </c>
      <c r="BL438" s="17" t="s">
        <v>81</v>
      </c>
      <c r="BM438" s="223" t="s">
        <v>4001</v>
      </c>
    </row>
    <row r="439" s="1" customFormat="1">
      <c r="B439" s="38"/>
      <c r="C439" s="39"/>
      <c r="D439" s="229" t="s">
        <v>180</v>
      </c>
      <c r="E439" s="39"/>
      <c r="F439" s="230" t="s">
        <v>4002</v>
      </c>
      <c r="G439" s="39"/>
      <c r="H439" s="39"/>
      <c r="I439" s="135"/>
      <c r="J439" s="39"/>
      <c r="K439" s="39"/>
      <c r="L439" s="43"/>
      <c r="M439" s="231"/>
      <c r="N439" s="83"/>
      <c r="O439" s="83"/>
      <c r="P439" s="83"/>
      <c r="Q439" s="83"/>
      <c r="R439" s="83"/>
      <c r="S439" s="83"/>
      <c r="T439" s="84"/>
      <c r="AT439" s="17" t="s">
        <v>180</v>
      </c>
      <c r="AU439" s="17" t="s">
        <v>83</v>
      </c>
    </row>
    <row r="440" s="12" customFormat="1">
      <c r="B440" s="232"/>
      <c r="C440" s="233"/>
      <c r="D440" s="229" t="s">
        <v>182</v>
      </c>
      <c r="E440" s="234" t="s">
        <v>19</v>
      </c>
      <c r="F440" s="235" t="s">
        <v>3728</v>
      </c>
      <c r="G440" s="233"/>
      <c r="H440" s="234" t="s">
        <v>19</v>
      </c>
      <c r="I440" s="236"/>
      <c r="J440" s="233"/>
      <c r="K440" s="233"/>
      <c r="L440" s="237"/>
      <c r="M440" s="238"/>
      <c r="N440" s="239"/>
      <c r="O440" s="239"/>
      <c r="P440" s="239"/>
      <c r="Q440" s="239"/>
      <c r="R440" s="239"/>
      <c r="S440" s="239"/>
      <c r="T440" s="240"/>
      <c r="AT440" s="241" t="s">
        <v>182</v>
      </c>
      <c r="AU440" s="241" t="s">
        <v>83</v>
      </c>
      <c r="AV440" s="12" t="s">
        <v>81</v>
      </c>
      <c r="AW440" s="12" t="s">
        <v>35</v>
      </c>
      <c r="AX440" s="12" t="s">
        <v>73</v>
      </c>
      <c r="AY440" s="241" t="s">
        <v>152</v>
      </c>
    </row>
    <row r="441" s="12" customFormat="1">
      <c r="B441" s="232"/>
      <c r="C441" s="233"/>
      <c r="D441" s="229" t="s">
        <v>182</v>
      </c>
      <c r="E441" s="234" t="s">
        <v>19</v>
      </c>
      <c r="F441" s="235" t="s">
        <v>4003</v>
      </c>
      <c r="G441" s="233"/>
      <c r="H441" s="234" t="s">
        <v>19</v>
      </c>
      <c r="I441" s="236"/>
      <c r="J441" s="233"/>
      <c r="K441" s="233"/>
      <c r="L441" s="237"/>
      <c r="M441" s="238"/>
      <c r="N441" s="239"/>
      <c r="O441" s="239"/>
      <c r="P441" s="239"/>
      <c r="Q441" s="239"/>
      <c r="R441" s="239"/>
      <c r="S441" s="239"/>
      <c r="T441" s="240"/>
      <c r="AT441" s="241" t="s">
        <v>182</v>
      </c>
      <c r="AU441" s="241" t="s">
        <v>83</v>
      </c>
      <c r="AV441" s="12" t="s">
        <v>81</v>
      </c>
      <c r="AW441" s="12" t="s">
        <v>35</v>
      </c>
      <c r="AX441" s="12" t="s">
        <v>73</v>
      </c>
      <c r="AY441" s="241" t="s">
        <v>152</v>
      </c>
    </row>
    <row r="442" s="13" customFormat="1">
      <c r="B442" s="242"/>
      <c r="C442" s="243"/>
      <c r="D442" s="229" t="s">
        <v>182</v>
      </c>
      <c r="E442" s="244" t="s">
        <v>19</v>
      </c>
      <c r="F442" s="245" t="s">
        <v>215</v>
      </c>
      <c r="G442" s="243"/>
      <c r="H442" s="246">
        <v>5</v>
      </c>
      <c r="I442" s="247"/>
      <c r="J442" s="243"/>
      <c r="K442" s="243"/>
      <c r="L442" s="248"/>
      <c r="M442" s="249"/>
      <c r="N442" s="250"/>
      <c r="O442" s="250"/>
      <c r="P442" s="250"/>
      <c r="Q442" s="250"/>
      <c r="R442" s="250"/>
      <c r="S442" s="250"/>
      <c r="T442" s="251"/>
      <c r="AT442" s="252" t="s">
        <v>182</v>
      </c>
      <c r="AU442" s="252" t="s">
        <v>83</v>
      </c>
      <c r="AV442" s="13" t="s">
        <v>83</v>
      </c>
      <c r="AW442" s="13" t="s">
        <v>35</v>
      </c>
      <c r="AX442" s="13" t="s">
        <v>81</v>
      </c>
      <c r="AY442" s="252" t="s">
        <v>152</v>
      </c>
    </row>
    <row r="443" s="1" customFormat="1" ht="48" customHeight="1">
      <c r="B443" s="38"/>
      <c r="C443" s="211" t="s">
        <v>632</v>
      </c>
      <c r="D443" s="211" t="s">
        <v>155</v>
      </c>
      <c r="E443" s="212" t="s">
        <v>4004</v>
      </c>
      <c r="F443" s="213" t="s">
        <v>4005</v>
      </c>
      <c r="G443" s="214" t="s">
        <v>267</v>
      </c>
      <c r="H443" s="215">
        <v>5</v>
      </c>
      <c r="I443" s="216"/>
      <c r="J443" s="217">
        <f>ROUND(I443*H443,2)</f>
        <v>0</v>
      </c>
      <c r="K443" s="213" t="s">
        <v>3039</v>
      </c>
      <c r="L443" s="43"/>
      <c r="M443" s="225" t="s">
        <v>19</v>
      </c>
      <c r="N443" s="226" t="s">
        <v>44</v>
      </c>
      <c r="O443" s="83"/>
      <c r="P443" s="227">
        <f>O443*H443</f>
        <v>0</v>
      </c>
      <c r="Q443" s="227">
        <v>0.57010000000000005</v>
      </c>
      <c r="R443" s="227">
        <f>Q443*H443</f>
        <v>2.8505000000000003</v>
      </c>
      <c r="S443" s="227">
        <v>0</v>
      </c>
      <c r="T443" s="228">
        <f>S443*H443</f>
        <v>0</v>
      </c>
      <c r="AR443" s="223" t="s">
        <v>81</v>
      </c>
      <c r="AT443" s="223" t="s">
        <v>155</v>
      </c>
      <c r="AU443" s="223" t="s">
        <v>83</v>
      </c>
      <c r="AY443" s="17" t="s">
        <v>152</v>
      </c>
      <c r="BE443" s="224">
        <f>IF(N443="základní",J443,0)</f>
        <v>0</v>
      </c>
      <c r="BF443" s="224">
        <f>IF(N443="snížená",J443,0)</f>
        <v>0</v>
      </c>
      <c r="BG443" s="224">
        <f>IF(N443="zákl. přenesená",J443,0)</f>
        <v>0</v>
      </c>
      <c r="BH443" s="224">
        <f>IF(N443="sníž. přenesená",J443,0)</f>
        <v>0</v>
      </c>
      <c r="BI443" s="224">
        <f>IF(N443="nulová",J443,0)</f>
        <v>0</v>
      </c>
      <c r="BJ443" s="17" t="s">
        <v>81</v>
      </c>
      <c r="BK443" s="224">
        <f>ROUND(I443*H443,2)</f>
        <v>0</v>
      </c>
      <c r="BL443" s="17" t="s">
        <v>81</v>
      </c>
      <c r="BM443" s="223" t="s">
        <v>4006</v>
      </c>
    </row>
    <row r="444" s="1" customFormat="1">
      <c r="B444" s="38"/>
      <c r="C444" s="39"/>
      <c r="D444" s="229" t="s">
        <v>180</v>
      </c>
      <c r="E444" s="39"/>
      <c r="F444" s="230" t="s">
        <v>4002</v>
      </c>
      <c r="G444" s="39"/>
      <c r="H444" s="39"/>
      <c r="I444" s="135"/>
      <c r="J444" s="39"/>
      <c r="K444" s="39"/>
      <c r="L444" s="43"/>
      <c r="M444" s="231"/>
      <c r="N444" s="83"/>
      <c r="O444" s="83"/>
      <c r="P444" s="83"/>
      <c r="Q444" s="83"/>
      <c r="R444" s="83"/>
      <c r="S444" s="83"/>
      <c r="T444" s="84"/>
      <c r="AT444" s="17" t="s">
        <v>180</v>
      </c>
      <c r="AU444" s="17" t="s">
        <v>83</v>
      </c>
    </row>
    <row r="445" s="12" customFormat="1">
      <c r="B445" s="232"/>
      <c r="C445" s="233"/>
      <c r="D445" s="229" t="s">
        <v>182</v>
      </c>
      <c r="E445" s="234" t="s">
        <v>19</v>
      </c>
      <c r="F445" s="235" t="s">
        <v>3811</v>
      </c>
      <c r="G445" s="233"/>
      <c r="H445" s="234" t="s">
        <v>19</v>
      </c>
      <c r="I445" s="236"/>
      <c r="J445" s="233"/>
      <c r="K445" s="233"/>
      <c r="L445" s="237"/>
      <c r="M445" s="238"/>
      <c r="N445" s="239"/>
      <c r="O445" s="239"/>
      <c r="P445" s="239"/>
      <c r="Q445" s="239"/>
      <c r="R445" s="239"/>
      <c r="S445" s="239"/>
      <c r="T445" s="240"/>
      <c r="AT445" s="241" t="s">
        <v>182</v>
      </c>
      <c r="AU445" s="241" t="s">
        <v>83</v>
      </c>
      <c r="AV445" s="12" t="s">
        <v>81</v>
      </c>
      <c r="AW445" s="12" t="s">
        <v>35</v>
      </c>
      <c r="AX445" s="12" t="s">
        <v>73</v>
      </c>
      <c r="AY445" s="241" t="s">
        <v>152</v>
      </c>
    </row>
    <row r="446" s="12" customFormat="1">
      <c r="B446" s="232"/>
      <c r="C446" s="233"/>
      <c r="D446" s="229" t="s">
        <v>182</v>
      </c>
      <c r="E446" s="234" t="s">
        <v>19</v>
      </c>
      <c r="F446" s="235" t="s">
        <v>3812</v>
      </c>
      <c r="G446" s="233"/>
      <c r="H446" s="234" t="s">
        <v>19</v>
      </c>
      <c r="I446" s="236"/>
      <c r="J446" s="233"/>
      <c r="K446" s="233"/>
      <c r="L446" s="237"/>
      <c r="M446" s="238"/>
      <c r="N446" s="239"/>
      <c r="O446" s="239"/>
      <c r="P446" s="239"/>
      <c r="Q446" s="239"/>
      <c r="R446" s="239"/>
      <c r="S446" s="239"/>
      <c r="T446" s="240"/>
      <c r="AT446" s="241" t="s">
        <v>182</v>
      </c>
      <c r="AU446" s="241" t="s">
        <v>83</v>
      </c>
      <c r="AV446" s="12" t="s">
        <v>81</v>
      </c>
      <c r="AW446" s="12" t="s">
        <v>35</v>
      </c>
      <c r="AX446" s="12" t="s">
        <v>73</v>
      </c>
      <c r="AY446" s="241" t="s">
        <v>152</v>
      </c>
    </row>
    <row r="447" s="13" customFormat="1">
      <c r="B447" s="242"/>
      <c r="C447" s="243"/>
      <c r="D447" s="229" t="s">
        <v>182</v>
      </c>
      <c r="E447" s="244" t="s">
        <v>19</v>
      </c>
      <c r="F447" s="245" t="s">
        <v>81</v>
      </c>
      <c r="G447" s="243"/>
      <c r="H447" s="246">
        <v>1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AT447" s="252" t="s">
        <v>182</v>
      </c>
      <c r="AU447" s="252" t="s">
        <v>83</v>
      </c>
      <c r="AV447" s="13" t="s">
        <v>83</v>
      </c>
      <c r="AW447" s="13" t="s">
        <v>35</v>
      </c>
      <c r="AX447" s="13" t="s">
        <v>73</v>
      </c>
      <c r="AY447" s="252" t="s">
        <v>152</v>
      </c>
    </row>
    <row r="448" s="12" customFormat="1">
      <c r="B448" s="232"/>
      <c r="C448" s="233"/>
      <c r="D448" s="229" t="s">
        <v>182</v>
      </c>
      <c r="E448" s="234" t="s">
        <v>19</v>
      </c>
      <c r="F448" s="235" t="s">
        <v>3829</v>
      </c>
      <c r="G448" s="233"/>
      <c r="H448" s="234" t="s">
        <v>19</v>
      </c>
      <c r="I448" s="236"/>
      <c r="J448" s="233"/>
      <c r="K448" s="233"/>
      <c r="L448" s="237"/>
      <c r="M448" s="238"/>
      <c r="N448" s="239"/>
      <c r="O448" s="239"/>
      <c r="P448" s="239"/>
      <c r="Q448" s="239"/>
      <c r="R448" s="239"/>
      <c r="S448" s="239"/>
      <c r="T448" s="240"/>
      <c r="AT448" s="241" t="s">
        <v>182</v>
      </c>
      <c r="AU448" s="241" t="s">
        <v>83</v>
      </c>
      <c r="AV448" s="12" t="s">
        <v>81</v>
      </c>
      <c r="AW448" s="12" t="s">
        <v>35</v>
      </c>
      <c r="AX448" s="12" t="s">
        <v>73</v>
      </c>
      <c r="AY448" s="241" t="s">
        <v>152</v>
      </c>
    </row>
    <row r="449" s="13" customFormat="1">
      <c r="B449" s="242"/>
      <c r="C449" s="243"/>
      <c r="D449" s="229" t="s">
        <v>182</v>
      </c>
      <c r="E449" s="244" t="s">
        <v>19</v>
      </c>
      <c r="F449" s="245" t="s">
        <v>81</v>
      </c>
      <c r="G449" s="243"/>
      <c r="H449" s="246">
        <v>1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AT449" s="252" t="s">
        <v>182</v>
      </c>
      <c r="AU449" s="252" t="s">
        <v>83</v>
      </c>
      <c r="AV449" s="13" t="s">
        <v>83</v>
      </c>
      <c r="AW449" s="13" t="s">
        <v>35</v>
      </c>
      <c r="AX449" s="13" t="s">
        <v>73</v>
      </c>
      <c r="AY449" s="252" t="s">
        <v>152</v>
      </c>
    </row>
    <row r="450" s="12" customFormat="1">
      <c r="B450" s="232"/>
      <c r="C450" s="233"/>
      <c r="D450" s="229" t="s">
        <v>182</v>
      </c>
      <c r="E450" s="234" t="s">
        <v>19</v>
      </c>
      <c r="F450" s="235" t="s">
        <v>3813</v>
      </c>
      <c r="G450" s="233"/>
      <c r="H450" s="234" t="s">
        <v>19</v>
      </c>
      <c r="I450" s="236"/>
      <c r="J450" s="233"/>
      <c r="K450" s="233"/>
      <c r="L450" s="237"/>
      <c r="M450" s="238"/>
      <c r="N450" s="239"/>
      <c r="O450" s="239"/>
      <c r="P450" s="239"/>
      <c r="Q450" s="239"/>
      <c r="R450" s="239"/>
      <c r="S450" s="239"/>
      <c r="T450" s="240"/>
      <c r="AT450" s="241" t="s">
        <v>182</v>
      </c>
      <c r="AU450" s="241" t="s">
        <v>83</v>
      </c>
      <c r="AV450" s="12" t="s">
        <v>81</v>
      </c>
      <c r="AW450" s="12" t="s">
        <v>35</v>
      </c>
      <c r="AX450" s="12" t="s">
        <v>73</v>
      </c>
      <c r="AY450" s="241" t="s">
        <v>152</v>
      </c>
    </row>
    <row r="451" s="13" customFormat="1">
      <c r="B451" s="242"/>
      <c r="C451" s="243"/>
      <c r="D451" s="229" t="s">
        <v>182</v>
      </c>
      <c r="E451" s="244" t="s">
        <v>19</v>
      </c>
      <c r="F451" s="245" t="s">
        <v>81</v>
      </c>
      <c r="G451" s="243"/>
      <c r="H451" s="246">
        <v>1</v>
      </c>
      <c r="I451" s="247"/>
      <c r="J451" s="243"/>
      <c r="K451" s="243"/>
      <c r="L451" s="248"/>
      <c r="M451" s="249"/>
      <c r="N451" s="250"/>
      <c r="O451" s="250"/>
      <c r="P451" s="250"/>
      <c r="Q451" s="250"/>
      <c r="R451" s="250"/>
      <c r="S451" s="250"/>
      <c r="T451" s="251"/>
      <c r="AT451" s="252" t="s">
        <v>182</v>
      </c>
      <c r="AU451" s="252" t="s">
        <v>83</v>
      </c>
      <c r="AV451" s="13" t="s">
        <v>83</v>
      </c>
      <c r="AW451" s="13" t="s">
        <v>35</v>
      </c>
      <c r="AX451" s="13" t="s">
        <v>73</v>
      </c>
      <c r="AY451" s="252" t="s">
        <v>152</v>
      </c>
    </row>
    <row r="452" s="12" customFormat="1">
      <c r="B452" s="232"/>
      <c r="C452" s="233"/>
      <c r="D452" s="229" t="s">
        <v>182</v>
      </c>
      <c r="E452" s="234" t="s">
        <v>19</v>
      </c>
      <c r="F452" s="235" t="s">
        <v>3815</v>
      </c>
      <c r="G452" s="233"/>
      <c r="H452" s="234" t="s">
        <v>19</v>
      </c>
      <c r="I452" s="236"/>
      <c r="J452" s="233"/>
      <c r="K452" s="233"/>
      <c r="L452" s="237"/>
      <c r="M452" s="238"/>
      <c r="N452" s="239"/>
      <c r="O452" s="239"/>
      <c r="P452" s="239"/>
      <c r="Q452" s="239"/>
      <c r="R452" s="239"/>
      <c r="S452" s="239"/>
      <c r="T452" s="240"/>
      <c r="AT452" s="241" t="s">
        <v>182</v>
      </c>
      <c r="AU452" s="241" t="s">
        <v>83</v>
      </c>
      <c r="AV452" s="12" t="s">
        <v>81</v>
      </c>
      <c r="AW452" s="12" t="s">
        <v>35</v>
      </c>
      <c r="AX452" s="12" t="s">
        <v>73</v>
      </c>
      <c r="AY452" s="241" t="s">
        <v>152</v>
      </c>
    </row>
    <row r="453" s="13" customFormat="1">
      <c r="B453" s="242"/>
      <c r="C453" s="243"/>
      <c r="D453" s="229" t="s">
        <v>182</v>
      </c>
      <c r="E453" s="244" t="s">
        <v>19</v>
      </c>
      <c r="F453" s="245" t="s">
        <v>81</v>
      </c>
      <c r="G453" s="243"/>
      <c r="H453" s="246">
        <v>1</v>
      </c>
      <c r="I453" s="247"/>
      <c r="J453" s="243"/>
      <c r="K453" s="243"/>
      <c r="L453" s="248"/>
      <c r="M453" s="249"/>
      <c r="N453" s="250"/>
      <c r="O453" s="250"/>
      <c r="P453" s="250"/>
      <c r="Q453" s="250"/>
      <c r="R453" s="250"/>
      <c r="S453" s="250"/>
      <c r="T453" s="251"/>
      <c r="AT453" s="252" t="s">
        <v>182</v>
      </c>
      <c r="AU453" s="252" t="s">
        <v>83</v>
      </c>
      <c r="AV453" s="13" t="s">
        <v>83</v>
      </c>
      <c r="AW453" s="13" t="s">
        <v>35</v>
      </c>
      <c r="AX453" s="13" t="s">
        <v>73</v>
      </c>
      <c r="AY453" s="252" t="s">
        <v>152</v>
      </c>
    </row>
    <row r="454" s="12" customFormat="1">
      <c r="B454" s="232"/>
      <c r="C454" s="233"/>
      <c r="D454" s="229" t="s">
        <v>182</v>
      </c>
      <c r="E454" s="234" t="s">
        <v>19</v>
      </c>
      <c r="F454" s="235" t="s">
        <v>3817</v>
      </c>
      <c r="G454" s="233"/>
      <c r="H454" s="234" t="s">
        <v>19</v>
      </c>
      <c r="I454" s="236"/>
      <c r="J454" s="233"/>
      <c r="K454" s="233"/>
      <c r="L454" s="237"/>
      <c r="M454" s="238"/>
      <c r="N454" s="239"/>
      <c r="O454" s="239"/>
      <c r="P454" s="239"/>
      <c r="Q454" s="239"/>
      <c r="R454" s="239"/>
      <c r="S454" s="239"/>
      <c r="T454" s="240"/>
      <c r="AT454" s="241" t="s">
        <v>182</v>
      </c>
      <c r="AU454" s="241" t="s">
        <v>83</v>
      </c>
      <c r="AV454" s="12" t="s">
        <v>81</v>
      </c>
      <c r="AW454" s="12" t="s">
        <v>35</v>
      </c>
      <c r="AX454" s="12" t="s">
        <v>73</v>
      </c>
      <c r="AY454" s="241" t="s">
        <v>152</v>
      </c>
    </row>
    <row r="455" s="13" customFormat="1">
      <c r="B455" s="242"/>
      <c r="C455" s="243"/>
      <c r="D455" s="229" t="s">
        <v>182</v>
      </c>
      <c r="E455" s="244" t="s">
        <v>19</v>
      </c>
      <c r="F455" s="245" t="s">
        <v>81</v>
      </c>
      <c r="G455" s="243"/>
      <c r="H455" s="246">
        <v>1</v>
      </c>
      <c r="I455" s="247"/>
      <c r="J455" s="243"/>
      <c r="K455" s="243"/>
      <c r="L455" s="248"/>
      <c r="M455" s="249"/>
      <c r="N455" s="250"/>
      <c r="O455" s="250"/>
      <c r="P455" s="250"/>
      <c r="Q455" s="250"/>
      <c r="R455" s="250"/>
      <c r="S455" s="250"/>
      <c r="T455" s="251"/>
      <c r="AT455" s="252" t="s">
        <v>182</v>
      </c>
      <c r="AU455" s="252" t="s">
        <v>83</v>
      </c>
      <c r="AV455" s="13" t="s">
        <v>83</v>
      </c>
      <c r="AW455" s="13" t="s">
        <v>35</v>
      </c>
      <c r="AX455" s="13" t="s">
        <v>73</v>
      </c>
      <c r="AY455" s="252" t="s">
        <v>152</v>
      </c>
    </row>
    <row r="456" s="14" customFormat="1">
      <c r="B456" s="253"/>
      <c r="C456" s="254"/>
      <c r="D456" s="229" t="s">
        <v>182</v>
      </c>
      <c r="E456" s="255" t="s">
        <v>19</v>
      </c>
      <c r="F456" s="256" t="s">
        <v>189</v>
      </c>
      <c r="G456" s="254"/>
      <c r="H456" s="257">
        <v>5</v>
      </c>
      <c r="I456" s="258"/>
      <c r="J456" s="254"/>
      <c r="K456" s="254"/>
      <c r="L456" s="259"/>
      <c r="M456" s="260"/>
      <c r="N456" s="261"/>
      <c r="O456" s="261"/>
      <c r="P456" s="261"/>
      <c r="Q456" s="261"/>
      <c r="R456" s="261"/>
      <c r="S456" s="261"/>
      <c r="T456" s="262"/>
      <c r="AT456" s="263" t="s">
        <v>182</v>
      </c>
      <c r="AU456" s="263" t="s">
        <v>83</v>
      </c>
      <c r="AV456" s="14" t="s">
        <v>151</v>
      </c>
      <c r="AW456" s="14" t="s">
        <v>35</v>
      </c>
      <c r="AX456" s="14" t="s">
        <v>81</v>
      </c>
      <c r="AY456" s="263" t="s">
        <v>152</v>
      </c>
    </row>
    <row r="457" s="1" customFormat="1" ht="16.5" customHeight="1">
      <c r="B457" s="38"/>
      <c r="C457" s="264" t="s">
        <v>641</v>
      </c>
      <c r="D457" s="264" t="s">
        <v>325</v>
      </c>
      <c r="E457" s="265" t="s">
        <v>4007</v>
      </c>
      <c r="F457" s="266" t="s">
        <v>4008</v>
      </c>
      <c r="G457" s="267" t="s">
        <v>267</v>
      </c>
      <c r="H457" s="268">
        <v>1</v>
      </c>
      <c r="I457" s="269"/>
      <c r="J457" s="270">
        <f>ROUND(I457*H457,2)</f>
        <v>0</v>
      </c>
      <c r="K457" s="266" t="s">
        <v>3786</v>
      </c>
      <c r="L457" s="271"/>
      <c r="M457" s="272" t="s">
        <v>19</v>
      </c>
      <c r="N457" s="273" t="s">
        <v>44</v>
      </c>
      <c r="O457" s="83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AR457" s="223" t="s">
        <v>83</v>
      </c>
      <c r="AT457" s="223" t="s">
        <v>325</v>
      </c>
      <c r="AU457" s="223" t="s">
        <v>83</v>
      </c>
      <c r="AY457" s="17" t="s">
        <v>152</v>
      </c>
      <c r="BE457" s="224">
        <f>IF(N457="základní",J457,0)</f>
        <v>0</v>
      </c>
      <c r="BF457" s="224">
        <f>IF(N457="snížená",J457,0)</f>
        <v>0</v>
      </c>
      <c r="BG457" s="224">
        <f>IF(N457="zákl. přenesená",J457,0)</f>
        <v>0</v>
      </c>
      <c r="BH457" s="224">
        <f>IF(N457="sníž. přenesená",J457,0)</f>
        <v>0</v>
      </c>
      <c r="BI457" s="224">
        <f>IF(N457="nulová",J457,0)</f>
        <v>0</v>
      </c>
      <c r="BJ457" s="17" t="s">
        <v>81</v>
      </c>
      <c r="BK457" s="224">
        <f>ROUND(I457*H457,2)</f>
        <v>0</v>
      </c>
      <c r="BL457" s="17" t="s">
        <v>81</v>
      </c>
      <c r="BM457" s="223" t="s">
        <v>4009</v>
      </c>
    </row>
    <row r="458" s="12" customFormat="1">
      <c r="B458" s="232"/>
      <c r="C458" s="233"/>
      <c r="D458" s="229" t="s">
        <v>182</v>
      </c>
      <c r="E458" s="234" t="s">
        <v>19</v>
      </c>
      <c r="F458" s="235" t="s">
        <v>3811</v>
      </c>
      <c r="G458" s="233"/>
      <c r="H458" s="234" t="s">
        <v>19</v>
      </c>
      <c r="I458" s="236"/>
      <c r="J458" s="233"/>
      <c r="K458" s="233"/>
      <c r="L458" s="237"/>
      <c r="M458" s="238"/>
      <c r="N458" s="239"/>
      <c r="O458" s="239"/>
      <c r="P458" s="239"/>
      <c r="Q458" s="239"/>
      <c r="R458" s="239"/>
      <c r="S458" s="239"/>
      <c r="T458" s="240"/>
      <c r="AT458" s="241" t="s">
        <v>182</v>
      </c>
      <c r="AU458" s="241" t="s">
        <v>83</v>
      </c>
      <c r="AV458" s="12" t="s">
        <v>81</v>
      </c>
      <c r="AW458" s="12" t="s">
        <v>35</v>
      </c>
      <c r="AX458" s="12" t="s">
        <v>73</v>
      </c>
      <c r="AY458" s="241" t="s">
        <v>152</v>
      </c>
    </row>
    <row r="459" s="12" customFormat="1">
      <c r="B459" s="232"/>
      <c r="C459" s="233"/>
      <c r="D459" s="229" t="s">
        <v>182</v>
      </c>
      <c r="E459" s="234" t="s">
        <v>19</v>
      </c>
      <c r="F459" s="235" t="s">
        <v>3815</v>
      </c>
      <c r="G459" s="233"/>
      <c r="H459" s="234" t="s">
        <v>19</v>
      </c>
      <c r="I459" s="236"/>
      <c r="J459" s="233"/>
      <c r="K459" s="233"/>
      <c r="L459" s="237"/>
      <c r="M459" s="238"/>
      <c r="N459" s="239"/>
      <c r="O459" s="239"/>
      <c r="P459" s="239"/>
      <c r="Q459" s="239"/>
      <c r="R459" s="239"/>
      <c r="S459" s="239"/>
      <c r="T459" s="240"/>
      <c r="AT459" s="241" t="s">
        <v>182</v>
      </c>
      <c r="AU459" s="241" t="s">
        <v>83</v>
      </c>
      <c r="AV459" s="12" t="s">
        <v>81</v>
      </c>
      <c r="AW459" s="12" t="s">
        <v>35</v>
      </c>
      <c r="AX459" s="12" t="s">
        <v>73</v>
      </c>
      <c r="AY459" s="241" t="s">
        <v>152</v>
      </c>
    </row>
    <row r="460" s="13" customFormat="1">
      <c r="B460" s="242"/>
      <c r="C460" s="243"/>
      <c r="D460" s="229" t="s">
        <v>182</v>
      </c>
      <c r="E460" s="244" t="s">
        <v>19</v>
      </c>
      <c r="F460" s="245" t="s">
        <v>81</v>
      </c>
      <c r="G460" s="243"/>
      <c r="H460" s="246">
        <v>1</v>
      </c>
      <c r="I460" s="247"/>
      <c r="J460" s="243"/>
      <c r="K460" s="243"/>
      <c r="L460" s="248"/>
      <c r="M460" s="249"/>
      <c r="N460" s="250"/>
      <c r="O460" s="250"/>
      <c r="P460" s="250"/>
      <c r="Q460" s="250"/>
      <c r="R460" s="250"/>
      <c r="S460" s="250"/>
      <c r="T460" s="251"/>
      <c r="AT460" s="252" t="s">
        <v>182</v>
      </c>
      <c r="AU460" s="252" t="s">
        <v>83</v>
      </c>
      <c r="AV460" s="13" t="s">
        <v>83</v>
      </c>
      <c r="AW460" s="13" t="s">
        <v>35</v>
      </c>
      <c r="AX460" s="13" t="s">
        <v>81</v>
      </c>
      <c r="AY460" s="252" t="s">
        <v>152</v>
      </c>
    </row>
    <row r="461" s="1" customFormat="1" ht="16.5" customHeight="1">
      <c r="B461" s="38"/>
      <c r="C461" s="264" t="s">
        <v>645</v>
      </c>
      <c r="D461" s="264" t="s">
        <v>325</v>
      </c>
      <c r="E461" s="265" t="s">
        <v>4010</v>
      </c>
      <c r="F461" s="266" t="s">
        <v>4011</v>
      </c>
      <c r="G461" s="267" t="s">
        <v>267</v>
      </c>
      <c r="H461" s="268">
        <v>5</v>
      </c>
      <c r="I461" s="269"/>
      <c r="J461" s="270">
        <f>ROUND(I461*H461,2)</f>
        <v>0</v>
      </c>
      <c r="K461" s="266" t="s">
        <v>3786</v>
      </c>
      <c r="L461" s="271"/>
      <c r="M461" s="272" t="s">
        <v>19</v>
      </c>
      <c r="N461" s="273" t="s">
        <v>44</v>
      </c>
      <c r="O461" s="83"/>
      <c r="P461" s="227">
        <f>O461*H461</f>
        <v>0</v>
      </c>
      <c r="Q461" s="227">
        <v>0</v>
      </c>
      <c r="R461" s="227">
        <f>Q461*H461</f>
        <v>0</v>
      </c>
      <c r="S461" s="227">
        <v>0</v>
      </c>
      <c r="T461" s="228">
        <f>S461*H461</f>
        <v>0</v>
      </c>
      <c r="AR461" s="223" t="s">
        <v>83</v>
      </c>
      <c r="AT461" s="223" t="s">
        <v>325</v>
      </c>
      <c r="AU461" s="223" t="s">
        <v>83</v>
      </c>
      <c r="AY461" s="17" t="s">
        <v>152</v>
      </c>
      <c r="BE461" s="224">
        <f>IF(N461="základní",J461,0)</f>
        <v>0</v>
      </c>
      <c r="BF461" s="224">
        <f>IF(N461="snížená",J461,0)</f>
        <v>0</v>
      </c>
      <c r="BG461" s="224">
        <f>IF(N461="zákl. přenesená",J461,0)</f>
        <v>0</v>
      </c>
      <c r="BH461" s="224">
        <f>IF(N461="sníž. přenesená",J461,0)</f>
        <v>0</v>
      </c>
      <c r="BI461" s="224">
        <f>IF(N461="nulová",J461,0)</f>
        <v>0</v>
      </c>
      <c r="BJ461" s="17" t="s">
        <v>81</v>
      </c>
      <c r="BK461" s="224">
        <f>ROUND(I461*H461,2)</f>
        <v>0</v>
      </c>
      <c r="BL461" s="17" t="s">
        <v>81</v>
      </c>
      <c r="BM461" s="223" t="s">
        <v>4012</v>
      </c>
    </row>
    <row r="462" s="12" customFormat="1">
      <c r="B462" s="232"/>
      <c r="C462" s="233"/>
      <c r="D462" s="229" t="s">
        <v>182</v>
      </c>
      <c r="E462" s="234" t="s">
        <v>19</v>
      </c>
      <c r="F462" s="235" t="s">
        <v>3811</v>
      </c>
      <c r="G462" s="233"/>
      <c r="H462" s="234" t="s">
        <v>19</v>
      </c>
      <c r="I462" s="236"/>
      <c r="J462" s="233"/>
      <c r="K462" s="233"/>
      <c r="L462" s="237"/>
      <c r="M462" s="238"/>
      <c r="N462" s="239"/>
      <c r="O462" s="239"/>
      <c r="P462" s="239"/>
      <c r="Q462" s="239"/>
      <c r="R462" s="239"/>
      <c r="S462" s="239"/>
      <c r="T462" s="240"/>
      <c r="AT462" s="241" t="s">
        <v>182</v>
      </c>
      <c r="AU462" s="241" t="s">
        <v>83</v>
      </c>
      <c r="AV462" s="12" t="s">
        <v>81</v>
      </c>
      <c r="AW462" s="12" t="s">
        <v>35</v>
      </c>
      <c r="AX462" s="12" t="s">
        <v>73</v>
      </c>
      <c r="AY462" s="241" t="s">
        <v>152</v>
      </c>
    </row>
    <row r="463" s="12" customFormat="1">
      <c r="B463" s="232"/>
      <c r="C463" s="233"/>
      <c r="D463" s="229" t="s">
        <v>182</v>
      </c>
      <c r="E463" s="234" t="s">
        <v>19</v>
      </c>
      <c r="F463" s="235" t="s">
        <v>3812</v>
      </c>
      <c r="G463" s="233"/>
      <c r="H463" s="234" t="s">
        <v>19</v>
      </c>
      <c r="I463" s="236"/>
      <c r="J463" s="233"/>
      <c r="K463" s="233"/>
      <c r="L463" s="237"/>
      <c r="M463" s="238"/>
      <c r="N463" s="239"/>
      <c r="O463" s="239"/>
      <c r="P463" s="239"/>
      <c r="Q463" s="239"/>
      <c r="R463" s="239"/>
      <c r="S463" s="239"/>
      <c r="T463" s="240"/>
      <c r="AT463" s="241" t="s">
        <v>182</v>
      </c>
      <c r="AU463" s="241" t="s">
        <v>83</v>
      </c>
      <c r="AV463" s="12" t="s">
        <v>81</v>
      </c>
      <c r="AW463" s="12" t="s">
        <v>35</v>
      </c>
      <c r="AX463" s="12" t="s">
        <v>73</v>
      </c>
      <c r="AY463" s="241" t="s">
        <v>152</v>
      </c>
    </row>
    <row r="464" s="13" customFormat="1">
      <c r="B464" s="242"/>
      <c r="C464" s="243"/>
      <c r="D464" s="229" t="s">
        <v>182</v>
      </c>
      <c r="E464" s="244" t="s">
        <v>19</v>
      </c>
      <c r="F464" s="245" t="s">
        <v>81</v>
      </c>
      <c r="G464" s="243"/>
      <c r="H464" s="246">
        <v>1</v>
      </c>
      <c r="I464" s="247"/>
      <c r="J464" s="243"/>
      <c r="K464" s="243"/>
      <c r="L464" s="248"/>
      <c r="M464" s="249"/>
      <c r="N464" s="250"/>
      <c r="O464" s="250"/>
      <c r="P464" s="250"/>
      <c r="Q464" s="250"/>
      <c r="R464" s="250"/>
      <c r="S464" s="250"/>
      <c r="T464" s="251"/>
      <c r="AT464" s="252" t="s">
        <v>182</v>
      </c>
      <c r="AU464" s="252" t="s">
        <v>83</v>
      </c>
      <c r="AV464" s="13" t="s">
        <v>83</v>
      </c>
      <c r="AW464" s="13" t="s">
        <v>35</v>
      </c>
      <c r="AX464" s="13" t="s">
        <v>73</v>
      </c>
      <c r="AY464" s="252" t="s">
        <v>152</v>
      </c>
    </row>
    <row r="465" s="12" customFormat="1">
      <c r="B465" s="232"/>
      <c r="C465" s="233"/>
      <c r="D465" s="229" t="s">
        <v>182</v>
      </c>
      <c r="E465" s="234" t="s">
        <v>19</v>
      </c>
      <c r="F465" s="235" t="s">
        <v>3829</v>
      </c>
      <c r="G465" s="233"/>
      <c r="H465" s="234" t="s">
        <v>19</v>
      </c>
      <c r="I465" s="236"/>
      <c r="J465" s="233"/>
      <c r="K465" s="233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182</v>
      </c>
      <c r="AU465" s="241" t="s">
        <v>83</v>
      </c>
      <c r="AV465" s="12" t="s">
        <v>81</v>
      </c>
      <c r="AW465" s="12" t="s">
        <v>35</v>
      </c>
      <c r="AX465" s="12" t="s">
        <v>73</v>
      </c>
      <c r="AY465" s="241" t="s">
        <v>152</v>
      </c>
    </row>
    <row r="466" s="13" customFormat="1">
      <c r="B466" s="242"/>
      <c r="C466" s="243"/>
      <c r="D466" s="229" t="s">
        <v>182</v>
      </c>
      <c r="E466" s="244" t="s">
        <v>19</v>
      </c>
      <c r="F466" s="245" t="s">
        <v>81</v>
      </c>
      <c r="G466" s="243"/>
      <c r="H466" s="246">
        <v>1</v>
      </c>
      <c r="I466" s="247"/>
      <c r="J466" s="243"/>
      <c r="K466" s="243"/>
      <c r="L466" s="248"/>
      <c r="M466" s="249"/>
      <c r="N466" s="250"/>
      <c r="O466" s="250"/>
      <c r="P466" s="250"/>
      <c r="Q466" s="250"/>
      <c r="R466" s="250"/>
      <c r="S466" s="250"/>
      <c r="T466" s="251"/>
      <c r="AT466" s="252" t="s">
        <v>182</v>
      </c>
      <c r="AU466" s="252" t="s">
        <v>83</v>
      </c>
      <c r="AV466" s="13" t="s">
        <v>83</v>
      </c>
      <c r="AW466" s="13" t="s">
        <v>35</v>
      </c>
      <c r="AX466" s="13" t="s">
        <v>73</v>
      </c>
      <c r="AY466" s="252" t="s">
        <v>152</v>
      </c>
    </row>
    <row r="467" s="12" customFormat="1">
      <c r="B467" s="232"/>
      <c r="C467" s="233"/>
      <c r="D467" s="229" t="s">
        <v>182</v>
      </c>
      <c r="E467" s="234" t="s">
        <v>19</v>
      </c>
      <c r="F467" s="235" t="s">
        <v>3813</v>
      </c>
      <c r="G467" s="233"/>
      <c r="H467" s="234" t="s">
        <v>19</v>
      </c>
      <c r="I467" s="236"/>
      <c r="J467" s="233"/>
      <c r="K467" s="233"/>
      <c r="L467" s="237"/>
      <c r="M467" s="238"/>
      <c r="N467" s="239"/>
      <c r="O467" s="239"/>
      <c r="P467" s="239"/>
      <c r="Q467" s="239"/>
      <c r="R467" s="239"/>
      <c r="S467" s="239"/>
      <c r="T467" s="240"/>
      <c r="AT467" s="241" t="s">
        <v>182</v>
      </c>
      <c r="AU467" s="241" t="s">
        <v>83</v>
      </c>
      <c r="AV467" s="12" t="s">
        <v>81</v>
      </c>
      <c r="AW467" s="12" t="s">
        <v>35</v>
      </c>
      <c r="AX467" s="12" t="s">
        <v>73</v>
      </c>
      <c r="AY467" s="241" t="s">
        <v>152</v>
      </c>
    </row>
    <row r="468" s="13" customFormat="1">
      <c r="B468" s="242"/>
      <c r="C468" s="243"/>
      <c r="D468" s="229" t="s">
        <v>182</v>
      </c>
      <c r="E468" s="244" t="s">
        <v>19</v>
      </c>
      <c r="F468" s="245" t="s">
        <v>81</v>
      </c>
      <c r="G468" s="243"/>
      <c r="H468" s="246">
        <v>1</v>
      </c>
      <c r="I468" s="247"/>
      <c r="J468" s="243"/>
      <c r="K468" s="243"/>
      <c r="L468" s="248"/>
      <c r="M468" s="249"/>
      <c r="N468" s="250"/>
      <c r="O468" s="250"/>
      <c r="P468" s="250"/>
      <c r="Q468" s="250"/>
      <c r="R468" s="250"/>
      <c r="S468" s="250"/>
      <c r="T468" s="251"/>
      <c r="AT468" s="252" t="s">
        <v>182</v>
      </c>
      <c r="AU468" s="252" t="s">
        <v>83</v>
      </c>
      <c r="AV468" s="13" t="s">
        <v>83</v>
      </c>
      <c r="AW468" s="13" t="s">
        <v>35</v>
      </c>
      <c r="AX468" s="13" t="s">
        <v>73</v>
      </c>
      <c r="AY468" s="252" t="s">
        <v>152</v>
      </c>
    </row>
    <row r="469" s="12" customFormat="1">
      <c r="B469" s="232"/>
      <c r="C469" s="233"/>
      <c r="D469" s="229" t="s">
        <v>182</v>
      </c>
      <c r="E469" s="234" t="s">
        <v>19</v>
      </c>
      <c r="F469" s="235" t="s">
        <v>3815</v>
      </c>
      <c r="G469" s="233"/>
      <c r="H469" s="234" t="s">
        <v>19</v>
      </c>
      <c r="I469" s="236"/>
      <c r="J469" s="233"/>
      <c r="K469" s="233"/>
      <c r="L469" s="237"/>
      <c r="M469" s="238"/>
      <c r="N469" s="239"/>
      <c r="O469" s="239"/>
      <c r="P469" s="239"/>
      <c r="Q469" s="239"/>
      <c r="R469" s="239"/>
      <c r="S469" s="239"/>
      <c r="T469" s="240"/>
      <c r="AT469" s="241" t="s">
        <v>182</v>
      </c>
      <c r="AU469" s="241" t="s">
        <v>83</v>
      </c>
      <c r="AV469" s="12" t="s">
        <v>81</v>
      </c>
      <c r="AW469" s="12" t="s">
        <v>35</v>
      </c>
      <c r="AX469" s="12" t="s">
        <v>73</v>
      </c>
      <c r="AY469" s="241" t="s">
        <v>152</v>
      </c>
    </row>
    <row r="470" s="13" customFormat="1">
      <c r="B470" s="242"/>
      <c r="C470" s="243"/>
      <c r="D470" s="229" t="s">
        <v>182</v>
      </c>
      <c r="E470" s="244" t="s">
        <v>19</v>
      </c>
      <c r="F470" s="245" t="s">
        <v>81</v>
      </c>
      <c r="G470" s="243"/>
      <c r="H470" s="246">
        <v>1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AT470" s="252" t="s">
        <v>182</v>
      </c>
      <c r="AU470" s="252" t="s">
        <v>83</v>
      </c>
      <c r="AV470" s="13" t="s">
        <v>83</v>
      </c>
      <c r="AW470" s="13" t="s">
        <v>35</v>
      </c>
      <c r="AX470" s="13" t="s">
        <v>73</v>
      </c>
      <c r="AY470" s="252" t="s">
        <v>152</v>
      </c>
    </row>
    <row r="471" s="12" customFormat="1">
      <c r="B471" s="232"/>
      <c r="C471" s="233"/>
      <c r="D471" s="229" t="s">
        <v>182</v>
      </c>
      <c r="E471" s="234" t="s">
        <v>19</v>
      </c>
      <c r="F471" s="235" t="s">
        <v>3817</v>
      </c>
      <c r="G471" s="233"/>
      <c r="H471" s="234" t="s">
        <v>19</v>
      </c>
      <c r="I471" s="236"/>
      <c r="J471" s="233"/>
      <c r="K471" s="233"/>
      <c r="L471" s="237"/>
      <c r="M471" s="238"/>
      <c r="N471" s="239"/>
      <c r="O471" s="239"/>
      <c r="P471" s="239"/>
      <c r="Q471" s="239"/>
      <c r="R471" s="239"/>
      <c r="S471" s="239"/>
      <c r="T471" s="240"/>
      <c r="AT471" s="241" t="s">
        <v>182</v>
      </c>
      <c r="AU471" s="241" t="s">
        <v>83</v>
      </c>
      <c r="AV471" s="12" t="s">
        <v>81</v>
      </c>
      <c r="AW471" s="12" t="s">
        <v>35</v>
      </c>
      <c r="AX471" s="12" t="s">
        <v>73</v>
      </c>
      <c r="AY471" s="241" t="s">
        <v>152</v>
      </c>
    </row>
    <row r="472" s="13" customFormat="1">
      <c r="B472" s="242"/>
      <c r="C472" s="243"/>
      <c r="D472" s="229" t="s">
        <v>182</v>
      </c>
      <c r="E472" s="244" t="s">
        <v>19</v>
      </c>
      <c r="F472" s="245" t="s">
        <v>81</v>
      </c>
      <c r="G472" s="243"/>
      <c r="H472" s="246">
        <v>1</v>
      </c>
      <c r="I472" s="247"/>
      <c r="J472" s="243"/>
      <c r="K472" s="243"/>
      <c r="L472" s="248"/>
      <c r="M472" s="249"/>
      <c r="N472" s="250"/>
      <c r="O472" s="250"/>
      <c r="P472" s="250"/>
      <c r="Q472" s="250"/>
      <c r="R472" s="250"/>
      <c r="S472" s="250"/>
      <c r="T472" s="251"/>
      <c r="AT472" s="252" t="s">
        <v>182</v>
      </c>
      <c r="AU472" s="252" t="s">
        <v>83</v>
      </c>
      <c r="AV472" s="13" t="s">
        <v>83</v>
      </c>
      <c r="AW472" s="13" t="s">
        <v>35</v>
      </c>
      <c r="AX472" s="13" t="s">
        <v>73</v>
      </c>
      <c r="AY472" s="252" t="s">
        <v>152</v>
      </c>
    </row>
    <row r="473" s="14" customFormat="1">
      <c r="B473" s="253"/>
      <c r="C473" s="254"/>
      <c r="D473" s="229" t="s">
        <v>182</v>
      </c>
      <c r="E473" s="255" t="s">
        <v>19</v>
      </c>
      <c r="F473" s="256" t="s">
        <v>189</v>
      </c>
      <c r="G473" s="254"/>
      <c r="H473" s="257">
        <v>5</v>
      </c>
      <c r="I473" s="258"/>
      <c r="J473" s="254"/>
      <c r="K473" s="254"/>
      <c r="L473" s="259"/>
      <c r="M473" s="260"/>
      <c r="N473" s="261"/>
      <c r="O473" s="261"/>
      <c r="P473" s="261"/>
      <c r="Q473" s="261"/>
      <c r="R473" s="261"/>
      <c r="S473" s="261"/>
      <c r="T473" s="262"/>
      <c r="AT473" s="263" t="s">
        <v>182</v>
      </c>
      <c r="AU473" s="263" t="s">
        <v>83</v>
      </c>
      <c r="AV473" s="14" t="s">
        <v>151</v>
      </c>
      <c r="AW473" s="14" t="s">
        <v>35</v>
      </c>
      <c r="AX473" s="14" t="s">
        <v>81</v>
      </c>
      <c r="AY473" s="263" t="s">
        <v>152</v>
      </c>
    </row>
    <row r="474" s="1" customFormat="1" ht="16.5" customHeight="1">
      <c r="B474" s="38"/>
      <c r="C474" s="211" t="s">
        <v>651</v>
      </c>
      <c r="D474" s="211" t="s">
        <v>155</v>
      </c>
      <c r="E474" s="212" t="s">
        <v>4013</v>
      </c>
      <c r="F474" s="213" t="s">
        <v>4014</v>
      </c>
      <c r="G474" s="214" t="s">
        <v>267</v>
      </c>
      <c r="H474" s="215">
        <v>5</v>
      </c>
      <c r="I474" s="216"/>
      <c r="J474" s="217">
        <f>ROUND(I474*H474,2)</f>
        <v>0</v>
      </c>
      <c r="K474" s="213" t="s">
        <v>3039</v>
      </c>
      <c r="L474" s="43"/>
      <c r="M474" s="225" t="s">
        <v>19</v>
      </c>
      <c r="N474" s="226" t="s">
        <v>44</v>
      </c>
      <c r="O474" s="83"/>
      <c r="P474" s="227">
        <f>O474*H474</f>
        <v>0</v>
      </c>
      <c r="Q474" s="227">
        <v>0</v>
      </c>
      <c r="R474" s="227">
        <f>Q474*H474</f>
        <v>0</v>
      </c>
      <c r="S474" s="227">
        <v>0</v>
      </c>
      <c r="T474" s="228">
        <f>S474*H474</f>
        <v>0</v>
      </c>
      <c r="AR474" s="223" t="s">
        <v>81</v>
      </c>
      <c r="AT474" s="223" t="s">
        <v>155</v>
      </c>
      <c r="AU474" s="223" t="s">
        <v>83</v>
      </c>
      <c r="AY474" s="17" t="s">
        <v>152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7" t="s">
        <v>81</v>
      </c>
      <c r="BK474" s="224">
        <f>ROUND(I474*H474,2)</f>
        <v>0</v>
      </c>
      <c r="BL474" s="17" t="s">
        <v>81</v>
      </c>
      <c r="BM474" s="223" t="s">
        <v>4015</v>
      </c>
    </row>
    <row r="475" s="12" customFormat="1">
      <c r="B475" s="232"/>
      <c r="C475" s="233"/>
      <c r="D475" s="229" t="s">
        <v>182</v>
      </c>
      <c r="E475" s="234" t="s">
        <v>19</v>
      </c>
      <c r="F475" s="235" t="s">
        <v>3728</v>
      </c>
      <c r="G475" s="233"/>
      <c r="H475" s="234" t="s">
        <v>19</v>
      </c>
      <c r="I475" s="236"/>
      <c r="J475" s="233"/>
      <c r="K475" s="233"/>
      <c r="L475" s="237"/>
      <c r="M475" s="238"/>
      <c r="N475" s="239"/>
      <c r="O475" s="239"/>
      <c r="P475" s="239"/>
      <c r="Q475" s="239"/>
      <c r="R475" s="239"/>
      <c r="S475" s="239"/>
      <c r="T475" s="240"/>
      <c r="AT475" s="241" t="s">
        <v>182</v>
      </c>
      <c r="AU475" s="241" t="s">
        <v>83</v>
      </c>
      <c r="AV475" s="12" t="s">
        <v>81</v>
      </c>
      <c r="AW475" s="12" t="s">
        <v>35</v>
      </c>
      <c r="AX475" s="12" t="s">
        <v>73</v>
      </c>
      <c r="AY475" s="241" t="s">
        <v>152</v>
      </c>
    </row>
    <row r="476" s="12" customFormat="1">
      <c r="B476" s="232"/>
      <c r="C476" s="233"/>
      <c r="D476" s="229" t="s">
        <v>182</v>
      </c>
      <c r="E476" s="234" t="s">
        <v>19</v>
      </c>
      <c r="F476" s="235" t="s">
        <v>4016</v>
      </c>
      <c r="G476" s="233"/>
      <c r="H476" s="234" t="s">
        <v>19</v>
      </c>
      <c r="I476" s="236"/>
      <c r="J476" s="233"/>
      <c r="K476" s="233"/>
      <c r="L476" s="237"/>
      <c r="M476" s="238"/>
      <c r="N476" s="239"/>
      <c r="O476" s="239"/>
      <c r="P476" s="239"/>
      <c r="Q476" s="239"/>
      <c r="R476" s="239"/>
      <c r="S476" s="239"/>
      <c r="T476" s="240"/>
      <c r="AT476" s="241" t="s">
        <v>182</v>
      </c>
      <c r="AU476" s="241" t="s">
        <v>83</v>
      </c>
      <c r="AV476" s="12" t="s">
        <v>81</v>
      </c>
      <c r="AW476" s="12" t="s">
        <v>35</v>
      </c>
      <c r="AX476" s="12" t="s">
        <v>73</v>
      </c>
      <c r="AY476" s="241" t="s">
        <v>152</v>
      </c>
    </row>
    <row r="477" s="13" customFormat="1">
      <c r="B477" s="242"/>
      <c r="C477" s="243"/>
      <c r="D477" s="229" t="s">
        <v>182</v>
      </c>
      <c r="E477" s="244" t="s">
        <v>19</v>
      </c>
      <c r="F477" s="245" t="s">
        <v>215</v>
      </c>
      <c r="G477" s="243"/>
      <c r="H477" s="246">
        <v>5</v>
      </c>
      <c r="I477" s="247"/>
      <c r="J477" s="243"/>
      <c r="K477" s="243"/>
      <c r="L477" s="248"/>
      <c r="M477" s="249"/>
      <c r="N477" s="250"/>
      <c r="O477" s="250"/>
      <c r="P477" s="250"/>
      <c r="Q477" s="250"/>
      <c r="R477" s="250"/>
      <c r="S477" s="250"/>
      <c r="T477" s="251"/>
      <c r="AT477" s="252" t="s">
        <v>182</v>
      </c>
      <c r="AU477" s="252" t="s">
        <v>83</v>
      </c>
      <c r="AV477" s="13" t="s">
        <v>83</v>
      </c>
      <c r="AW477" s="13" t="s">
        <v>35</v>
      </c>
      <c r="AX477" s="13" t="s">
        <v>81</v>
      </c>
      <c r="AY477" s="252" t="s">
        <v>152</v>
      </c>
    </row>
    <row r="478" s="1" customFormat="1" ht="16.5" customHeight="1">
      <c r="B478" s="38"/>
      <c r="C478" s="211" t="s">
        <v>655</v>
      </c>
      <c r="D478" s="211" t="s">
        <v>155</v>
      </c>
      <c r="E478" s="212" t="s">
        <v>4017</v>
      </c>
      <c r="F478" s="213" t="s">
        <v>4018</v>
      </c>
      <c r="G478" s="214" t="s">
        <v>267</v>
      </c>
      <c r="H478" s="215">
        <v>6</v>
      </c>
      <c r="I478" s="216"/>
      <c r="J478" s="217">
        <f>ROUND(I478*H478,2)</f>
        <v>0</v>
      </c>
      <c r="K478" s="213" t="s">
        <v>3039</v>
      </c>
      <c r="L478" s="43"/>
      <c r="M478" s="225" t="s">
        <v>19</v>
      </c>
      <c r="N478" s="226" t="s">
        <v>44</v>
      </c>
      <c r="O478" s="83"/>
      <c r="P478" s="227">
        <f>O478*H478</f>
        <v>0</v>
      </c>
      <c r="Q478" s="227">
        <v>0</v>
      </c>
      <c r="R478" s="227">
        <f>Q478*H478</f>
        <v>0</v>
      </c>
      <c r="S478" s="227">
        <v>0</v>
      </c>
      <c r="T478" s="228">
        <f>S478*H478</f>
        <v>0</v>
      </c>
      <c r="AR478" s="223" t="s">
        <v>81</v>
      </c>
      <c r="AT478" s="223" t="s">
        <v>155</v>
      </c>
      <c r="AU478" s="223" t="s">
        <v>83</v>
      </c>
      <c r="AY478" s="17" t="s">
        <v>152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7" t="s">
        <v>81</v>
      </c>
      <c r="BK478" s="224">
        <f>ROUND(I478*H478,2)</f>
        <v>0</v>
      </c>
      <c r="BL478" s="17" t="s">
        <v>81</v>
      </c>
      <c r="BM478" s="223" t="s">
        <v>4019</v>
      </c>
    </row>
    <row r="479" s="12" customFormat="1">
      <c r="B479" s="232"/>
      <c r="C479" s="233"/>
      <c r="D479" s="229" t="s">
        <v>182</v>
      </c>
      <c r="E479" s="234" t="s">
        <v>19</v>
      </c>
      <c r="F479" s="235" t="s">
        <v>3811</v>
      </c>
      <c r="G479" s="233"/>
      <c r="H479" s="234" t="s">
        <v>19</v>
      </c>
      <c r="I479" s="236"/>
      <c r="J479" s="233"/>
      <c r="K479" s="233"/>
      <c r="L479" s="237"/>
      <c r="M479" s="238"/>
      <c r="N479" s="239"/>
      <c r="O479" s="239"/>
      <c r="P479" s="239"/>
      <c r="Q479" s="239"/>
      <c r="R479" s="239"/>
      <c r="S479" s="239"/>
      <c r="T479" s="240"/>
      <c r="AT479" s="241" t="s">
        <v>182</v>
      </c>
      <c r="AU479" s="241" t="s">
        <v>83</v>
      </c>
      <c r="AV479" s="12" t="s">
        <v>81</v>
      </c>
      <c r="AW479" s="12" t="s">
        <v>35</v>
      </c>
      <c r="AX479" s="12" t="s">
        <v>73</v>
      </c>
      <c r="AY479" s="241" t="s">
        <v>152</v>
      </c>
    </row>
    <row r="480" s="12" customFormat="1">
      <c r="B480" s="232"/>
      <c r="C480" s="233"/>
      <c r="D480" s="229" t="s">
        <v>182</v>
      </c>
      <c r="E480" s="234" t="s">
        <v>19</v>
      </c>
      <c r="F480" s="235" t="s">
        <v>3812</v>
      </c>
      <c r="G480" s="233"/>
      <c r="H480" s="234" t="s">
        <v>19</v>
      </c>
      <c r="I480" s="236"/>
      <c r="J480" s="233"/>
      <c r="K480" s="233"/>
      <c r="L480" s="237"/>
      <c r="M480" s="238"/>
      <c r="N480" s="239"/>
      <c r="O480" s="239"/>
      <c r="P480" s="239"/>
      <c r="Q480" s="239"/>
      <c r="R480" s="239"/>
      <c r="S480" s="239"/>
      <c r="T480" s="240"/>
      <c r="AT480" s="241" t="s">
        <v>182</v>
      </c>
      <c r="AU480" s="241" t="s">
        <v>83</v>
      </c>
      <c r="AV480" s="12" t="s">
        <v>81</v>
      </c>
      <c r="AW480" s="12" t="s">
        <v>35</v>
      </c>
      <c r="AX480" s="12" t="s">
        <v>73</v>
      </c>
      <c r="AY480" s="241" t="s">
        <v>152</v>
      </c>
    </row>
    <row r="481" s="13" customFormat="1">
      <c r="B481" s="242"/>
      <c r="C481" s="243"/>
      <c r="D481" s="229" t="s">
        <v>182</v>
      </c>
      <c r="E481" s="244" t="s">
        <v>19</v>
      </c>
      <c r="F481" s="245" t="s">
        <v>81</v>
      </c>
      <c r="G481" s="243"/>
      <c r="H481" s="246">
        <v>1</v>
      </c>
      <c r="I481" s="247"/>
      <c r="J481" s="243"/>
      <c r="K481" s="243"/>
      <c r="L481" s="248"/>
      <c r="M481" s="249"/>
      <c r="N481" s="250"/>
      <c r="O481" s="250"/>
      <c r="P481" s="250"/>
      <c r="Q481" s="250"/>
      <c r="R481" s="250"/>
      <c r="S481" s="250"/>
      <c r="T481" s="251"/>
      <c r="AT481" s="252" t="s">
        <v>182</v>
      </c>
      <c r="AU481" s="252" t="s">
        <v>83</v>
      </c>
      <c r="AV481" s="13" t="s">
        <v>83</v>
      </c>
      <c r="AW481" s="13" t="s">
        <v>35</v>
      </c>
      <c r="AX481" s="13" t="s">
        <v>73</v>
      </c>
      <c r="AY481" s="252" t="s">
        <v>152</v>
      </c>
    </row>
    <row r="482" s="12" customFormat="1">
      <c r="B482" s="232"/>
      <c r="C482" s="233"/>
      <c r="D482" s="229" t="s">
        <v>182</v>
      </c>
      <c r="E482" s="234" t="s">
        <v>19</v>
      </c>
      <c r="F482" s="235" t="s">
        <v>3829</v>
      </c>
      <c r="G482" s="233"/>
      <c r="H482" s="234" t="s">
        <v>19</v>
      </c>
      <c r="I482" s="236"/>
      <c r="J482" s="233"/>
      <c r="K482" s="233"/>
      <c r="L482" s="237"/>
      <c r="M482" s="238"/>
      <c r="N482" s="239"/>
      <c r="O482" s="239"/>
      <c r="P482" s="239"/>
      <c r="Q482" s="239"/>
      <c r="R482" s="239"/>
      <c r="S482" s="239"/>
      <c r="T482" s="240"/>
      <c r="AT482" s="241" t="s">
        <v>182</v>
      </c>
      <c r="AU482" s="241" t="s">
        <v>83</v>
      </c>
      <c r="AV482" s="12" t="s">
        <v>81</v>
      </c>
      <c r="AW482" s="12" t="s">
        <v>35</v>
      </c>
      <c r="AX482" s="12" t="s">
        <v>73</v>
      </c>
      <c r="AY482" s="241" t="s">
        <v>152</v>
      </c>
    </row>
    <row r="483" s="13" customFormat="1">
      <c r="B483" s="242"/>
      <c r="C483" s="243"/>
      <c r="D483" s="229" t="s">
        <v>182</v>
      </c>
      <c r="E483" s="244" t="s">
        <v>19</v>
      </c>
      <c r="F483" s="245" t="s">
        <v>81</v>
      </c>
      <c r="G483" s="243"/>
      <c r="H483" s="246">
        <v>1</v>
      </c>
      <c r="I483" s="247"/>
      <c r="J483" s="243"/>
      <c r="K483" s="243"/>
      <c r="L483" s="248"/>
      <c r="M483" s="249"/>
      <c r="N483" s="250"/>
      <c r="O483" s="250"/>
      <c r="P483" s="250"/>
      <c r="Q483" s="250"/>
      <c r="R483" s="250"/>
      <c r="S483" s="250"/>
      <c r="T483" s="251"/>
      <c r="AT483" s="252" t="s">
        <v>182</v>
      </c>
      <c r="AU483" s="252" t="s">
        <v>83</v>
      </c>
      <c r="AV483" s="13" t="s">
        <v>83</v>
      </c>
      <c r="AW483" s="13" t="s">
        <v>35</v>
      </c>
      <c r="AX483" s="13" t="s">
        <v>73</v>
      </c>
      <c r="AY483" s="252" t="s">
        <v>152</v>
      </c>
    </row>
    <row r="484" s="12" customFormat="1">
      <c r="B484" s="232"/>
      <c r="C484" s="233"/>
      <c r="D484" s="229" t="s">
        <v>182</v>
      </c>
      <c r="E484" s="234" t="s">
        <v>19</v>
      </c>
      <c r="F484" s="235" t="s">
        <v>3813</v>
      </c>
      <c r="G484" s="233"/>
      <c r="H484" s="234" t="s">
        <v>19</v>
      </c>
      <c r="I484" s="236"/>
      <c r="J484" s="233"/>
      <c r="K484" s="233"/>
      <c r="L484" s="237"/>
      <c r="M484" s="238"/>
      <c r="N484" s="239"/>
      <c r="O484" s="239"/>
      <c r="P484" s="239"/>
      <c r="Q484" s="239"/>
      <c r="R484" s="239"/>
      <c r="S484" s="239"/>
      <c r="T484" s="240"/>
      <c r="AT484" s="241" t="s">
        <v>182</v>
      </c>
      <c r="AU484" s="241" t="s">
        <v>83</v>
      </c>
      <c r="AV484" s="12" t="s">
        <v>81</v>
      </c>
      <c r="AW484" s="12" t="s">
        <v>35</v>
      </c>
      <c r="AX484" s="12" t="s">
        <v>73</v>
      </c>
      <c r="AY484" s="241" t="s">
        <v>152</v>
      </c>
    </row>
    <row r="485" s="13" customFormat="1">
      <c r="B485" s="242"/>
      <c r="C485" s="243"/>
      <c r="D485" s="229" t="s">
        <v>182</v>
      </c>
      <c r="E485" s="244" t="s">
        <v>19</v>
      </c>
      <c r="F485" s="245" t="s">
        <v>81</v>
      </c>
      <c r="G485" s="243"/>
      <c r="H485" s="246">
        <v>1</v>
      </c>
      <c r="I485" s="247"/>
      <c r="J485" s="243"/>
      <c r="K485" s="243"/>
      <c r="L485" s="248"/>
      <c r="M485" s="249"/>
      <c r="N485" s="250"/>
      <c r="O485" s="250"/>
      <c r="P485" s="250"/>
      <c r="Q485" s="250"/>
      <c r="R485" s="250"/>
      <c r="S485" s="250"/>
      <c r="T485" s="251"/>
      <c r="AT485" s="252" t="s">
        <v>182</v>
      </c>
      <c r="AU485" s="252" t="s">
        <v>83</v>
      </c>
      <c r="AV485" s="13" t="s">
        <v>83</v>
      </c>
      <c r="AW485" s="13" t="s">
        <v>35</v>
      </c>
      <c r="AX485" s="13" t="s">
        <v>73</v>
      </c>
      <c r="AY485" s="252" t="s">
        <v>152</v>
      </c>
    </row>
    <row r="486" s="12" customFormat="1">
      <c r="B486" s="232"/>
      <c r="C486" s="233"/>
      <c r="D486" s="229" t="s">
        <v>182</v>
      </c>
      <c r="E486" s="234" t="s">
        <v>19</v>
      </c>
      <c r="F486" s="235" t="s">
        <v>3815</v>
      </c>
      <c r="G486" s="233"/>
      <c r="H486" s="234" t="s">
        <v>19</v>
      </c>
      <c r="I486" s="236"/>
      <c r="J486" s="233"/>
      <c r="K486" s="233"/>
      <c r="L486" s="237"/>
      <c r="M486" s="238"/>
      <c r="N486" s="239"/>
      <c r="O486" s="239"/>
      <c r="P486" s="239"/>
      <c r="Q486" s="239"/>
      <c r="R486" s="239"/>
      <c r="S486" s="239"/>
      <c r="T486" s="240"/>
      <c r="AT486" s="241" t="s">
        <v>182</v>
      </c>
      <c r="AU486" s="241" t="s">
        <v>83</v>
      </c>
      <c r="AV486" s="12" t="s">
        <v>81</v>
      </c>
      <c r="AW486" s="12" t="s">
        <v>35</v>
      </c>
      <c r="AX486" s="12" t="s">
        <v>73</v>
      </c>
      <c r="AY486" s="241" t="s">
        <v>152</v>
      </c>
    </row>
    <row r="487" s="13" customFormat="1">
      <c r="B487" s="242"/>
      <c r="C487" s="243"/>
      <c r="D487" s="229" t="s">
        <v>182</v>
      </c>
      <c r="E487" s="244" t="s">
        <v>19</v>
      </c>
      <c r="F487" s="245" t="s">
        <v>81</v>
      </c>
      <c r="G487" s="243"/>
      <c r="H487" s="246">
        <v>1</v>
      </c>
      <c r="I487" s="247"/>
      <c r="J487" s="243"/>
      <c r="K487" s="243"/>
      <c r="L487" s="248"/>
      <c r="M487" s="249"/>
      <c r="N487" s="250"/>
      <c r="O487" s="250"/>
      <c r="P487" s="250"/>
      <c r="Q487" s="250"/>
      <c r="R487" s="250"/>
      <c r="S487" s="250"/>
      <c r="T487" s="251"/>
      <c r="AT487" s="252" t="s">
        <v>182</v>
      </c>
      <c r="AU487" s="252" t="s">
        <v>83</v>
      </c>
      <c r="AV487" s="13" t="s">
        <v>83</v>
      </c>
      <c r="AW487" s="13" t="s">
        <v>35</v>
      </c>
      <c r="AX487" s="13" t="s">
        <v>73</v>
      </c>
      <c r="AY487" s="252" t="s">
        <v>152</v>
      </c>
    </row>
    <row r="488" s="12" customFormat="1">
      <c r="B488" s="232"/>
      <c r="C488" s="233"/>
      <c r="D488" s="229" t="s">
        <v>182</v>
      </c>
      <c r="E488" s="234" t="s">
        <v>19</v>
      </c>
      <c r="F488" s="235" t="s">
        <v>3817</v>
      </c>
      <c r="G488" s="233"/>
      <c r="H488" s="234" t="s">
        <v>19</v>
      </c>
      <c r="I488" s="236"/>
      <c r="J488" s="233"/>
      <c r="K488" s="233"/>
      <c r="L488" s="237"/>
      <c r="M488" s="238"/>
      <c r="N488" s="239"/>
      <c r="O488" s="239"/>
      <c r="P488" s="239"/>
      <c r="Q488" s="239"/>
      <c r="R488" s="239"/>
      <c r="S488" s="239"/>
      <c r="T488" s="240"/>
      <c r="AT488" s="241" t="s">
        <v>182</v>
      </c>
      <c r="AU488" s="241" t="s">
        <v>83</v>
      </c>
      <c r="AV488" s="12" t="s">
        <v>81</v>
      </c>
      <c r="AW488" s="12" t="s">
        <v>35</v>
      </c>
      <c r="AX488" s="12" t="s">
        <v>73</v>
      </c>
      <c r="AY488" s="241" t="s">
        <v>152</v>
      </c>
    </row>
    <row r="489" s="13" customFormat="1">
      <c r="B489" s="242"/>
      <c r="C489" s="243"/>
      <c r="D489" s="229" t="s">
        <v>182</v>
      </c>
      <c r="E489" s="244" t="s">
        <v>19</v>
      </c>
      <c r="F489" s="245" t="s">
        <v>81</v>
      </c>
      <c r="G489" s="243"/>
      <c r="H489" s="246">
        <v>1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AT489" s="252" t="s">
        <v>182</v>
      </c>
      <c r="AU489" s="252" t="s">
        <v>83</v>
      </c>
      <c r="AV489" s="13" t="s">
        <v>83</v>
      </c>
      <c r="AW489" s="13" t="s">
        <v>35</v>
      </c>
      <c r="AX489" s="13" t="s">
        <v>73</v>
      </c>
      <c r="AY489" s="252" t="s">
        <v>152</v>
      </c>
    </row>
    <row r="490" s="12" customFormat="1">
      <c r="B490" s="232"/>
      <c r="C490" s="233"/>
      <c r="D490" s="229" t="s">
        <v>182</v>
      </c>
      <c r="E490" s="234" t="s">
        <v>19</v>
      </c>
      <c r="F490" s="235" t="s">
        <v>3818</v>
      </c>
      <c r="G490" s="233"/>
      <c r="H490" s="234" t="s">
        <v>19</v>
      </c>
      <c r="I490" s="236"/>
      <c r="J490" s="233"/>
      <c r="K490" s="233"/>
      <c r="L490" s="237"/>
      <c r="M490" s="238"/>
      <c r="N490" s="239"/>
      <c r="O490" s="239"/>
      <c r="P490" s="239"/>
      <c r="Q490" s="239"/>
      <c r="R490" s="239"/>
      <c r="S490" s="239"/>
      <c r="T490" s="240"/>
      <c r="AT490" s="241" t="s">
        <v>182</v>
      </c>
      <c r="AU490" s="241" t="s">
        <v>83</v>
      </c>
      <c r="AV490" s="12" t="s">
        <v>81</v>
      </c>
      <c r="AW490" s="12" t="s">
        <v>35</v>
      </c>
      <c r="AX490" s="12" t="s">
        <v>73</v>
      </c>
      <c r="AY490" s="241" t="s">
        <v>152</v>
      </c>
    </row>
    <row r="491" s="13" customFormat="1">
      <c r="B491" s="242"/>
      <c r="C491" s="243"/>
      <c r="D491" s="229" t="s">
        <v>182</v>
      </c>
      <c r="E491" s="244" t="s">
        <v>19</v>
      </c>
      <c r="F491" s="245" t="s">
        <v>81</v>
      </c>
      <c r="G491" s="243"/>
      <c r="H491" s="246">
        <v>1</v>
      </c>
      <c r="I491" s="247"/>
      <c r="J491" s="243"/>
      <c r="K491" s="243"/>
      <c r="L491" s="248"/>
      <c r="M491" s="249"/>
      <c r="N491" s="250"/>
      <c r="O491" s="250"/>
      <c r="P491" s="250"/>
      <c r="Q491" s="250"/>
      <c r="R491" s="250"/>
      <c r="S491" s="250"/>
      <c r="T491" s="251"/>
      <c r="AT491" s="252" t="s">
        <v>182</v>
      </c>
      <c r="AU491" s="252" t="s">
        <v>83</v>
      </c>
      <c r="AV491" s="13" t="s">
        <v>83</v>
      </c>
      <c r="AW491" s="13" t="s">
        <v>35</v>
      </c>
      <c r="AX491" s="13" t="s">
        <v>73</v>
      </c>
      <c r="AY491" s="252" t="s">
        <v>152</v>
      </c>
    </row>
    <row r="492" s="14" customFormat="1">
      <c r="B492" s="253"/>
      <c r="C492" s="254"/>
      <c r="D492" s="229" t="s">
        <v>182</v>
      </c>
      <c r="E492" s="255" t="s">
        <v>19</v>
      </c>
      <c r="F492" s="256" t="s">
        <v>189</v>
      </c>
      <c r="G492" s="254"/>
      <c r="H492" s="257">
        <v>6</v>
      </c>
      <c r="I492" s="258"/>
      <c r="J492" s="254"/>
      <c r="K492" s="254"/>
      <c r="L492" s="259"/>
      <c r="M492" s="260"/>
      <c r="N492" s="261"/>
      <c r="O492" s="261"/>
      <c r="P492" s="261"/>
      <c r="Q492" s="261"/>
      <c r="R492" s="261"/>
      <c r="S492" s="261"/>
      <c r="T492" s="262"/>
      <c r="AT492" s="263" t="s">
        <v>182</v>
      </c>
      <c r="AU492" s="263" t="s">
        <v>83</v>
      </c>
      <c r="AV492" s="14" t="s">
        <v>151</v>
      </c>
      <c r="AW492" s="14" t="s">
        <v>35</v>
      </c>
      <c r="AX492" s="14" t="s">
        <v>81</v>
      </c>
      <c r="AY492" s="263" t="s">
        <v>152</v>
      </c>
    </row>
    <row r="493" s="1" customFormat="1" ht="16.5" customHeight="1">
      <c r="B493" s="38"/>
      <c r="C493" s="264" t="s">
        <v>661</v>
      </c>
      <c r="D493" s="264" t="s">
        <v>325</v>
      </c>
      <c r="E493" s="265" t="s">
        <v>4020</v>
      </c>
      <c r="F493" s="266" t="s">
        <v>4021</v>
      </c>
      <c r="G493" s="267" t="s">
        <v>267</v>
      </c>
      <c r="H493" s="268">
        <v>6</v>
      </c>
      <c r="I493" s="269"/>
      <c r="J493" s="270">
        <f>ROUND(I493*H493,2)</f>
        <v>0</v>
      </c>
      <c r="K493" s="266" t="s">
        <v>3786</v>
      </c>
      <c r="L493" s="271"/>
      <c r="M493" s="272" t="s">
        <v>19</v>
      </c>
      <c r="N493" s="273" t="s">
        <v>44</v>
      </c>
      <c r="O493" s="83"/>
      <c r="P493" s="227">
        <f>O493*H493</f>
        <v>0</v>
      </c>
      <c r="Q493" s="227">
        <v>0</v>
      </c>
      <c r="R493" s="227">
        <f>Q493*H493</f>
        <v>0</v>
      </c>
      <c r="S493" s="227">
        <v>0</v>
      </c>
      <c r="T493" s="228">
        <f>S493*H493</f>
        <v>0</v>
      </c>
      <c r="AR493" s="223" t="s">
        <v>83</v>
      </c>
      <c r="AT493" s="223" t="s">
        <v>325</v>
      </c>
      <c r="AU493" s="223" t="s">
        <v>83</v>
      </c>
      <c r="AY493" s="17" t="s">
        <v>152</v>
      </c>
      <c r="BE493" s="224">
        <f>IF(N493="základní",J493,0)</f>
        <v>0</v>
      </c>
      <c r="BF493" s="224">
        <f>IF(N493="snížená",J493,0)</f>
        <v>0</v>
      </c>
      <c r="BG493" s="224">
        <f>IF(N493="zákl. přenesená",J493,0)</f>
        <v>0</v>
      </c>
      <c r="BH493" s="224">
        <f>IF(N493="sníž. přenesená",J493,0)</f>
        <v>0</v>
      </c>
      <c r="BI493" s="224">
        <f>IF(N493="nulová",J493,0)</f>
        <v>0</v>
      </c>
      <c r="BJ493" s="17" t="s">
        <v>81</v>
      </c>
      <c r="BK493" s="224">
        <f>ROUND(I493*H493,2)</f>
        <v>0</v>
      </c>
      <c r="BL493" s="17" t="s">
        <v>81</v>
      </c>
      <c r="BM493" s="223" t="s">
        <v>4022</v>
      </c>
    </row>
    <row r="494" s="12" customFormat="1">
      <c r="B494" s="232"/>
      <c r="C494" s="233"/>
      <c r="D494" s="229" t="s">
        <v>182</v>
      </c>
      <c r="E494" s="234" t="s">
        <v>19</v>
      </c>
      <c r="F494" s="235" t="s">
        <v>3811</v>
      </c>
      <c r="G494" s="233"/>
      <c r="H494" s="234" t="s">
        <v>19</v>
      </c>
      <c r="I494" s="236"/>
      <c r="J494" s="233"/>
      <c r="K494" s="233"/>
      <c r="L494" s="237"/>
      <c r="M494" s="238"/>
      <c r="N494" s="239"/>
      <c r="O494" s="239"/>
      <c r="P494" s="239"/>
      <c r="Q494" s="239"/>
      <c r="R494" s="239"/>
      <c r="S494" s="239"/>
      <c r="T494" s="240"/>
      <c r="AT494" s="241" t="s">
        <v>182</v>
      </c>
      <c r="AU494" s="241" t="s">
        <v>83</v>
      </c>
      <c r="AV494" s="12" t="s">
        <v>81</v>
      </c>
      <c r="AW494" s="12" t="s">
        <v>35</v>
      </c>
      <c r="AX494" s="12" t="s">
        <v>73</v>
      </c>
      <c r="AY494" s="241" t="s">
        <v>152</v>
      </c>
    </row>
    <row r="495" s="12" customFormat="1">
      <c r="B495" s="232"/>
      <c r="C495" s="233"/>
      <c r="D495" s="229" t="s">
        <v>182</v>
      </c>
      <c r="E495" s="234" t="s">
        <v>19</v>
      </c>
      <c r="F495" s="235" t="s">
        <v>3812</v>
      </c>
      <c r="G495" s="233"/>
      <c r="H495" s="234" t="s">
        <v>19</v>
      </c>
      <c r="I495" s="236"/>
      <c r="J495" s="233"/>
      <c r="K495" s="233"/>
      <c r="L495" s="237"/>
      <c r="M495" s="238"/>
      <c r="N495" s="239"/>
      <c r="O495" s="239"/>
      <c r="P495" s="239"/>
      <c r="Q495" s="239"/>
      <c r="R495" s="239"/>
      <c r="S495" s="239"/>
      <c r="T495" s="240"/>
      <c r="AT495" s="241" t="s">
        <v>182</v>
      </c>
      <c r="AU495" s="241" t="s">
        <v>83</v>
      </c>
      <c r="AV495" s="12" t="s">
        <v>81</v>
      </c>
      <c r="AW495" s="12" t="s">
        <v>35</v>
      </c>
      <c r="AX495" s="12" t="s">
        <v>73</v>
      </c>
      <c r="AY495" s="241" t="s">
        <v>152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81</v>
      </c>
      <c r="G496" s="243"/>
      <c r="H496" s="246">
        <v>1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83</v>
      </c>
      <c r="AV496" s="13" t="s">
        <v>83</v>
      </c>
      <c r="AW496" s="13" t="s">
        <v>35</v>
      </c>
      <c r="AX496" s="13" t="s">
        <v>73</v>
      </c>
      <c r="AY496" s="252" t="s">
        <v>152</v>
      </c>
    </row>
    <row r="497" s="12" customFormat="1">
      <c r="B497" s="232"/>
      <c r="C497" s="233"/>
      <c r="D497" s="229" t="s">
        <v>182</v>
      </c>
      <c r="E497" s="234" t="s">
        <v>19</v>
      </c>
      <c r="F497" s="235" t="s">
        <v>3829</v>
      </c>
      <c r="G497" s="233"/>
      <c r="H497" s="234" t="s">
        <v>19</v>
      </c>
      <c r="I497" s="236"/>
      <c r="J497" s="233"/>
      <c r="K497" s="233"/>
      <c r="L497" s="237"/>
      <c r="M497" s="238"/>
      <c r="N497" s="239"/>
      <c r="O497" s="239"/>
      <c r="P497" s="239"/>
      <c r="Q497" s="239"/>
      <c r="R497" s="239"/>
      <c r="S497" s="239"/>
      <c r="T497" s="240"/>
      <c r="AT497" s="241" t="s">
        <v>182</v>
      </c>
      <c r="AU497" s="241" t="s">
        <v>83</v>
      </c>
      <c r="AV497" s="12" t="s">
        <v>81</v>
      </c>
      <c r="AW497" s="12" t="s">
        <v>35</v>
      </c>
      <c r="AX497" s="12" t="s">
        <v>73</v>
      </c>
      <c r="AY497" s="241" t="s">
        <v>152</v>
      </c>
    </row>
    <row r="498" s="13" customFormat="1">
      <c r="B498" s="242"/>
      <c r="C498" s="243"/>
      <c r="D498" s="229" t="s">
        <v>182</v>
      </c>
      <c r="E498" s="244" t="s">
        <v>19</v>
      </c>
      <c r="F498" s="245" t="s">
        <v>81</v>
      </c>
      <c r="G498" s="243"/>
      <c r="H498" s="246">
        <v>1</v>
      </c>
      <c r="I498" s="247"/>
      <c r="J498" s="243"/>
      <c r="K498" s="243"/>
      <c r="L498" s="248"/>
      <c r="M498" s="249"/>
      <c r="N498" s="250"/>
      <c r="O498" s="250"/>
      <c r="P498" s="250"/>
      <c r="Q498" s="250"/>
      <c r="R498" s="250"/>
      <c r="S498" s="250"/>
      <c r="T498" s="251"/>
      <c r="AT498" s="252" t="s">
        <v>182</v>
      </c>
      <c r="AU498" s="252" t="s">
        <v>83</v>
      </c>
      <c r="AV498" s="13" t="s">
        <v>83</v>
      </c>
      <c r="AW498" s="13" t="s">
        <v>35</v>
      </c>
      <c r="AX498" s="13" t="s">
        <v>73</v>
      </c>
      <c r="AY498" s="252" t="s">
        <v>152</v>
      </c>
    </row>
    <row r="499" s="12" customFormat="1">
      <c r="B499" s="232"/>
      <c r="C499" s="233"/>
      <c r="D499" s="229" t="s">
        <v>182</v>
      </c>
      <c r="E499" s="234" t="s">
        <v>19</v>
      </c>
      <c r="F499" s="235" t="s">
        <v>3813</v>
      </c>
      <c r="G499" s="233"/>
      <c r="H499" s="234" t="s">
        <v>19</v>
      </c>
      <c r="I499" s="236"/>
      <c r="J499" s="233"/>
      <c r="K499" s="233"/>
      <c r="L499" s="237"/>
      <c r="M499" s="238"/>
      <c r="N499" s="239"/>
      <c r="O499" s="239"/>
      <c r="P499" s="239"/>
      <c r="Q499" s="239"/>
      <c r="R499" s="239"/>
      <c r="S499" s="239"/>
      <c r="T499" s="240"/>
      <c r="AT499" s="241" t="s">
        <v>182</v>
      </c>
      <c r="AU499" s="241" t="s">
        <v>83</v>
      </c>
      <c r="AV499" s="12" t="s">
        <v>81</v>
      </c>
      <c r="AW499" s="12" t="s">
        <v>35</v>
      </c>
      <c r="AX499" s="12" t="s">
        <v>73</v>
      </c>
      <c r="AY499" s="241" t="s">
        <v>152</v>
      </c>
    </row>
    <row r="500" s="13" customFormat="1">
      <c r="B500" s="242"/>
      <c r="C500" s="243"/>
      <c r="D500" s="229" t="s">
        <v>182</v>
      </c>
      <c r="E500" s="244" t="s">
        <v>19</v>
      </c>
      <c r="F500" s="245" t="s">
        <v>81</v>
      </c>
      <c r="G500" s="243"/>
      <c r="H500" s="246">
        <v>1</v>
      </c>
      <c r="I500" s="247"/>
      <c r="J500" s="243"/>
      <c r="K500" s="243"/>
      <c r="L500" s="248"/>
      <c r="M500" s="249"/>
      <c r="N500" s="250"/>
      <c r="O500" s="250"/>
      <c r="P500" s="250"/>
      <c r="Q500" s="250"/>
      <c r="R500" s="250"/>
      <c r="S500" s="250"/>
      <c r="T500" s="251"/>
      <c r="AT500" s="252" t="s">
        <v>182</v>
      </c>
      <c r="AU500" s="252" t="s">
        <v>83</v>
      </c>
      <c r="AV500" s="13" t="s">
        <v>83</v>
      </c>
      <c r="AW500" s="13" t="s">
        <v>35</v>
      </c>
      <c r="AX500" s="13" t="s">
        <v>73</v>
      </c>
      <c r="AY500" s="252" t="s">
        <v>152</v>
      </c>
    </row>
    <row r="501" s="12" customFormat="1">
      <c r="B501" s="232"/>
      <c r="C501" s="233"/>
      <c r="D501" s="229" t="s">
        <v>182</v>
      </c>
      <c r="E501" s="234" t="s">
        <v>19</v>
      </c>
      <c r="F501" s="235" t="s">
        <v>3815</v>
      </c>
      <c r="G501" s="233"/>
      <c r="H501" s="234" t="s">
        <v>19</v>
      </c>
      <c r="I501" s="236"/>
      <c r="J501" s="233"/>
      <c r="K501" s="233"/>
      <c r="L501" s="237"/>
      <c r="M501" s="238"/>
      <c r="N501" s="239"/>
      <c r="O501" s="239"/>
      <c r="P501" s="239"/>
      <c r="Q501" s="239"/>
      <c r="R501" s="239"/>
      <c r="S501" s="239"/>
      <c r="T501" s="240"/>
      <c r="AT501" s="241" t="s">
        <v>182</v>
      </c>
      <c r="AU501" s="241" t="s">
        <v>83</v>
      </c>
      <c r="AV501" s="12" t="s">
        <v>81</v>
      </c>
      <c r="AW501" s="12" t="s">
        <v>35</v>
      </c>
      <c r="AX501" s="12" t="s">
        <v>73</v>
      </c>
      <c r="AY501" s="241" t="s">
        <v>152</v>
      </c>
    </row>
    <row r="502" s="13" customFormat="1">
      <c r="B502" s="242"/>
      <c r="C502" s="243"/>
      <c r="D502" s="229" t="s">
        <v>182</v>
      </c>
      <c r="E502" s="244" t="s">
        <v>19</v>
      </c>
      <c r="F502" s="245" t="s">
        <v>81</v>
      </c>
      <c r="G502" s="243"/>
      <c r="H502" s="246">
        <v>1</v>
      </c>
      <c r="I502" s="247"/>
      <c r="J502" s="243"/>
      <c r="K502" s="243"/>
      <c r="L502" s="248"/>
      <c r="M502" s="249"/>
      <c r="N502" s="250"/>
      <c r="O502" s="250"/>
      <c r="P502" s="250"/>
      <c r="Q502" s="250"/>
      <c r="R502" s="250"/>
      <c r="S502" s="250"/>
      <c r="T502" s="251"/>
      <c r="AT502" s="252" t="s">
        <v>182</v>
      </c>
      <c r="AU502" s="252" t="s">
        <v>83</v>
      </c>
      <c r="AV502" s="13" t="s">
        <v>83</v>
      </c>
      <c r="AW502" s="13" t="s">
        <v>35</v>
      </c>
      <c r="AX502" s="13" t="s">
        <v>73</v>
      </c>
      <c r="AY502" s="252" t="s">
        <v>152</v>
      </c>
    </row>
    <row r="503" s="12" customFormat="1">
      <c r="B503" s="232"/>
      <c r="C503" s="233"/>
      <c r="D503" s="229" t="s">
        <v>182</v>
      </c>
      <c r="E503" s="234" t="s">
        <v>19</v>
      </c>
      <c r="F503" s="235" t="s">
        <v>3817</v>
      </c>
      <c r="G503" s="233"/>
      <c r="H503" s="234" t="s">
        <v>19</v>
      </c>
      <c r="I503" s="236"/>
      <c r="J503" s="233"/>
      <c r="K503" s="233"/>
      <c r="L503" s="237"/>
      <c r="M503" s="238"/>
      <c r="N503" s="239"/>
      <c r="O503" s="239"/>
      <c r="P503" s="239"/>
      <c r="Q503" s="239"/>
      <c r="R503" s="239"/>
      <c r="S503" s="239"/>
      <c r="T503" s="240"/>
      <c r="AT503" s="241" t="s">
        <v>182</v>
      </c>
      <c r="AU503" s="241" t="s">
        <v>83</v>
      </c>
      <c r="AV503" s="12" t="s">
        <v>81</v>
      </c>
      <c r="AW503" s="12" t="s">
        <v>35</v>
      </c>
      <c r="AX503" s="12" t="s">
        <v>73</v>
      </c>
      <c r="AY503" s="241" t="s">
        <v>152</v>
      </c>
    </row>
    <row r="504" s="13" customFormat="1">
      <c r="B504" s="242"/>
      <c r="C504" s="243"/>
      <c r="D504" s="229" t="s">
        <v>182</v>
      </c>
      <c r="E504" s="244" t="s">
        <v>19</v>
      </c>
      <c r="F504" s="245" t="s">
        <v>81</v>
      </c>
      <c r="G504" s="243"/>
      <c r="H504" s="246">
        <v>1</v>
      </c>
      <c r="I504" s="247"/>
      <c r="J504" s="243"/>
      <c r="K504" s="243"/>
      <c r="L504" s="248"/>
      <c r="M504" s="249"/>
      <c r="N504" s="250"/>
      <c r="O504" s="250"/>
      <c r="P504" s="250"/>
      <c r="Q504" s="250"/>
      <c r="R504" s="250"/>
      <c r="S504" s="250"/>
      <c r="T504" s="251"/>
      <c r="AT504" s="252" t="s">
        <v>182</v>
      </c>
      <c r="AU504" s="252" t="s">
        <v>83</v>
      </c>
      <c r="AV504" s="13" t="s">
        <v>83</v>
      </c>
      <c r="AW504" s="13" t="s">
        <v>35</v>
      </c>
      <c r="AX504" s="13" t="s">
        <v>73</v>
      </c>
      <c r="AY504" s="252" t="s">
        <v>152</v>
      </c>
    </row>
    <row r="505" s="12" customFormat="1">
      <c r="B505" s="232"/>
      <c r="C505" s="233"/>
      <c r="D505" s="229" t="s">
        <v>182</v>
      </c>
      <c r="E505" s="234" t="s">
        <v>19</v>
      </c>
      <c r="F505" s="235" t="s">
        <v>3818</v>
      </c>
      <c r="G505" s="233"/>
      <c r="H505" s="234" t="s">
        <v>19</v>
      </c>
      <c r="I505" s="236"/>
      <c r="J505" s="233"/>
      <c r="K505" s="233"/>
      <c r="L505" s="237"/>
      <c r="M505" s="238"/>
      <c r="N505" s="239"/>
      <c r="O505" s="239"/>
      <c r="P505" s="239"/>
      <c r="Q505" s="239"/>
      <c r="R505" s="239"/>
      <c r="S505" s="239"/>
      <c r="T505" s="240"/>
      <c r="AT505" s="241" t="s">
        <v>182</v>
      </c>
      <c r="AU505" s="241" t="s">
        <v>83</v>
      </c>
      <c r="AV505" s="12" t="s">
        <v>81</v>
      </c>
      <c r="AW505" s="12" t="s">
        <v>35</v>
      </c>
      <c r="AX505" s="12" t="s">
        <v>73</v>
      </c>
      <c r="AY505" s="241" t="s">
        <v>152</v>
      </c>
    </row>
    <row r="506" s="13" customFormat="1">
      <c r="B506" s="242"/>
      <c r="C506" s="243"/>
      <c r="D506" s="229" t="s">
        <v>182</v>
      </c>
      <c r="E506" s="244" t="s">
        <v>19</v>
      </c>
      <c r="F506" s="245" t="s">
        <v>81</v>
      </c>
      <c r="G506" s="243"/>
      <c r="H506" s="246">
        <v>1</v>
      </c>
      <c r="I506" s="247"/>
      <c r="J506" s="243"/>
      <c r="K506" s="243"/>
      <c r="L506" s="248"/>
      <c r="M506" s="249"/>
      <c r="N506" s="250"/>
      <c r="O506" s="250"/>
      <c r="P506" s="250"/>
      <c r="Q506" s="250"/>
      <c r="R506" s="250"/>
      <c r="S506" s="250"/>
      <c r="T506" s="251"/>
      <c r="AT506" s="252" t="s">
        <v>182</v>
      </c>
      <c r="AU506" s="252" t="s">
        <v>83</v>
      </c>
      <c r="AV506" s="13" t="s">
        <v>83</v>
      </c>
      <c r="AW506" s="13" t="s">
        <v>35</v>
      </c>
      <c r="AX506" s="13" t="s">
        <v>73</v>
      </c>
      <c r="AY506" s="252" t="s">
        <v>152</v>
      </c>
    </row>
    <row r="507" s="14" customFormat="1">
      <c r="B507" s="253"/>
      <c r="C507" s="254"/>
      <c r="D507" s="229" t="s">
        <v>182</v>
      </c>
      <c r="E507" s="255" t="s">
        <v>19</v>
      </c>
      <c r="F507" s="256" t="s">
        <v>189</v>
      </c>
      <c r="G507" s="254"/>
      <c r="H507" s="257">
        <v>6</v>
      </c>
      <c r="I507" s="258"/>
      <c r="J507" s="254"/>
      <c r="K507" s="254"/>
      <c r="L507" s="259"/>
      <c r="M507" s="260"/>
      <c r="N507" s="261"/>
      <c r="O507" s="261"/>
      <c r="P507" s="261"/>
      <c r="Q507" s="261"/>
      <c r="R507" s="261"/>
      <c r="S507" s="261"/>
      <c r="T507" s="262"/>
      <c r="AT507" s="263" t="s">
        <v>182</v>
      </c>
      <c r="AU507" s="263" t="s">
        <v>83</v>
      </c>
      <c r="AV507" s="14" t="s">
        <v>151</v>
      </c>
      <c r="AW507" s="14" t="s">
        <v>35</v>
      </c>
      <c r="AX507" s="14" t="s">
        <v>81</v>
      </c>
      <c r="AY507" s="263" t="s">
        <v>152</v>
      </c>
    </row>
    <row r="508" s="1" customFormat="1" ht="72" customHeight="1">
      <c r="B508" s="38"/>
      <c r="C508" s="211" t="s">
        <v>1033</v>
      </c>
      <c r="D508" s="211" t="s">
        <v>155</v>
      </c>
      <c r="E508" s="212" t="s">
        <v>4023</v>
      </c>
      <c r="F508" s="213" t="s">
        <v>4024</v>
      </c>
      <c r="G508" s="214" t="s">
        <v>267</v>
      </c>
      <c r="H508" s="215">
        <v>1</v>
      </c>
      <c r="I508" s="216"/>
      <c r="J508" s="217">
        <f>ROUND(I508*H508,2)</f>
        <v>0</v>
      </c>
      <c r="K508" s="213" t="s">
        <v>3039</v>
      </c>
      <c r="L508" s="43"/>
      <c r="M508" s="225" t="s">
        <v>19</v>
      </c>
      <c r="N508" s="226" t="s">
        <v>44</v>
      </c>
      <c r="O508" s="83"/>
      <c r="P508" s="227">
        <f>O508*H508</f>
        <v>0</v>
      </c>
      <c r="Q508" s="227">
        <v>0</v>
      </c>
      <c r="R508" s="227">
        <f>Q508*H508</f>
        <v>0</v>
      </c>
      <c r="S508" s="227">
        <v>0</v>
      </c>
      <c r="T508" s="228">
        <f>S508*H508</f>
        <v>0</v>
      </c>
      <c r="AR508" s="223" t="s">
        <v>81</v>
      </c>
      <c r="AT508" s="223" t="s">
        <v>155</v>
      </c>
      <c r="AU508" s="223" t="s">
        <v>83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81</v>
      </c>
      <c r="BM508" s="223" t="s">
        <v>4025</v>
      </c>
    </row>
    <row r="509" s="1" customFormat="1">
      <c r="B509" s="38"/>
      <c r="C509" s="39"/>
      <c r="D509" s="229" t="s">
        <v>180</v>
      </c>
      <c r="E509" s="39"/>
      <c r="F509" s="230" t="s">
        <v>4026</v>
      </c>
      <c r="G509" s="39"/>
      <c r="H509" s="39"/>
      <c r="I509" s="135"/>
      <c r="J509" s="39"/>
      <c r="K509" s="39"/>
      <c r="L509" s="43"/>
      <c r="M509" s="231"/>
      <c r="N509" s="83"/>
      <c r="O509" s="83"/>
      <c r="P509" s="83"/>
      <c r="Q509" s="83"/>
      <c r="R509" s="83"/>
      <c r="S509" s="83"/>
      <c r="T509" s="84"/>
      <c r="AT509" s="17" t="s">
        <v>180</v>
      </c>
      <c r="AU509" s="17" t="s">
        <v>83</v>
      </c>
    </row>
    <row r="510" s="12" customFormat="1">
      <c r="B510" s="232"/>
      <c r="C510" s="233"/>
      <c r="D510" s="229" t="s">
        <v>182</v>
      </c>
      <c r="E510" s="234" t="s">
        <v>19</v>
      </c>
      <c r="F510" s="235" t="s">
        <v>3728</v>
      </c>
      <c r="G510" s="233"/>
      <c r="H510" s="234" t="s">
        <v>19</v>
      </c>
      <c r="I510" s="236"/>
      <c r="J510" s="233"/>
      <c r="K510" s="233"/>
      <c r="L510" s="237"/>
      <c r="M510" s="238"/>
      <c r="N510" s="239"/>
      <c r="O510" s="239"/>
      <c r="P510" s="239"/>
      <c r="Q510" s="239"/>
      <c r="R510" s="239"/>
      <c r="S510" s="239"/>
      <c r="T510" s="240"/>
      <c r="AT510" s="241" t="s">
        <v>182</v>
      </c>
      <c r="AU510" s="241" t="s">
        <v>83</v>
      </c>
      <c r="AV510" s="12" t="s">
        <v>81</v>
      </c>
      <c r="AW510" s="12" t="s">
        <v>35</v>
      </c>
      <c r="AX510" s="12" t="s">
        <v>73</v>
      </c>
      <c r="AY510" s="241" t="s">
        <v>152</v>
      </c>
    </row>
    <row r="511" s="12" customFormat="1">
      <c r="B511" s="232"/>
      <c r="C511" s="233"/>
      <c r="D511" s="229" t="s">
        <v>182</v>
      </c>
      <c r="E511" s="234" t="s">
        <v>19</v>
      </c>
      <c r="F511" s="235" t="s">
        <v>4027</v>
      </c>
      <c r="G511" s="233"/>
      <c r="H511" s="234" t="s">
        <v>19</v>
      </c>
      <c r="I511" s="236"/>
      <c r="J511" s="233"/>
      <c r="K511" s="233"/>
      <c r="L511" s="237"/>
      <c r="M511" s="238"/>
      <c r="N511" s="239"/>
      <c r="O511" s="239"/>
      <c r="P511" s="239"/>
      <c r="Q511" s="239"/>
      <c r="R511" s="239"/>
      <c r="S511" s="239"/>
      <c r="T511" s="240"/>
      <c r="AT511" s="241" t="s">
        <v>182</v>
      </c>
      <c r="AU511" s="241" t="s">
        <v>83</v>
      </c>
      <c r="AV511" s="12" t="s">
        <v>81</v>
      </c>
      <c r="AW511" s="12" t="s">
        <v>35</v>
      </c>
      <c r="AX511" s="12" t="s">
        <v>73</v>
      </c>
      <c r="AY511" s="241" t="s">
        <v>152</v>
      </c>
    </row>
    <row r="512" s="13" customFormat="1">
      <c r="B512" s="242"/>
      <c r="C512" s="243"/>
      <c r="D512" s="229" t="s">
        <v>182</v>
      </c>
      <c r="E512" s="244" t="s">
        <v>19</v>
      </c>
      <c r="F512" s="245" t="s">
        <v>81</v>
      </c>
      <c r="G512" s="243"/>
      <c r="H512" s="246">
        <v>1</v>
      </c>
      <c r="I512" s="247"/>
      <c r="J512" s="243"/>
      <c r="K512" s="243"/>
      <c r="L512" s="248"/>
      <c r="M512" s="249"/>
      <c r="N512" s="250"/>
      <c r="O512" s="250"/>
      <c r="P512" s="250"/>
      <c r="Q512" s="250"/>
      <c r="R512" s="250"/>
      <c r="S512" s="250"/>
      <c r="T512" s="251"/>
      <c r="AT512" s="252" t="s">
        <v>182</v>
      </c>
      <c r="AU512" s="252" t="s">
        <v>83</v>
      </c>
      <c r="AV512" s="13" t="s">
        <v>83</v>
      </c>
      <c r="AW512" s="13" t="s">
        <v>35</v>
      </c>
      <c r="AX512" s="13" t="s">
        <v>81</v>
      </c>
      <c r="AY512" s="252" t="s">
        <v>152</v>
      </c>
    </row>
    <row r="513" s="1" customFormat="1" ht="72" customHeight="1">
      <c r="B513" s="38"/>
      <c r="C513" s="211" t="s">
        <v>1038</v>
      </c>
      <c r="D513" s="211" t="s">
        <v>155</v>
      </c>
      <c r="E513" s="212" t="s">
        <v>4028</v>
      </c>
      <c r="F513" s="213" t="s">
        <v>4029</v>
      </c>
      <c r="G513" s="214" t="s">
        <v>267</v>
      </c>
      <c r="H513" s="215">
        <v>3</v>
      </c>
      <c r="I513" s="216"/>
      <c r="J513" s="217">
        <f>ROUND(I513*H513,2)</f>
        <v>0</v>
      </c>
      <c r="K513" s="213" t="s">
        <v>3039</v>
      </c>
      <c r="L513" s="43"/>
      <c r="M513" s="225" t="s">
        <v>19</v>
      </c>
      <c r="N513" s="226" t="s">
        <v>44</v>
      </c>
      <c r="O513" s="83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AR513" s="223" t="s">
        <v>81</v>
      </c>
      <c r="AT513" s="223" t="s">
        <v>155</v>
      </c>
      <c r="AU513" s="223" t="s">
        <v>83</v>
      </c>
      <c r="AY513" s="17" t="s">
        <v>152</v>
      </c>
      <c r="BE513" s="224">
        <f>IF(N513="základní",J513,0)</f>
        <v>0</v>
      </c>
      <c r="BF513" s="224">
        <f>IF(N513="snížená",J513,0)</f>
        <v>0</v>
      </c>
      <c r="BG513" s="224">
        <f>IF(N513="zákl. přenesená",J513,0)</f>
        <v>0</v>
      </c>
      <c r="BH513" s="224">
        <f>IF(N513="sníž. přenesená",J513,0)</f>
        <v>0</v>
      </c>
      <c r="BI513" s="224">
        <f>IF(N513="nulová",J513,0)</f>
        <v>0</v>
      </c>
      <c r="BJ513" s="17" t="s">
        <v>81</v>
      </c>
      <c r="BK513" s="224">
        <f>ROUND(I513*H513,2)</f>
        <v>0</v>
      </c>
      <c r="BL513" s="17" t="s">
        <v>81</v>
      </c>
      <c r="BM513" s="223" t="s">
        <v>4030</v>
      </c>
    </row>
    <row r="514" s="1" customFormat="1">
      <c r="B514" s="38"/>
      <c r="C514" s="39"/>
      <c r="D514" s="229" t="s">
        <v>180</v>
      </c>
      <c r="E514" s="39"/>
      <c r="F514" s="230" t="s">
        <v>4026</v>
      </c>
      <c r="G514" s="39"/>
      <c r="H514" s="39"/>
      <c r="I514" s="135"/>
      <c r="J514" s="39"/>
      <c r="K514" s="39"/>
      <c r="L514" s="43"/>
      <c r="M514" s="231"/>
      <c r="N514" s="83"/>
      <c r="O514" s="83"/>
      <c r="P514" s="83"/>
      <c r="Q514" s="83"/>
      <c r="R514" s="83"/>
      <c r="S514" s="83"/>
      <c r="T514" s="84"/>
      <c r="AT514" s="17" t="s">
        <v>180</v>
      </c>
      <c r="AU514" s="17" t="s">
        <v>83</v>
      </c>
    </row>
    <row r="515" s="12" customFormat="1">
      <c r="B515" s="232"/>
      <c r="C515" s="233"/>
      <c r="D515" s="229" t="s">
        <v>182</v>
      </c>
      <c r="E515" s="234" t="s">
        <v>19</v>
      </c>
      <c r="F515" s="235" t="s">
        <v>3811</v>
      </c>
      <c r="G515" s="233"/>
      <c r="H515" s="234" t="s">
        <v>19</v>
      </c>
      <c r="I515" s="236"/>
      <c r="J515" s="233"/>
      <c r="K515" s="233"/>
      <c r="L515" s="237"/>
      <c r="M515" s="238"/>
      <c r="N515" s="239"/>
      <c r="O515" s="239"/>
      <c r="P515" s="239"/>
      <c r="Q515" s="239"/>
      <c r="R515" s="239"/>
      <c r="S515" s="239"/>
      <c r="T515" s="240"/>
      <c r="AT515" s="241" t="s">
        <v>182</v>
      </c>
      <c r="AU515" s="241" t="s">
        <v>83</v>
      </c>
      <c r="AV515" s="12" t="s">
        <v>81</v>
      </c>
      <c r="AW515" s="12" t="s">
        <v>35</v>
      </c>
      <c r="AX515" s="12" t="s">
        <v>73</v>
      </c>
      <c r="AY515" s="241" t="s">
        <v>152</v>
      </c>
    </row>
    <row r="516" s="12" customFormat="1">
      <c r="B516" s="232"/>
      <c r="C516" s="233"/>
      <c r="D516" s="229" t="s">
        <v>182</v>
      </c>
      <c r="E516" s="234" t="s">
        <v>19</v>
      </c>
      <c r="F516" s="235" t="s">
        <v>3815</v>
      </c>
      <c r="G516" s="233"/>
      <c r="H516" s="234" t="s">
        <v>19</v>
      </c>
      <c r="I516" s="236"/>
      <c r="J516" s="233"/>
      <c r="K516" s="233"/>
      <c r="L516" s="237"/>
      <c r="M516" s="238"/>
      <c r="N516" s="239"/>
      <c r="O516" s="239"/>
      <c r="P516" s="239"/>
      <c r="Q516" s="239"/>
      <c r="R516" s="239"/>
      <c r="S516" s="239"/>
      <c r="T516" s="240"/>
      <c r="AT516" s="241" t="s">
        <v>182</v>
      </c>
      <c r="AU516" s="241" t="s">
        <v>83</v>
      </c>
      <c r="AV516" s="12" t="s">
        <v>81</v>
      </c>
      <c r="AW516" s="12" t="s">
        <v>35</v>
      </c>
      <c r="AX516" s="12" t="s">
        <v>73</v>
      </c>
      <c r="AY516" s="241" t="s">
        <v>152</v>
      </c>
    </row>
    <row r="517" s="13" customFormat="1">
      <c r="B517" s="242"/>
      <c r="C517" s="243"/>
      <c r="D517" s="229" t="s">
        <v>182</v>
      </c>
      <c r="E517" s="244" t="s">
        <v>19</v>
      </c>
      <c r="F517" s="245" t="s">
        <v>81</v>
      </c>
      <c r="G517" s="243"/>
      <c r="H517" s="246">
        <v>1</v>
      </c>
      <c r="I517" s="247"/>
      <c r="J517" s="243"/>
      <c r="K517" s="243"/>
      <c r="L517" s="248"/>
      <c r="M517" s="249"/>
      <c r="N517" s="250"/>
      <c r="O517" s="250"/>
      <c r="P517" s="250"/>
      <c r="Q517" s="250"/>
      <c r="R517" s="250"/>
      <c r="S517" s="250"/>
      <c r="T517" s="251"/>
      <c r="AT517" s="252" t="s">
        <v>182</v>
      </c>
      <c r="AU517" s="252" t="s">
        <v>83</v>
      </c>
      <c r="AV517" s="13" t="s">
        <v>83</v>
      </c>
      <c r="AW517" s="13" t="s">
        <v>35</v>
      </c>
      <c r="AX517" s="13" t="s">
        <v>73</v>
      </c>
      <c r="AY517" s="252" t="s">
        <v>152</v>
      </c>
    </row>
    <row r="518" s="12" customFormat="1">
      <c r="B518" s="232"/>
      <c r="C518" s="233"/>
      <c r="D518" s="229" t="s">
        <v>182</v>
      </c>
      <c r="E518" s="234" t="s">
        <v>19</v>
      </c>
      <c r="F518" s="235" t="s">
        <v>3817</v>
      </c>
      <c r="G518" s="233"/>
      <c r="H518" s="234" t="s">
        <v>19</v>
      </c>
      <c r="I518" s="236"/>
      <c r="J518" s="233"/>
      <c r="K518" s="233"/>
      <c r="L518" s="237"/>
      <c r="M518" s="238"/>
      <c r="N518" s="239"/>
      <c r="O518" s="239"/>
      <c r="P518" s="239"/>
      <c r="Q518" s="239"/>
      <c r="R518" s="239"/>
      <c r="S518" s="239"/>
      <c r="T518" s="240"/>
      <c r="AT518" s="241" t="s">
        <v>182</v>
      </c>
      <c r="AU518" s="241" t="s">
        <v>83</v>
      </c>
      <c r="AV518" s="12" t="s">
        <v>81</v>
      </c>
      <c r="AW518" s="12" t="s">
        <v>35</v>
      </c>
      <c r="AX518" s="12" t="s">
        <v>73</v>
      </c>
      <c r="AY518" s="241" t="s">
        <v>152</v>
      </c>
    </row>
    <row r="519" s="13" customFormat="1">
      <c r="B519" s="242"/>
      <c r="C519" s="243"/>
      <c r="D519" s="229" t="s">
        <v>182</v>
      </c>
      <c r="E519" s="244" t="s">
        <v>19</v>
      </c>
      <c r="F519" s="245" t="s">
        <v>81</v>
      </c>
      <c r="G519" s="243"/>
      <c r="H519" s="246">
        <v>1</v>
      </c>
      <c r="I519" s="247"/>
      <c r="J519" s="243"/>
      <c r="K519" s="243"/>
      <c r="L519" s="248"/>
      <c r="M519" s="249"/>
      <c r="N519" s="250"/>
      <c r="O519" s="250"/>
      <c r="P519" s="250"/>
      <c r="Q519" s="250"/>
      <c r="R519" s="250"/>
      <c r="S519" s="250"/>
      <c r="T519" s="251"/>
      <c r="AT519" s="252" t="s">
        <v>182</v>
      </c>
      <c r="AU519" s="252" t="s">
        <v>83</v>
      </c>
      <c r="AV519" s="13" t="s">
        <v>83</v>
      </c>
      <c r="AW519" s="13" t="s">
        <v>35</v>
      </c>
      <c r="AX519" s="13" t="s">
        <v>73</v>
      </c>
      <c r="AY519" s="252" t="s">
        <v>152</v>
      </c>
    </row>
    <row r="520" s="12" customFormat="1">
      <c r="B520" s="232"/>
      <c r="C520" s="233"/>
      <c r="D520" s="229" t="s">
        <v>182</v>
      </c>
      <c r="E520" s="234" t="s">
        <v>19</v>
      </c>
      <c r="F520" s="235" t="s">
        <v>3818</v>
      </c>
      <c r="G520" s="233"/>
      <c r="H520" s="234" t="s">
        <v>19</v>
      </c>
      <c r="I520" s="236"/>
      <c r="J520" s="233"/>
      <c r="K520" s="233"/>
      <c r="L520" s="237"/>
      <c r="M520" s="238"/>
      <c r="N520" s="239"/>
      <c r="O520" s="239"/>
      <c r="P520" s="239"/>
      <c r="Q520" s="239"/>
      <c r="R520" s="239"/>
      <c r="S520" s="239"/>
      <c r="T520" s="240"/>
      <c r="AT520" s="241" t="s">
        <v>182</v>
      </c>
      <c r="AU520" s="241" t="s">
        <v>83</v>
      </c>
      <c r="AV520" s="12" t="s">
        <v>81</v>
      </c>
      <c r="AW520" s="12" t="s">
        <v>35</v>
      </c>
      <c r="AX520" s="12" t="s">
        <v>73</v>
      </c>
      <c r="AY520" s="241" t="s">
        <v>152</v>
      </c>
    </row>
    <row r="521" s="13" customFormat="1">
      <c r="B521" s="242"/>
      <c r="C521" s="243"/>
      <c r="D521" s="229" t="s">
        <v>182</v>
      </c>
      <c r="E521" s="244" t="s">
        <v>19</v>
      </c>
      <c r="F521" s="245" t="s">
        <v>81</v>
      </c>
      <c r="G521" s="243"/>
      <c r="H521" s="246">
        <v>1</v>
      </c>
      <c r="I521" s="247"/>
      <c r="J521" s="243"/>
      <c r="K521" s="243"/>
      <c r="L521" s="248"/>
      <c r="M521" s="249"/>
      <c r="N521" s="250"/>
      <c r="O521" s="250"/>
      <c r="P521" s="250"/>
      <c r="Q521" s="250"/>
      <c r="R521" s="250"/>
      <c r="S521" s="250"/>
      <c r="T521" s="251"/>
      <c r="AT521" s="252" t="s">
        <v>182</v>
      </c>
      <c r="AU521" s="252" t="s">
        <v>83</v>
      </c>
      <c r="AV521" s="13" t="s">
        <v>83</v>
      </c>
      <c r="AW521" s="13" t="s">
        <v>35</v>
      </c>
      <c r="AX521" s="13" t="s">
        <v>73</v>
      </c>
      <c r="AY521" s="252" t="s">
        <v>152</v>
      </c>
    </row>
    <row r="522" s="14" customFormat="1">
      <c r="B522" s="253"/>
      <c r="C522" s="254"/>
      <c r="D522" s="229" t="s">
        <v>182</v>
      </c>
      <c r="E522" s="255" t="s">
        <v>19</v>
      </c>
      <c r="F522" s="256" t="s">
        <v>189</v>
      </c>
      <c r="G522" s="254"/>
      <c r="H522" s="257">
        <v>3</v>
      </c>
      <c r="I522" s="258"/>
      <c r="J522" s="254"/>
      <c r="K522" s="254"/>
      <c r="L522" s="259"/>
      <c r="M522" s="260"/>
      <c r="N522" s="261"/>
      <c r="O522" s="261"/>
      <c r="P522" s="261"/>
      <c r="Q522" s="261"/>
      <c r="R522" s="261"/>
      <c r="S522" s="261"/>
      <c r="T522" s="262"/>
      <c r="AT522" s="263" t="s">
        <v>182</v>
      </c>
      <c r="AU522" s="263" t="s">
        <v>83</v>
      </c>
      <c r="AV522" s="14" t="s">
        <v>151</v>
      </c>
      <c r="AW522" s="14" t="s">
        <v>35</v>
      </c>
      <c r="AX522" s="14" t="s">
        <v>81</v>
      </c>
      <c r="AY522" s="263" t="s">
        <v>152</v>
      </c>
    </row>
    <row r="523" s="1" customFormat="1" ht="24" customHeight="1">
      <c r="B523" s="38"/>
      <c r="C523" s="264" t="s">
        <v>1045</v>
      </c>
      <c r="D523" s="264" t="s">
        <v>325</v>
      </c>
      <c r="E523" s="265" t="s">
        <v>4031</v>
      </c>
      <c r="F523" s="266" t="s">
        <v>4032</v>
      </c>
      <c r="G523" s="267" t="s">
        <v>267</v>
      </c>
      <c r="H523" s="268">
        <v>2</v>
      </c>
      <c r="I523" s="269"/>
      <c r="J523" s="270">
        <f>ROUND(I523*H523,2)</f>
        <v>0</v>
      </c>
      <c r="K523" s="266" t="s">
        <v>3786</v>
      </c>
      <c r="L523" s="271"/>
      <c r="M523" s="272" t="s">
        <v>19</v>
      </c>
      <c r="N523" s="273" t="s">
        <v>44</v>
      </c>
      <c r="O523" s="83"/>
      <c r="P523" s="227">
        <f>O523*H523</f>
        <v>0</v>
      </c>
      <c r="Q523" s="227">
        <v>0</v>
      </c>
      <c r="R523" s="227">
        <f>Q523*H523</f>
        <v>0</v>
      </c>
      <c r="S523" s="227">
        <v>0</v>
      </c>
      <c r="T523" s="228">
        <f>S523*H523</f>
        <v>0</v>
      </c>
      <c r="AR523" s="223" t="s">
        <v>83</v>
      </c>
      <c r="AT523" s="223" t="s">
        <v>325</v>
      </c>
      <c r="AU523" s="223" t="s">
        <v>83</v>
      </c>
      <c r="AY523" s="17" t="s">
        <v>152</v>
      </c>
      <c r="BE523" s="224">
        <f>IF(N523="základní",J523,0)</f>
        <v>0</v>
      </c>
      <c r="BF523" s="224">
        <f>IF(N523="snížená",J523,0)</f>
        <v>0</v>
      </c>
      <c r="BG523" s="224">
        <f>IF(N523="zákl. přenesená",J523,0)</f>
        <v>0</v>
      </c>
      <c r="BH523" s="224">
        <f>IF(N523="sníž. přenesená",J523,0)</f>
        <v>0</v>
      </c>
      <c r="BI523" s="224">
        <f>IF(N523="nulová",J523,0)</f>
        <v>0</v>
      </c>
      <c r="BJ523" s="17" t="s">
        <v>81</v>
      </c>
      <c r="BK523" s="224">
        <f>ROUND(I523*H523,2)</f>
        <v>0</v>
      </c>
      <c r="BL523" s="17" t="s">
        <v>81</v>
      </c>
      <c r="BM523" s="223" t="s">
        <v>4033</v>
      </c>
    </row>
    <row r="524" s="12" customFormat="1">
      <c r="B524" s="232"/>
      <c r="C524" s="233"/>
      <c r="D524" s="229" t="s">
        <v>182</v>
      </c>
      <c r="E524" s="234" t="s">
        <v>19</v>
      </c>
      <c r="F524" s="235" t="s">
        <v>3811</v>
      </c>
      <c r="G524" s="233"/>
      <c r="H524" s="234" t="s">
        <v>19</v>
      </c>
      <c r="I524" s="236"/>
      <c r="J524" s="233"/>
      <c r="K524" s="233"/>
      <c r="L524" s="237"/>
      <c r="M524" s="238"/>
      <c r="N524" s="239"/>
      <c r="O524" s="239"/>
      <c r="P524" s="239"/>
      <c r="Q524" s="239"/>
      <c r="R524" s="239"/>
      <c r="S524" s="239"/>
      <c r="T524" s="240"/>
      <c r="AT524" s="241" t="s">
        <v>182</v>
      </c>
      <c r="AU524" s="241" t="s">
        <v>83</v>
      </c>
      <c r="AV524" s="12" t="s">
        <v>81</v>
      </c>
      <c r="AW524" s="12" t="s">
        <v>35</v>
      </c>
      <c r="AX524" s="12" t="s">
        <v>73</v>
      </c>
      <c r="AY524" s="241" t="s">
        <v>152</v>
      </c>
    </row>
    <row r="525" s="12" customFormat="1">
      <c r="B525" s="232"/>
      <c r="C525" s="233"/>
      <c r="D525" s="229" t="s">
        <v>182</v>
      </c>
      <c r="E525" s="234" t="s">
        <v>19</v>
      </c>
      <c r="F525" s="235" t="s">
        <v>3815</v>
      </c>
      <c r="G525" s="233"/>
      <c r="H525" s="234" t="s">
        <v>19</v>
      </c>
      <c r="I525" s="236"/>
      <c r="J525" s="233"/>
      <c r="K525" s="233"/>
      <c r="L525" s="237"/>
      <c r="M525" s="238"/>
      <c r="N525" s="239"/>
      <c r="O525" s="239"/>
      <c r="P525" s="239"/>
      <c r="Q525" s="239"/>
      <c r="R525" s="239"/>
      <c r="S525" s="239"/>
      <c r="T525" s="240"/>
      <c r="AT525" s="241" t="s">
        <v>182</v>
      </c>
      <c r="AU525" s="241" t="s">
        <v>83</v>
      </c>
      <c r="AV525" s="12" t="s">
        <v>81</v>
      </c>
      <c r="AW525" s="12" t="s">
        <v>35</v>
      </c>
      <c r="AX525" s="12" t="s">
        <v>73</v>
      </c>
      <c r="AY525" s="241" t="s">
        <v>152</v>
      </c>
    </row>
    <row r="526" s="13" customFormat="1">
      <c r="B526" s="242"/>
      <c r="C526" s="243"/>
      <c r="D526" s="229" t="s">
        <v>182</v>
      </c>
      <c r="E526" s="244" t="s">
        <v>19</v>
      </c>
      <c r="F526" s="245" t="s">
        <v>81</v>
      </c>
      <c r="G526" s="243"/>
      <c r="H526" s="246">
        <v>1</v>
      </c>
      <c r="I526" s="247"/>
      <c r="J526" s="243"/>
      <c r="K526" s="243"/>
      <c r="L526" s="248"/>
      <c r="M526" s="249"/>
      <c r="N526" s="250"/>
      <c r="O526" s="250"/>
      <c r="P526" s="250"/>
      <c r="Q526" s="250"/>
      <c r="R526" s="250"/>
      <c r="S526" s="250"/>
      <c r="T526" s="251"/>
      <c r="AT526" s="252" t="s">
        <v>182</v>
      </c>
      <c r="AU526" s="252" t="s">
        <v>83</v>
      </c>
      <c r="AV526" s="13" t="s">
        <v>83</v>
      </c>
      <c r="AW526" s="13" t="s">
        <v>35</v>
      </c>
      <c r="AX526" s="13" t="s">
        <v>73</v>
      </c>
      <c r="AY526" s="252" t="s">
        <v>152</v>
      </c>
    </row>
    <row r="527" s="12" customFormat="1">
      <c r="B527" s="232"/>
      <c r="C527" s="233"/>
      <c r="D527" s="229" t="s">
        <v>182</v>
      </c>
      <c r="E527" s="234" t="s">
        <v>19</v>
      </c>
      <c r="F527" s="235" t="s">
        <v>3817</v>
      </c>
      <c r="G527" s="233"/>
      <c r="H527" s="234" t="s">
        <v>19</v>
      </c>
      <c r="I527" s="236"/>
      <c r="J527" s="233"/>
      <c r="K527" s="233"/>
      <c r="L527" s="237"/>
      <c r="M527" s="238"/>
      <c r="N527" s="239"/>
      <c r="O527" s="239"/>
      <c r="P527" s="239"/>
      <c r="Q527" s="239"/>
      <c r="R527" s="239"/>
      <c r="S527" s="239"/>
      <c r="T527" s="240"/>
      <c r="AT527" s="241" t="s">
        <v>182</v>
      </c>
      <c r="AU527" s="241" t="s">
        <v>83</v>
      </c>
      <c r="AV527" s="12" t="s">
        <v>81</v>
      </c>
      <c r="AW527" s="12" t="s">
        <v>35</v>
      </c>
      <c r="AX527" s="12" t="s">
        <v>73</v>
      </c>
      <c r="AY527" s="241" t="s">
        <v>152</v>
      </c>
    </row>
    <row r="528" s="13" customFormat="1">
      <c r="B528" s="242"/>
      <c r="C528" s="243"/>
      <c r="D528" s="229" t="s">
        <v>182</v>
      </c>
      <c r="E528" s="244" t="s">
        <v>19</v>
      </c>
      <c r="F528" s="245" t="s">
        <v>81</v>
      </c>
      <c r="G528" s="243"/>
      <c r="H528" s="246">
        <v>1</v>
      </c>
      <c r="I528" s="247"/>
      <c r="J528" s="243"/>
      <c r="K528" s="243"/>
      <c r="L528" s="248"/>
      <c r="M528" s="249"/>
      <c r="N528" s="250"/>
      <c r="O528" s="250"/>
      <c r="P528" s="250"/>
      <c r="Q528" s="250"/>
      <c r="R528" s="250"/>
      <c r="S528" s="250"/>
      <c r="T528" s="251"/>
      <c r="AT528" s="252" t="s">
        <v>182</v>
      </c>
      <c r="AU528" s="252" t="s">
        <v>83</v>
      </c>
      <c r="AV528" s="13" t="s">
        <v>83</v>
      </c>
      <c r="AW528" s="13" t="s">
        <v>35</v>
      </c>
      <c r="AX528" s="13" t="s">
        <v>73</v>
      </c>
      <c r="AY528" s="252" t="s">
        <v>152</v>
      </c>
    </row>
    <row r="529" s="14" customFormat="1">
      <c r="B529" s="253"/>
      <c r="C529" s="254"/>
      <c r="D529" s="229" t="s">
        <v>182</v>
      </c>
      <c r="E529" s="255" t="s">
        <v>19</v>
      </c>
      <c r="F529" s="256" t="s">
        <v>189</v>
      </c>
      <c r="G529" s="254"/>
      <c r="H529" s="257">
        <v>2</v>
      </c>
      <c r="I529" s="258"/>
      <c r="J529" s="254"/>
      <c r="K529" s="254"/>
      <c r="L529" s="259"/>
      <c r="M529" s="260"/>
      <c r="N529" s="261"/>
      <c r="O529" s="261"/>
      <c r="P529" s="261"/>
      <c r="Q529" s="261"/>
      <c r="R529" s="261"/>
      <c r="S529" s="261"/>
      <c r="T529" s="262"/>
      <c r="AT529" s="263" t="s">
        <v>182</v>
      </c>
      <c r="AU529" s="263" t="s">
        <v>83</v>
      </c>
      <c r="AV529" s="14" t="s">
        <v>151</v>
      </c>
      <c r="AW529" s="14" t="s">
        <v>35</v>
      </c>
      <c r="AX529" s="14" t="s">
        <v>81</v>
      </c>
      <c r="AY529" s="263" t="s">
        <v>152</v>
      </c>
    </row>
    <row r="530" s="1" customFormat="1" ht="16.5" customHeight="1">
      <c r="B530" s="38"/>
      <c r="C530" s="264" t="s">
        <v>1056</v>
      </c>
      <c r="D530" s="264" t="s">
        <v>325</v>
      </c>
      <c r="E530" s="265" t="s">
        <v>4034</v>
      </c>
      <c r="F530" s="266" t="s">
        <v>4035</v>
      </c>
      <c r="G530" s="267" t="s">
        <v>267</v>
      </c>
      <c r="H530" s="268">
        <v>2</v>
      </c>
      <c r="I530" s="269"/>
      <c r="J530" s="270">
        <f>ROUND(I530*H530,2)</f>
        <v>0</v>
      </c>
      <c r="K530" s="266" t="s">
        <v>3786</v>
      </c>
      <c r="L530" s="271"/>
      <c r="M530" s="272" t="s">
        <v>19</v>
      </c>
      <c r="N530" s="273" t="s">
        <v>44</v>
      </c>
      <c r="O530" s="83"/>
      <c r="P530" s="227">
        <f>O530*H530</f>
        <v>0</v>
      </c>
      <c r="Q530" s="227">
        <v>0</v>
      </c>
      <c r="R530" s="227">
        <f>Q530*H530</f>
        <v>0</v>
      </c>
      <c r="S530" s="227">
        <v>0</v>
      </c>
      <c r="T530" s="228">
        <f>S530*H530</f>
        <v>0</v>
      </c>
      <c r="AR530" s="223" t="s">
        <v>83</v>
      </c>
      <c r="AT530" s="223" t="s">
        <v>325</v>
      </c>
      <c r="AU530" s="223" t="s">
        <v>83</v>
      </c>
      <c r="AY530" s="17" t="s">
        <v>152</v>
      </c>
      <c r="BE530" s="224">
        <f>IF(N530="základní",J530,0)</f>
        <v>0</v>
      </c>
      <c r="BF530" s="224">
        <f>IF(N530="snížená",J530,0)</f>
        <v>0</v>
      </c>
      <c r="BG530" s="224">
        <f>IF(N530="zákl. přenesená",J530,0)</f>
        <v>0</v>
      </c>
      <c r="BH530" s="224">
        <f>IF(N530="sníž. přenesená",J530,0)</f>
        <v>0</v>
      </c>
      <c r="BI530" s="224">
        <f>IF(N530="nulová",J530,0)</f>
        <v>0</v>
      </c>
      <c r="BJ530" s="17" t="s">
        <v>81</v>
      </c>
      <c r="BK530" s="224">
        <f>ROUND(I530*H530,2)</f>
        <v>0</v>
      </c>
      <c r="BL530" s="17" t="s">
        <v>81</v>
      </c>
      <c r="BM530" s="223" t="s">
        <v>4036</v>
      </c>
    </row>
    <row r="531" s="12" customFormat="1">
      <c r="B531" s="232"/>
      <c r="C531" s="233"/>
      <c r="D531" s="229" t="s">
        <v>182</v>
      </c>
      <c r="E531" s="234" t="s">
        <v>19</v>
      </c>
      <c r="F531" s="235" t="s">
        <v>3811</v>
      </c>
      <c r="G531" s="233"/>
      <c r="H531" s="234" t="s">
        <v>19</v>
      </c>
      <c r="I531" s="236"/>
      <c r="J531" s="233"/>
      <c r="K531" s="233"/>
      <c r="L531" s="237"/>
      <c r="M531" s="238"/>
      <c r="N531" s="239"/>
      <c r="O531" s="239"/>
      <c r="P531" s="239"/>
      <c r="Q531" s="239"/>
      <c r="R531" s="239"/>
      <c r="S531" s="239"/>
      <c r="T531" s="240"/>
      <c r="AT531" s="241" t="s">
        <v>182</v>
      </c>
      <c r="AU531" s="241" t="s">
        <v>83</v>
      </c>
      <c r="AV531" s="12" t="s">
        <v>81</v>
      </c>
      <c r="AW531" s="12" t="s">
        <v>35</v>
      </c>
      <c r="AX531" s="12" t="s">
        <v>73</v>
      </c>
      <c r="AY531" s="241" t="s">
        <v>152</v>
      </c>
    </row>
    <row r="532" s="12" customFormat="1">
      <c r="B532" s="232"/>
      <c r="C532" s="233"/>
      <c r="D532" s="229" t="s">
        <v>182</v>
      </c>
      <c r="E532" s="234" t="s">
        <v>19</v>
      </c>
      <c r="F532" s="235" t="s">
        <v>3815</v>
      </c>
      <c r="G532" s="233"/>
      <c r="H532" s="234" t="s">
        <v>19</v>
      </c>
      <c r="I532" s="236"/>
      <c r="J532" s="233"/>
      <c r="K532" s="233"/>
      <c r="L532" s="237"/>
      <c r="M532" s="238"/>
      <c r="N532" s="239"/>
      <c r="O532" s="239"/>
      <c r="P532" s="239"/>
      <c r="Q532" s="239"/>
      <c r="R532" s="239"/>
      <c r="S532" s="239"/>
      <c r="T532" s="240"/>
      <c r="AT532" s="241" t="s">
        <v>182</v>
      </c>
      <c r="AU532" s="241" t="s">
        <v>83</v>
      </c>
      <c r="AV532" s="12" t="s">
        <v>81</v>
      </c>
      <c r="AW532" s="12" t="s">
        <v>35</v>
      </c>
      <c r="AX532" s="12" t="s">
        <v>73</v>
      </c>
      <c r="AY532" s="241" t="s">
        <v>152</v>
      </c>
    </row>
    <row r="533" s="13" customFormat="1">
      <c r="B533" s="242"/>
      <c r="C533" s="243"/>
      <c r="D533" s="229" t="s">
        <v>182</v>
      </c>
      <c r="E533" s="244" t="s">
        <v>19</v>
      </c>
      <c r="F533" s="245" t="s">
        <v>81</v>
      </c>
      <c r="G533" s="243"/>
      <c r="H533" s="246">
        <v>1</v>
      </c>
      <c r="I533" s="247"/>
      <c r="J533" s="243"/>
      <c r="K533" s="243"/>
      <c r="L533" s="248"/>
      <c r="M533" s="249"/>
      <c r="N533" s="250"/>
      <c r="O533" s="250"/>
      <c r="P533" s="250"/>
      <c r="Q533" s="250"/>
      <c r="R533" s="250"/>
      <c r="S533" s="250"/>
      <c r="T533" s="251"/>
      <c r="AT533" s="252" t="s">
        <v>182</v>
      </c>
      <c r="AU533" s="252" t="s">
        <v>83</v>
      </c>
      <c r="AV533" s="13" t="s">
        <v>83</v>
      </c>
      <c r="AW533" s="13" t="s">
        <v>35</v>
      </c>
      <c r="AX533" s="13" t="s">
        <v>73</v>
      </c>
      <c r="AY533" s="252" t="s">
        <v>152</v>
      </c>
    </row>
    <row r="534" s="12" customFormat="1">
      <c r="B534" s="232"/>
      <c r="C534" s="233"/>
      <c r="D534" s="229" t="s">
        <v>182</v>
      </c>
      <c r="E534" s="234" t="s">
        <v>19</v>
      </c>
      <c r="F534" s="235" t="s">
        <v>3817</v>
      </c>
      <c r="G534" s="233"/>
      <c r="H534" s="234" t="s">
        <v>19</v>
      </c>
      <c r="I534" s="236"/>
      <c r="J534" s="233"/>
      <c r="K534" s="233"/>
      <c r="L534" s="237"/>
      <c r="M534" s="238"/>
      <c r="N534" s="239"/>
      <c r="O534" s="239"/>
      <c r="P534" s="239"/>
      <c r="Q534" s="239"/>
      <c r="R534" s="239"/>
      <c r="S534" s="239"/>
      <c r="T534" s="240"/>
      <c r="AT534" s="241" t="s">
        <v>182</v>
      </c>
      <c r="AU534" s="241" t="s">
        <v>83</v>
      </c>
      <c r="AV534" s="12" t="s">
        <v>81</v>
      </c>
      <c r="AW534" s="12" t="s">
        <v>35</v>
      </c>
      <c r="AX534" s="12" t="s">
        <v>73</v>
      </c>
      <c r="AY534" s="241" t="s">
        <v>152</v>
      </c>
    </row>
    <row r="535" s="13" customFormat="1">
      <c r="B535" s="242"/>
      <c r="C535" s="243"/>
      <c r="D535" s="229" t="s">
        <v>182</v>
      </c>
      <c r="E535" s="244" t="s">
        <v>19</v>
      </c>
      <c r="F535" s="245" t="s">
        <v>81</v>
      </c>
      <c r="G535" s="243"/>
      <c r="H535" s="246">
        <v>1</v>
      </c>
      <c r="I535" s="247"/>
      <c r="J535" s="243"/>
      <c r="K535" s="243"/>
      <c r="L535" s="248"/>
      <c r="M535" s="249"/>
      <c r="N535" s="250"/>
      <c r="O535" s="250"/>
      <c r="P535" s="250"/>
      <c r="Q535" s="250"/>
      <c r="R535" s="250"/>
      <c r="S535" s="250"/>
      <c r="T535" s="251"/>
      <c r="AT535" s="252" t="s">
        <v>182</v>
      </c>
      <c r="AU535" s="252" t="s">
        <v>83</v>
      </c>
      <c r="AV535" s="13" t="s">
        <v>83</v>
      </c>
      <c r="AW535" s="13" t="s">
        <v>35</v>
      </c>
      <c r="AX535" s="13" t="s">
        <v>73</v>
      </c>
      <c r="AY535" s="252" t="s">
        <v>152</v>
      </c>
    </row>
    <row r="536" s="14" customFormat="1">
      <c r="B536" s="253"/>
      <c r="C536" s="254"/>
      <c r="D536" s="229" t="s">
        <v>182</v>
      </c>
      <c r="E536" s="255" t="s">
        <v>19</v>
      </c>
      <c r="F536" s="256" t="s">
        <v>189</v>
      </c>
      <c r="G536" s="254"/>
      <c r="H536" s="257">
        <v>2</v>
      </c>
      <c r="I536" s="258"/>
      <c r="J536" s="254"/>
      <c r="K536" s="254"/>
      <c r="L536" s="259"/>
      <c r="M536" s="260"/>
      <c r="N536" s="261"/>
      <c r="O536" s="261"/>
      <c r="P536" s="261"/>
      <c r="Q536" s="261"/>
      <c r="R536" s="261"/>
      <c r="S536" s="261"/>
      <c r="T536" s="262"/>
      <c r="AT536" s="263" t="s">
        <v>182</v>
      </c>
      <c r="AU536" s="263" t="s">
        <v>83</v>
      </c>
      <c r="AV536" s="14" t="s">
        <v>151</v>
      </c>
      <c r="AW536" s="14" t="s">
        <v>35</v>
      </c>
      <c r="AX536" s="14" t="s">
        <v>81</v>
      </c>
      <c r="AY536" s="263" t="s">
        <v>152</v>
      </c>
    </row>
    <row r="537" s="1" customFormat="1" ht="72" customHeight="1">
      <c r="B537" s="38"/>
      <c r="C537" s="211" t="s">
        <v>1062</v>
      </c>
      <c r="D537" s="211" t="s">
        <v>155</v>
      </c>
      <c r="E537" s="212" t="s">
        <v>4037</v>
      </c>
      <c r="F537" s="213" t="s">
        <v>4038</v>
      </c>
      <c r="G537" s="214" t="s">
        <v>267</v>
      </c>
      <c r="H537" s="215">
        <v>4</v>
      </c>
      <c r="I537" s="216"/>
      <c r="J537" s="217">
        <f>ROUND(I537*H537,2)</f>
        <v>0</v>
      </c>
      <c r="K537" s="213" t="s">
        <v>3039</v>
      </c>
      <c r="L537" s="43"/>
      <c r="M537" s="225" t="s">
        <v>19</v>
      </c>
      <c r="N537" s="226" t="s">
        <v>44</v>
      </c>
      <c r="O537" s="83"/>
      <c r="P537" s="227">
        <f>O537*H537</f>
        <v>0</v>
      </c>
      <c r="Q537" s="227">
        <v>0</v>
      </c>
      <c r="R537" s="227">
        <f>Q537*H537</f>
        <v>0</v>
      </c>
      <c r="S537" s="227">
        <v>0</v>
      </c>
      <c r="T537" s="228">
        <f>S537*H537</f>
        <v>0</v>
      </c>
      <c r="AR537" s="223" t="s">
        <v>81</v>
      </c>
      <c r="AT537" s="223" t="s">
        <v>155</v>
      </c>
      <c r="AU537" s="223" t="s">
        <v>83</v>
      </c>
      <c r="AY537" s="17" t="s">
        <v>152</v>
      </c>
      <c r="BE537" s="224">
        <f>IF(N537="základní",J537,0)</f>
        <v>0</v>
      </c>
      <c r="BF537" s="224">
        <f>IF(N537="snížená",J537,0)</f>
        <v>0</v>
      </c>
      <c r="BG537" s="224">
        <f>IF(N537="zákl. přenesená",J537,0)</f>
        <v>0</v>
      </c>
      <c r="BH537" s="224">
        <f>IF(N537="sníž. přenesená",J537,0)</f>
        <v>0</v>
      </c>
      <c r="BI537" s="224">
        <f>IF(N537="nulová",J537,0)</f>
        <v>0</v>
      </c>
      <c r="BJ537" s="17" t="s">
        <v>81</v>
      </c>
      <c r="BK537" s="224">
        <f>ROUND(I537*H537,2)</f>
        <v>0</v>
      </c>
      <c r="BL537" s="17" t="s">
        <v>81</v>
      </c>
      <c r="BM537" s="223" t="s">
        <v>4039</v>
      </c>
    </row>
    <row r="538" s="1" customFormat="1">
      <c r="B538" s="38"/>
      <c r="C538" s="39"/>
      <c r="D538" s="229" t="s">
        <v>180</v>
      </c>
      <c r="E538" s="39"/>
      <c r="F538" s="230" t="s">
        <v>4026</v>
      </c>
      <c r="G538" s="39"/>
      <c r="H538" s="39"/>
      <c r="I538" s="135"/>
      <c r="J538" s="39"/>
      <c r="K538" s="39"/>
      <c r="L538" s="43"/>
      <c r="M538" s="231"/>
      <c r="N538" s="83"/>
      <c r="O538" s="83"/>
      <c r="P538" s="83"/>
      <c r="Q538" s="83"/>
      <c r="R538" s="83"/>
      <c r="S538" s="83"/>
      <c r="T538" s="84"/>
      <c r="AT538" s="17" t="s">
        <v>180</v>
      </c>
      <c r="AU538" s="17" t="s">
        <v>83</v>
      </c>
    </row>
    <row r="539" s="12" customFormat="1">
      <c r="B539" s="232"/>
      <c r="C539" s="233"/>
      <c r="D539" s="229" t="s">
        <v>182</v>
      </c>
      <c r="E539" s="234" t="s">
        <v>19</v>
      </c>
      <c r="F539" s="235" t="s">
        <v>3811</v>
      </c>
      <c r="G539" s="233"/>
      <c r="H539" s="234" t="s">
        <v>19</v>
      </c>
      <c r="I539" s="236"/>
      <c r="J539" s="233"/>
      <c r="K539" s="233"/>
      <c r="L539" s="237"/>
      <c r="M539" s="238"/>
      <c r="N539" s="239"/>
      <c r="O539" s="239"/>
      <c r="P539" s="239"/>
      <c r="Q539" s="239"/>
      <c r="R539" s="239"/>
      <c r="S539" s="239"/>
      <c r="T539" s="240"/>
      <c r="AT539" s="241" t="s">
        <v>182</v>
      </c>
      <c r="AU539" s="241" t="s">
        <v>83</v>
      </c>
      <c r="AV539" s="12" t="s">
        <v>81</v>
      </c>
      <c r="AW539" s="12" t="s">
        <v>35</v>
      </c>
      <c r="AX539" s="12" t="s">
        <v>73</v>
      </c>
      <c r="AY539" s="241" t="s">
        <v>152</v>
      </c>
    </row>
    <row r="540" s="12" customFormat="1">
      <c r="B540" s="232"/>
      <c r="C540" s="233"/>
      <c r="D540" s="229" t="s">
        <v>182</v>
      </c>
      <c r="E540" s="234" t="s">
        <v>19</v>
      </c>
      <c r="F540" s="235" t="s">
        <v>3813</v>
      </c>
      <c r="G540" s="233"/>
      <c r="H540" s="234" t="s">
        <v>19</v>
      </c>
      <c r="I540" s="236"/>
      <c r="J540" s="233"/>
      <c r="K540" s="233"/>
      <c r="L540" s="237"/>
      <c r="M540" s="238"/>
      <c r="N540" s="239"/>
      <c r="O540" s="239"/>
      <c r="P540" s="239"/>
      <c r="Q540" s="239"/>
      <c r="R540" s="239"/>
      <c r="S540" s="239"/>
      <c r="T540" s="240"/>
      <c r="AT540" s="241" t="s">
        <v>182</v>
      </c>
      <c r="AU540" s="241" t="s">
        <v>83</v>
      </c>
      <c r="AV540" s="12" t="s">
        <v>81</v>
      </c>
      <c r="AW540" s="12" t="s">
        <v>35</v>
      </c>
      <c r="AX540" s="12" t="s">
        <v>73</v>
      </c>
      <c r="AY540" s="241" t="s">
        <v>152</v>
      </c>
    </row>
    <row r="541" s="13" customFormat="1">
      <c r="B541" s="242"/>
      <c r="C541" s="243"/>
      <c r="D541" s="229" t="s">
        <v>182</v>
      </c>
      <c r="E541" s="244" t="s">
        <v>19</v>
      </c>
      <c r="F541" s="245" t="s">
        <v>81</v>
      </c>
      <c r="G541" s="243"/>
      <c r="H541" s="246">
        <v>1</v>
      </c>
      <c r="I541" s="247"/>
      <c r="J541" s="243"/>
      <c r="K541" s="243"/>
      <c r="L541" s="248"/>
      <c r="M541" s="249"/>
      <c r="N541" s="250"/>
      <c r="O541" s="250"/>
      <c r="P541" s="250"/>
      <c r="Q541" s="250"/>
      <c r="R541" s="250"/>
      <c r="S541" s="250"/>
      <c r="T541" s="251"/>
      <c r="AT541" s="252" t="s">
        <v>182</v>
      </c>
      <c r="AU541" s="252" t="s">
        <v>83</v>
      </c>
      <c r="AV541" s="13" t="s">
        <v>83</v>
      </c>
      <c r="AW541" s="13" t="s">
        <v>35</v>
      </c>
      <c r="AX541" s="13" t="s">
        <v>73</v>
      </c>
      <c r="AY541" s="252" t="s">
        <v>152</v>
      </c>
    </row>
    <row r="542" s="12" customFormat="1">
      <c r="B542" s="232"/>
      <c r="C542" s="233"/>
      <c r="D542" s="229" t="s">
        <v>182</v>
      </c>
      <c r="E542" s="234" t="s">
        <v>19</v>
      </c>
      <c r="F542" s="235" t="s">
        <v>3815</v>
      </c>
      <c r="G542" s="233"/>
      <c r="H542" s="234" t="s">
        <v>19</v>
      </c>
      <c r="I542" s="236"/>
      <c r="J542" s="233"/>
      <c r="K542" s="233"/>
      <c r="L542" s="237"/>
      <c r="M542" s="238"/>
      <c r="N542" s="239"/>
      <c r="O542" s="239"/>
      <c r="P542" s="239"/>
      <c r="Q542" s="239"/>
      <c r="R542" s="239"/>
      <c r="S542" s="239"/>
      <c r="T542" s="240"/>
      <c r="AT542" s="241" t="s">
        <v>182</v>
      </c>
      <c r="AU542" s="241" t="s">
        <v>83</v>
      </c>
      <c r="AV542" s="12" t="s">
        <v>81</v>
      </c>
      <c r="AW542" s="12" t="s">
        <v>35</v>
      </c>
      <c r="AX542" s="12" t="s">
        <v>73</v>
      </c>
      <c r="AY542" s="241" t="s">
        <v>152</v>
      </c>
    </row>
    <row r="543" s="13" customFormat="1">
      <c r="B543" s="242"/>
      <c r="C543" s="243"/>
      <c r="D543" s="229" t="s">
        <v>182</v>
      </c>
      <c r="E543" s="244" t="s">
        <v>19</v>
      </c>
      <c r="F543" s="245" t="s">
        <v>83</v>
      </c>
      <c r="G543" s="243"/>
      <c r="H543" s="246">
        <v>2</v>
      </c>
      <c r="I543" s="247"/>
      <c r="J543" s="243"/>
      <c r="K543" s="243"/>
      <c r="L543" s="248"/>
      <c r="M543" s="249"/>
      <c r="N543" s="250"/>
      <c r="O543" s="250"/>
      <c r="P543" s="250"/>
      <c r="Q543" s="250"/>
      <c r="R543" s="250"/>
      <c r="S543" s="250"/>
      <c r="T543" s="251"/>
      <c r="AT543" s="252" t="s">
        <v>182</v>
      </c>
      <c r="AU543" s="252" t="s">
        <v>83</v>
      </c>
      <c r="AV543" s="13" t="s">
        <v>83</v>
      </c>
      <c r="AW543" s="13" t="s">
        <v>35</v>
      </c>
      <c r="AX543" s="13" t="s">
        <v>73</v>
      </c>
      <c r="AY543" s="252" t="s">
        <v>152</v>
      </c>
    </row>
    <row r="544" s="12" customFormat="1">
      <c r="B544" s="232"/>
      <c r="C544" s="233"/>
      <c r="D544" s="229" t="s">
        <v>182</v>
      </c>
      <c r="E544" s="234" t="s">
        <v>19</v>
      </c>
      <c r="F544" s="235" t="s">
        <v>3817</v>
      </c>
      <c r="G544" s="233"/>
      <c r="H544" s="234" t="s">
        <v>19</v>
      </c>
      <c r="I544" s="236"/>
      <c r="J544" s="233"/>
      <c r="K544" s="233"/>
      <c r="L544" s="237"/>
      <c r="M544" s="238"/>
      <c r="N544" s="239"/>
      <c r="O544" s="239"/>
      <c r="P544" s="239"/>
      <c r="Q544" s="239"/>
      <c r="R544" s="239"/>
      <c r="S544" s="239"/>
      <c r="T544" s="240"/>
      <c r="AT544" s="241" t="s">
        <v>182</v>
      </c>
      <c r="AU544" s="241" t="s">
        <v>83</v>
      </c>
      <c r="AV544" s="12" t="s">
        <v>81</v>
      </c>
      <c r="AW544" s="12" t="s">
        <v>35</v>
      </c>
      <c r="AX544" s="12" t="s">
        <v>73</v>
      </c>
      <c r="AY544" s="241" t="s">
        <v>152</v>
      </c>
    </row>
    <row r="545" s="13" customFormat="1">
      <c r="B545" s="242"/>
      <c r="C545" s="243"/>
      <c r="D545" s="229" t="s">
        <v>182</v>
      </c>
      <c r="E545" s="244" t="s">
        <v>19</v>
      </c>
      <c r="F545" s="245" t="s">
        <v>81</v>
      </c>
      <c r="G545" s="243"/>
      <c r="H545" s="246">
        <v>1</v>
      </c>
      <c r="I545" s="247"/>
      <c r="J545" s="243"/>
      <c r="K545" s="243"/>
      <c r="L545" s="248"/>
      <c r="M545" s="249"/>
      <c r="N545" s="250"/>
      <c r="O545" s="250"/>
      <c r="P545" s="250"/>
      <c r="Q545" s="250"/>
      <c r="R545" s="250"/>
      <c r="S545" s="250"/>
      <c r="T545" s="251"/>
      <c r="AT545" s="252" t="s">
        <v>182</v>
      </c>
      <c r="AU545" s="252" t="s">
        <v>83</v>
      </c>
      <c r="AV545" s="13" t="s">
        <v>83</v>
      </c>
      <c r="AW545" s="13" t="s">
        <v>35</v>
      </c>
      <c r="AX545" s="13" t="s">
        <v>73</v>
      </c>
      <c r="AY545" s="252" t="s">
        <v>152</v>
      </c>
    </row>
    <row r="546" s="14" customFormat="1">
      <c r="B546" s="253"/>
      <c r="C546" s="254"/>
      <c r="D546" s="229" t="s">
        <v>182</v>
      </c>
      <c r="E546" s="255" t="s">
        <v>19</v>
      </c>
      <c r="F546" s="256" t="s">
        <v>189</v>
      </c>
      <c r="G546" s="254"/>
      <c r="H546" s="257">
        <v>4</v>
      </c>
      <c r="I546" s="258"/>
      <c r="J546" s="254"/>
      <c r="K546" s="254"/>
      <c r="L546" s="259"/>
      <c r="M546" s="260"/>
      <c r="N546" s="261"/>
      <c r="O546" s="261"/>
      <c r="P546" s="261"/>
      <c r="Q546" s="261"/>
      <c r="R546" s="261"/>
      <c r="S546" s="261"/>
      <c r="T546" s="262"/>
      <c r="AT546" s="263" t="s">
        <v>182</v>
      </c>
      <c r="AU546" s="263" t="s">
        <v>83</v>
      </c>
      <c r="AV546" s="14" t="s">
        <v>151</v>
      </c>
      <c r="AW546" s="14" t="s">
        <v>35</v>
      </c>
      <c r="AX546" s="14" t="s">
        <v>81</v>
      </c>
      <c r="AY546" s="263" t="s">
        <v>152</v>
      </c>
    </row>
    <row r="547" s="1" customFormat="1" ht="24" customHeight="1">
      <c r="B547" s="38"/>
      <c r="C547" s="264" t="s">
        <v>1071</v>
      </c>
      <c r="D547" s="264" t="s">
        <v>325</v>
      </c>
      <c r="E547" s="265" t="s">
        <v>4040</v>
      </c>
      <c r="F547" s="266" t="s">
        <v>4041</v>
      </c>
      <c r="G547" s="267" t="s">
        <v>267</v>
      </c>
      <c r="H547" s="268">
        <v>4</v>
      </c>
      <c r="I547" s="269"/>
      <c r="J547" s="270">
        <f>ROUND(I547*H547,2)</f>
        <v>0</v>
      </c>
      <c r="K547" s="266" t="s">
        <v>3786</v>
      </c>
      <c r="L547" s="271"/>
      <c r="M547" s="272" t="s">
        <v>19</v>
      </c>
      <c r="N547" s="273" t="s">
        <v>44</v>
      </c>
      <c r="O547" s="83"/>
      <c r="P547" s="227">
        <f>O547*H547</f>
        <v>0</v>
      </c>
      <c r="Q547" s="227">
        <v>0</v>
      </c>
      <c r="R547" s="227">
        <f>Q547*H547</f>
        <v>0</v>
      </c>
      <c r="S547" s="227">
        <v>0</v>
      </c>
      <c r="T547" s="228">
        <f>S547*H547</f>
        <v>0</v>
      </c>
      <c r="AR547" s="223" t="s">
        <v>83</v>
      </c>
      <c r="AT547" s="223" t="s">
        <v>325</v>
      </c>
      <c r="AU547" s="223" t="s">
        <v>83</v>
      </c>
      <c r="AY547" s="17" t="s">
        <v>152</v>
      </c>
      <c r="BE547" s="224">
        <f>IF(N547="základní",J547,0)</f>
        <v>0</v>
      </c>
      <c r="BF547" s="224">
        <f>IF(N547="snížená",J547,0)</f>
        <v>0</v>
      </c>
      <c r="BG547" s="224">
        <f>IF(N547="zákl. přenesená",J547,0)</f>
        <v>0</v>
      </c>
      <c r="BH547" s="224">
        <f>IF(N547="sníž. přenesená",J547,0)</f>
        <v>0</v>
      </c>
      <c r="BI547" s="224">
        <f>IF(N547="nulová",J547,0)</f>
        <v>0</v>
      </c>
      <c r="BJ547" s="17" t="s">
        <v>81</v>
      </c>
      <c r="BK547" s="224">
        <f>ROUND(I547*H547,2)</f>
        <v>0</v>
      </c>
      <c r="BL547" s="17" t="s">
        <v>81</v>
      </c>
      <c r="BM547" s="223" t="s">
        <v>4042</v>
      </c>
    </row>
    <row r="548" s="12" customFormat="1">
      <c r="B548" s="232"/>
      <c r="C548" s="233"/>
      <c r="D548" s="229" t="s">
        <v>182</v>
      </c>
      <c r="E548" s="234" t="s">
        <v>19</v>
      </c>
      <c r="F548" s="235" t="s">
        <v>3811</v>
      </c>
      <c r="G548" s="233"/>
      <c r="H548" s="234" t="s">
        <v>19</v>
      </c>
      <c r="I548" s="236"/>
      <c r="J548" s="233"/>
      <c r="K548" s="233"/>
      <c r="L548" s="237"/>
      <c r="M548" s="238"/>
      <c r="N548" s="239"/>
      <c r="O548" s="239"/>
      <c r="P548" s="239"/>
      <c r="Q548" s="239"/>
      <c r="R548" s="239"/>
      <c r="S548" s="239"/>
      <c r="T548" s="240"/>
      <c r="AT548" s="241" t="s">
        <v>182</v>
      </c>
      <c r="AU548" s="241" t="s">
        <v>83</v>
      </c>
      <c r="AV548" s="12" t="s">
        <v>81</v>
      </c>
      <c r="AW548" s="12" t="s">
        <v>35</v>
      </c>
      <c r="AX548" s="12" t="s">
        <v>73</v>
      </c>
      <c r="AY548" s="241" t="s">
        <v>152</v>
      </c>
    </row>
    <row r="549" s="12" customFormat="1">
      <c r="B549" s="232"/>
      <c r="C549" s="233"/>
      <c r="D549" s="229" t="s">
        <v>182</v>
      </c>
      <c r="E549" s="234" t="s">
        <v>19</v>
      </c>
      <c r="F549" s="235" t="s">
        <v>3813</v>
      </c>
      <c r="G549" s="233"/>
      <c r="H549" s="234" t="s">
        <v>19</v>
      </c>
      <c r="I549" s="236"/>
      <c r="J549" s="233"/>
      <c r="K549" s="233"/>
      <c r="L549" s="237"/>
      <c r="M549" s="238"/>
      <c r="N549" s="239"/>
      <c r="O549" s="239"/>
      <c r="P549" s="239"/>
      <c r="Q549" s="239"/>
      <c r="R549" s="239"/>
      <c r="S549" s="239"/>
      <c r="T549" s="240"/>
      <c r="AT549" s="241" t="s">
        <v>182</v>
      </c>
      <c r="AU549" s="241" t="s">
        <v>83</v>
      </c>
      <c r="AV549" s="12" t="s">
        <v>81</v>
      </c>
      <c r="AW549" s="12" t="s">
        <v>35</v>
      </c>
      <c r="AX549" s="12" t="s">
        <v>73</v>
      </c>
      <c r="AY549" s="241" t="s">
        <v>152</v>
      </c>
    </row>
    <row r="550" s="13" customFormat="1">
      <c r="B550" s="242"/>
      <c r="C550" s="243"/>
      <c r="D550" s="229" t="s">
        <v>182</v>
      </c>
      <c r="E550" s="244" t="s">
        <v>19</v>
      </c>
      <c r="F550" s="245" t="s">
        <v>81</v>
      </c>
      <c r="G550" s="243"/>
      <c r="H550" s="246">
        <v>1</v>
      </c>
      <c r="I550" s="247"/>
      <c r="J550" s="243"/>
      <c r="K550" s="243"/>
      <c r="L550" s="248"/>
      <c r="M550" s="249"/>
      <c r="N550" s="250"/>
      <c r="O550" s="250"/>
      <c r="P550" s="250"/>
      <c r="Q550" s="250"/>
      <c r="R550" s="250"/>
      <c r="S550" s="250"/>
      <c r="T550" s="251"/>
      <c r="AT550" s="252" t="s">
        <v>182</v>
      </c>
      <c r="AU550" s="252" t="s">
        <v>83</v>
      </c>
      <c r="AV550" s="13" t="s">
        <v>83</v>
      </c>
      <c r="AW550" s="13" t="s">
        <v>35</v>
      </c>
      <c r="AX550" s="13" t="s">
        <v>73</v>
      </c>
      <c r="AY550" s="252" t="s">
        <v>152</v>
      </c>
    </row>
    <row r="551" s="12" customFormat="1">
      <c r="B551" s="232"/>
      <c r="C551" s="233"/>
      <c r="D551" s="229" t="s">
        <v>182</v>
      </c>
      <c r="E551" s="234" t="s">
        <v>19</v>
      </c>
      <c r="F551" s="235" t="s">
        <v>3815</v>
      </c>
      <c r="G551" s="233"/>
      <c r="H551" s="234" t="s">
        <v>19</v>
      </c>
      <c r="I551" s="236"/>
      <c r="J551" s="233"/>
      <c r="K551" s="233"/>
      <c r="L551" s="237"/>
      <c r="M551" s="238"/>
      <c r="N551" s="239"/>
      <c r="O551" s="239"/>
      <c r="P551" s="239"/>
      <c r="Q551" s="239"/>
      <c r="R551" s="239"/>
      <c r="S551" s="239"/>
      <c r="T551" s="240"/>
      <c r="AT551" s="241" t="s">
        <v>182</v>
      </c>
      <c r="AU551" s="241" t="s">
        <v>83</v>
      </c>
      <c r="AV551" s="12" t="s">
        <v>81</v>
      </c>
      <c r="AW551" s="12" t="s">
        <v>35</v>
      </c>
      <c r="AX551" s="12" t="s">
        <v>73</v>
      </c>
      <c r="AY551" s="241" t="s">
        <v>152</v>
      </c>
    </row>
    <row r="552" s="13" customFormat="1">
      <c r="B552" s="242"/>
      <c r="C552" s="243"/>
      <c r="D552" s="229" t="s">
        <v>182</v>
      </c>
      <c r="E552" s="244" t="s">
        <v>19</v>
      </c>
      <c r="F552" s="245" t="s">
        <v>83</v>
      </c>
      <c r="G552" s="243"/>
      <c r="H552" s="246">
        <v>2</v>
      </c>
      <c r="I552" s="247"/>
      <c r="J552" s="243"/>
      <c r="K552" s="243"/>
      <c r="L552" s="248"/>
      <c r="M552" s="249"/>
      <c r="N552" s="250"/>
      <c r="O552" s="250"/>
      <c r="P552" s="250"/>
      <c r="Q552" s="250"/>
      <c r="R552" s="250"/>
      <c r="S552" s="250"/>
      <c r="T552" s="251"/>
      <c r="AT552" s="252" t="s">
        <v>182</v>
      </c>
      <c r="AU552" s="252" t="s">
        <v>83</v>
      </c>
      <c r="AV552" s="13" t="s">
        <v>83</v>
      </c>
      <c r="AW552" s="13" t="s">
        <v>35</v>
      </c>
      <c r="AX552" s="13" t="s">
        <v>73</v>
      </c>
      <c r="AY552" s="252" t="s">
        <v>152</v>
      </c>
    </row>
    <row r="553" s="12" customFormat="1">
      <c r="B553" s="232"/>
      <c r="C553" s="233"/>
      <c r="D553" s="229" t="s">
        <v>182</v>
      </c>
      <c r="E553" s="234" t="s">
        <v>19</v>
      </c>
      <c r="F553" s="235" t="s">
        <v>3817</v>
      </c>
      <c r="G553" s="233"/>
      <c r="H553" s="234" t="s">
        <v>19</v>
      </c>
      <c r="I553" s="236"/>
      <c r="J553" s="233"/>
      <c r="K553" s="233"/>
      <c r="L553" s="237"/>
      <c r="M553" s="238"/>
      <c r="N553" s="239"/>
      <c r="O553" s="239"/>
      <c r="P553" s="239"/>
      <c r="Q553" s="239"/>
      <c r="R553" s="239"/>
      <c r="S553" s="239"/>
      <c r="T553" s="240"/>
      <c r="AT553" s="241" t="s">
        <v>182</v>
      </c>
      <c r="AU553" s="241" t="s">
        <v>83</v>
      </c>
      <c r="AV553" s="12" t="s">
        <v>81</v>
      </c>
      <c r="AW553" s="12" t="s">
        <v>35</v>
      </c>
      <c r="AX553" s="12" t="s">
        <v>73</v>
      </c>
      <c r="AY553" s="241" t="s">
        <v>152</v>
      </c>
    </row>
    <row r="554" s="13" customFormat="1">
      <c r="B554" s="242"/>
      <c r="C554" s="243"/>
      <c r="D554" s="229" t="s">
        <v>182</v>
      </c>
      <c r="E554" s="244" t="s">
        <v>19</v>
      </c>
      <c r="F554" s="245" t="s">
        <v>81</v>
      </c>
      <c r="G554" s="243"/>
      <c r="H554" s="246">
        <v>1</v>
      </c>
      <c r="I554" s="247"/>
      <c r="J554" s="243"/>
      <c r="K554" s="243"/>
      <c r="L554" s="248"/>
      <c r="M554" s="249"/>
      <c r="N554" s="250"/>
      <c r="O554" s="250"/>
      <c r="P554" s="250"/>
      <c r="Q554" s="250"/>
      <c r="R554" s="250"/>
      <c r="S554" s="250"/>
      <c r="T554" s="251"/>
      <c r="AT554" s="252" t="s">
        <v>182</v>
      </c>
      <c r="AU554" s="252" t="s">
        <v>83</v>
      </c>
      <c r="AV554" s="13" t="s">
        <v>83</v>
      </c>
      <c r="AW554" s="13" t="s">
        <v>35</v>
      </c>
      <c r="AX554" s="13" t="s">
        <v>73</v>
      </c>
      <c r="AY554" s="252" t="s">
        <v>152</v>
      </c>
    </row>
    <row r="555" s="14" customFormat="1">
      <c r="B555" s="253"/>
      <c r="C555" s="254"/>
      <c r="D555" s="229" t="s">
        <v>182</v>
      </c>
      <c r="E555" s="255" t="s">
        <v>19</v>
      </c>
      <c r="F555" s="256" t="s">
        <v>189</v>
      </c>
      <c r="G555" s="254"/>
      <c r="H555" s="257">
        <v>4</v>
      </c>
      <c r="I555" s="258"/>
      <c r="J555" s="254"/>
      <c r="K555" s="254"/>
      <c r="L555" s="259"/>
      <c r="M555" s="260"/>
      <c r="N555" s="261"/>
      <c r="O555" s="261"/>
      <c r="P555" s="261"/>
      <c r="Q555" s="261"/>
      <c r="R555" s="261"/>
      <c r="S555" s="261"/>
      <c r="T555" s="262"/>
      <c r="AT555" s="263" t="s">
        <v>182</v>
      </c>
      <c r="AU555" s="263" t="s">
        <v>83</v>
      </c>
      <c r="AV555" s="14" t="s">
        <v>151</v>
      </c>
      <c r="AW555" s="14" t="s">
        <v>35</v>
      </c>
      <c r="AX555" s="14" t="s">
        <v>81</v>
      </c>
      <c r="AY555" s="263" t="s">
        <v>152</v>
      </c>
    </row>
    <row r="556" s="1" customFormat="1" ht="16.5" customHeight="1">
      <c r="B556" s="38"/>
      <c r="C556" s="264" t="s">
        <v>1080</v>
      </c>
      <c r="D556" s="264" t="s">
        <v>325</v>
      </c>
      <c r="E556" s="265" t="s">
        <v>4043</v>
      </c>
      <c r="F556" s="266" t="s">
        <v>4044</v>
      </c>
      <c r="G556" s="267" t="s">
        <v>267</v>
      </c>
      <c r="H556" s="268">
        <v>8</v>
      </c>
      <c r="I556" s="269"/>
      <c r="J556" s="270">
        <f>ROUND(I556*H556,2)</f>
        <v>0</v>
      </c>
      <c r="K556" s="266" t="s">
        <v>3786</v>
      </c>
      <c r="L556" s="271"/>
      <c r="M556" s="272" t="s">
        <v>19</v>
      </c>
      <c r="N556" s="273" t="s">
        <v>44</v>
      </c>
      <c r="O556" s="83"/>
      <c r="P556" s="227">
        <f>O556*H556</f>
        <v>0</v>
      </c>
      <c r="Q556" s="227">
        <v>0</v>
      </c>
      <c r="R556" s="227">
        <f>Q556*H556</f>
        <v>0</v>
      </c>
      <c r="S556" s="227">
        <v>0</v>
      </c>
      <c r="T556" s="228">
        <f>S556*H556</f>
        <v>0</v>
      </c>
      <c r="AR556" s="223" t="s">
        <v>83</v>
      </c>
      <c r="AT556" s="223" t="s">
        <v>325</v>
      </c>
      <c r="AU556" s="223" t="s">
        <v>83</v>
      </c>
      <c r="AY556" s="17" t="s">
        <v>152</v>
      </c>
      <c r="BE556" s="224">
        <f>IF(N556="základní",J556,0)</f>
        <v>0</v>
      </c>
      <c r="BF556" s="224">
        <f>IF(N556="snížená",J556,0)</f>
        <v>0</v>
      </c>
      <c r="BG556" s="224">
        <f>IF(N556="zákl. přenesená",J556,0)</f>
        <v>0</v>
      </c>
      <c r="BH556" s="224">
        <f>IF(N556="sníž. přenesená",J556,0)</f>
        <v>0</v>
      </c>
      <c r="BI556" s="224">
        <f>IF(N556="nulová",J556,0)</f>
        <v>0</v>
      </c>
      <c r="BJ556" s="17" t="s">
        <v>81</v>
      </c>
      <c r="BK556" s="224">
        <f>ROUND(I556*H556,2)</f>
        <v>0</v>
      </c>
      <c r="BL556" s="17" t="s">
        <v>81</v>
      </c>
      <c r="BM556" s="223" t="s">
        <v>4045</v>
      </c>
    </row>
    <row r="557" s="12" customFormat="1">
      <c r="B557" s="232"/>
      <c r="C557" s="233"/>
      <c r="D557" s="229" t="s">
        <v>182</v>
      </c>
      <c r="E557" s="234" t="s">
        <v>19</v>
      </c>
      <c r="F557" s="235" t="s">
        <v>3811</v>
      </c>
      <c r="G557" s="233"/>
      <c r="H557" s="234" t="s">
        <v>19</v>
      </c>
      <c r="I557" s="236"/>
      <c r="J557" s="233"/>
      <c r="K557" s="233"/>
      <c r="L557" s="237"/>
      <c r="M557" s="238"/>
      <c r="N557" s="239"/>
      <c r="O557" s="239"/>
      <c r="P557" s="239"/>
      <c r="Q557" s="239"/>
      <c r="R557" s="239"/>
      <c r="S557" s="239"/>
      <c r="T557" s="240"/>
      <c r="AT557" s="241" t="s">
        <v>182</v>
      </c>
      <c r="AU557" s="241" t="s">
        <v>83</v>
      </c>
      <c r="AV557" s="12" t="s">
        <v>81</v>
      </c>
      <c r="AW557" s="12" t="s">
        <v>35</v>
      </c>
      <c r="AX557" s="12" t="s">
        <v>73</v>
      </c>
      <c r="AY557" s="241" t="s">
        <v>152</v>
      </c>
    </row>
    <row r="558" s="12" customFormat="1">
      <c r="B558" s="232"/>
      <c r="C558" s="233"/>
      <c r="D558" s="229" t="s">
        <v>182</v>
      </c>
      <c r="E558" s="234" t="s">
        <v>19</v>
      </c>
      <c r="F558" s="235" t="s">
        <v>3813</v>
      </c>
      <c r="G558" s="233"/>
      <c r="H558" s="234" t="s">
        <v>19</v>
      </c>
      <c r="I558" s="236"/>
      <c r="J558" s="233"/>
      <c r="K558" s="233"/>
      <c r="L558" s="237"/>
      <c r="M558" s="238"/>
      <c r="N558" s="239"/>
      <c r="O558" s="239"/>
      <c r="P558" s="239"/>
      <c r="Q558" s="239"/>
      <c r="R558" s="239"/>
      <c r="S558" s="239"/>
      <c r="T558" s="240"/>
      <c r="AT558" s="241" t="s">
        <v>182</v>
      </c>
      <c r="AU558" s="241" t="s">
        <v>83</v>
      </c>
      <c r="AV558" s="12" t="s">
        <v>81</v>
      </c>
      <c r="AW558" s="12" t="s">
        <v>35</v>
      </c>
      <c r="AX558" s="12" t="s">
        <v>73</v>
      </c>
      <c r="AY558" s="241" t="s">
        <v>152</v>
      </c>
    </row>
    <row r="559" s="13" customFormat="1">
      <c r="B559" s="242"/>
      <c r="C559" s="243"/>
      <c r="D559" s="229" t="s">
        <v>182</v>
      </c>
      <c r="E559" s="244" t="s">
        <v>19</v>
      </c>
      <c r="F559" s="245" t="s">
        <v>83</v>
      </c>
      <c r="G559" s="243"/>
      <c r="H559" s="246">
        <v>2</v>
      </c>
      <c r="I559" s="247"/>
      <c r="J559" s="243"/>
      <c r="K559" s="243"/>
      <c r="L559" s="248"/>
      <c r="M559" s="249"/>
      <c r="N559" s="250"/>
      <c r="O559" s="250"/>
      <c r="P559" s="250"/>
      <c r="Q559" s="250"/>
      <c r="R559" s="250"/>
      <c r="S559" s="250"/>
      <c r="T559" s="251"/>
      <c r="AT559" s="252" t="s">
        <v>182</v>
      </c>
      <c r="AU559" s="252" t="s">
        <v>83</v>
      </c>
      <c r="AV559" s="13" t="s">
        <v>83</v>
      </c>
      <c r="AW559" s="13" t="s">
        <v>35</v>
      </c>
      <c r="AX559" s="13" t="s">
        <v>73</v>
      </c>
      <c r="AY559" s="252" t="s">
        <v>152</v>
      </c>
    </row>
    <row r="560" s="12" customFormat="1">
      <c r="B560" s="232"/>
      <c r="C560" s="233"/>
      <c r="D560" s="229" t="s">
        <v>182</v>
      </c>
      <c r="E560" s="234" t="s">
        <v>19</v>
      </c>
      <c r="F560" s="235" t="s">
        <v>3815</v>
      </c>
      <c r="G560" s="233"/>
      <c r="H560" s="234" t="s">
        <v>19</v>
      </c>
      <c r="I560" s="236"/>
      <c r="J560" s="233"/>
      <c r="K560" s="233"/>
      <c r="L560" s="237"/>
      <c r="M560" s="238"/>
      <c r="N560" s="239"/>
      <c r="O560" s="239"/>
      <c r="P560" s="239"/>
      <c r="Q560" s="239"/>
      <c r="R560" s="239"/>
      <c r="S560" s="239"/>
      <c r="T560" s="240"/>
      <c r="AT560" s="241" t="s">
        <v>182</v>
      </c>
      <c r="AU560" s="241" t="s">
        <v>83</v>
      </c>
      <c r="AV560" s="12" t="s">
        <v>81</v>
      </c>
      <c r="AW560" s="12" t="s">
        <v>35</v>
      </c>
      <c r="AX560" s="12" t="s">
        <v>73</v>
      </c>
      <c r="AY560" s="241" t="s">
        <v>152</v>
      </c>
    </row>
    <row r="561" s="13" customFormat="1">
      <c r="B561" s="242"/>
      <c r="C561" s="243"/>
      <c r="D561" s="229" t="s">
        <v>182</v>
      </c>
      <c r="E561" s="244" t="s">
        <v>19</v>
      </c>
      <c r="F561" s="245" t="s">
        <v>3964</v>
      </c>
      <c r="G561" s="243"/>
      <c r="H561" s="246">
        <v>4</v>
      </c>
      <c r="I561" s="247"/>
      <c r="J561" s="243"/>
      <c r="K561" s="243"/>
      <c r="L561" s="248"/>
      <c r="M561" s="249"/>
      <c r="N561" s="250"/>
      <c r="O561" s="250"/>
      <c r="P561" s="250"/>
      <c r="Q561" s="250"/>
      <c r="R561" s="250"/>
      <c r="S561" s="250"/>
      <c r="T561" s="251"/>
      <c r="AT561" s="252" t="s">
        <v>182</v>
      </c>
      <c r="AU561" s="252" t="s">
        <v>83</v>
      </c>
      <c r="AV561" s="13" t="s">
        <v>83</v>
      </c>
      <c r="AW561" s="13" t="s">
        <v>35</v>
      </c>
      <c r="AX561" s="13" t="s">
        <v>73</v>
      </c>
      <c r="AY561" s="252" t="s">
        <v>152</v>
      </c>
    </row>
    <row r="562" s="12" customFormat="1">
      <c r="B562" s="232"/>
      <c r="C562" s="233"/>
      <c r="D562" s="229" t="s">
        <v>182</v>
      </c>
      <c r="E562" s="234" t="s">
        <v>19</v>
      </c>
      <c r="F562" s="235" t="s">
        <v>3817</v>
      </c>
      <c r="G562" s="233"/>
      <c r="H562" s="234" t="s">
        <v>19</v>
      </c>
      <c r="I562" s="236"/>
      <c r="J562" s="233"/>
      <c r="K562" s="233"/>
      <c r="L562" s="237"/>
      <c r="M562" s="238"/>
      <c r="N562" s="239"/>
      <c r="O562" s="239"/>
      <c r="P562" s="239"/>
      <c r="Q562" s="239"/>
      <c r="R562" s="239"/>
      <c r="S562" s="239"/>
      <c r="T562" s="240"/>
      <c r="AT562" s="241" t="s">
        <v>182</v>
      </c>
      <c r="AU562" s="241" t="s">
        <v>83</v>
      </c>
      <c r="AV562" s="12" t="s">
        <v>81</v>
      </c>
      <c r="AW562" s="12" t="s">
        <v>35</v>
      </c>
      <c r="AX562" s="12" t="s">
        <v>73</v>
      </c>
      <c r="AY562" s="241" t="s">
        <v>152</v>
      </c>
    </row>
    <row r="563" s="13" customFormat="1">
      <c r="B563" s="242"/>
      <c r="C563" s="243"/>
      <c r="D563" s="229" t="s">
        <v>182</v>
      </c>
      <c r="E563" s="244" t="s">
        <v>19</v>
      </c>
      <c r="F563" s="245" t="s">
        <v>83</v>
      </c>
      <c r="G563" s="243"/>
      <c r="H563" s="246">
        <v>2</v>
      </c>
      <c r="I563" s="247"/>
      <c r="J563" s="243"/>
      <c r="K563" s="243"/>
      <c r="L563" s="248"/>
      <c r="M563" s="249"/>
      <c r="N563" s="250"/>
      <c r="O563" s="250"/>
      <c r="P563" s="250"/>
      <c r="Q563" s="250"/>
      <c r="R563" s="250"/>
      <c r="S563" s="250"/>
      <c r="T563" s="251"/>
      <c r="AT563" s="252" t="s">
        <v>182</v>
      </c>
      <c r="AU563" s="252" t="s">
        <v>83</v>
      </c>
      <c r="AV563" s="13" t="s">
        <v>83</v>
      </c>
      <c r="AW563" s="13" t="s">
        <v>35</v>
      </c>
      <c r="AX563" s="13" t="s">
        <v>73</v>
      </c>
      <c r="AY563" s="252" t="s">
        <v>152</v>
      </c>
    </row>
    <row r="564" s="14" customFormat="1">
      <c r="B564" s="253"/>
      <c r="C564" s="254"/>
      <c r="D564" s="229" t="s">
        <v>182</v>
      </c>
      <c r="E564" s="255" t="s">
        <v>19</v>
      </c>
      <c r="F564" s="256" t="s">
        <v>189</v>
      </c>
      <c r="G564" s="254"/>
      <c r="H564" s="257">
        <v>8</v>
      </c>
      <c r="I564" s="258"/>
      <c r="J564" s="254"/>
      <c r="K564" s="254"/>
      <c r="L564" s="259"/>
      <c r="M564" s="260"/>
      <c r="N564" s="261"/>
      <c r="O564" s="261"/>
      <c r="P564" s="261"/>
      <c r="Q564" s="261"/>
      <c r="R564" s="261"/>
      <c r="S564" s="261"/>
      <c r="T564" s="262"/>
      <c r="AT564" s="263" t="s">
        <v>182</v>
      </c>
      <c r="AU564" s="263" t="s">
        <v>83</v>
      </c>
      <c r="AV564" s="14" t="s">
        <v>151</v>
      </c>
      <c r="AW564" s="14" t="s">
        <v>35</v>
      </c>
      <c r="AX564" s="14" t="s">
        <v>81</v>
      </c>
      <c r="AY564" s="263" t="s">
        <v>152</v>
      </c>
    </row>
    <row r="565" s="1" customFormat="1" ht="16.5" customHeight="1">
      <c r="B565" s="38"/>
      <c r="C565" s="264" t="s">
        <v>1087</v>
      </c>
      <c r="D565" s="264" t="s">
        <v>325</v>
      </c>
      <c r="E565" s="265" t="s">
        <v>4046</v>
      </c>
      <c r="F565" s="266" t="s">
        <v>4047</v>
      </c>
      <c r="G565" s="267" t="s">
        <v>267</v>
      </c>
      <c r="H565" s="268">
        <v>8</v>
      </c>
      <c r="I565" s="269"/>
      <c r="J565" s="270">
        <f>ROUND(I565*H565,2)</f>
        <v>0</v>
      </c>
      <c r="K565" s="266" t="s">
        <v>3786</v>
      </c>
      <c r="L565" s="271"/>
      <c r="M565" s="272" t="s">
        <v>19</v>
      </c>
      <c r="N565" s="273" t="s">
        <v>44</v>
      </c>
      <c r="O565" s="83"/>
      <c r="P565" s="227">
        <f>O565*H565</f>
        <v>0</v>
      </c>
      <c r="Q565" s="227">
        <v>0</v>
      </c>
      <c r="R565" s="227">
        <f>Q565*H565</f>
        <v>0</v>
      </c>
      <c r="S565" s="227">
        <v>0</v>
      </c>
      <c r="T565" s="228">
        <f>S565*H565</f>
        <v>0</v>
      </c>
      <c r="AR565" s="223" t="s">
        <v>83</v>
      </c>
      <c r="AT565" s="223" t="s">
        <v>325</v>
      </c>
      <c r="AU565" s="223" t="s">
        <v>83</v>
      </c>
      <c r="AY565" s="17" t="s">
        <v>152</v>
      </c>
      <c r="BE565" s="224">
        <f>IF(N565="základní",J565,0)</f>
        <v>0</v>
      </c>
      <c r="BF565" s="224">
        <f>IF(N565="snížená",J565,0)</f>
        <v>0</v>
      </c>
      <c r="BG565" s="224">
        <f>IF(N565="zákl. přenesená",J565,0)</f>
        <v>0</v>
      </c>
      <c r="BH565" s="224">
        <f>IF(N565="sníž. přenesená",J565,0)</f>
        <v>0</v>
      </c>
      <c r="BI565" s="224">
        <f>IF(N565="nulová",J565,0)</f>
        <v>0</v>
      </c>
      <c r="BJ565" s="17" t="s">
        <v>81</v>
      </c>
      <c r="BK565" s="224">
        <f>ROUND(I565*H565,2)</f>
        <v>0</v>
      </c>
      <c r="BL565" s="17" t="s">
        <v>81</v>
      </c>
      <c r="BM565" s="223" t="s">
        <v>4048</v>
      </c>
    </row>
    <row r="566" s="12" customFormat="1">
      <c r="B566" s="232"/>
      <c r="C566" s="233"/>
      <c r="D566" s="229" t="s">
        <v>182</v>
      </c>
      <c r="E566" s="234" t="s">
        <v>19</v>
      </c>
      <c r="F566" s="235" t="s">
        <v>3811</v>
      </c>
      <c r="G566" s="233"/>
      <c r="H566" s="234" t="s">
        <v>19</v>
      </c>
      <c r="I566" s="236"/>
      <c r="J566" s="233"/>
      <c r="K566" s="233"/>
      <c r="L566" s="237"/>
      <c r="M566" s="238"/>
      <c r="N566" s="239"/>
      <c r="O566" s="239"/>
      <c r="P566" s="239"/>
      <c r="Q566" s="239"/>
      <c r="R566" s="239"/>
      <c r="S566" s="239"/>
      <c r="T566" s="240"/>
      <c r="AT566" s="241" t="s">
        <v>182</v>
      </c>
      <c r="AU566" s="241" t="s">
        <v>83</v>
      </c>
      <c r="AV566" s="12" t="s">
        <v>81</v>
      </c>
      <c r="AW566" s="12" t="s">
        <v>35</v>
      </c>
      <c r="AX566" s="12" t="s">
        <v>73</v>
      </c>
      <c r="AY566" s="241" t="s">
        <v>152</v>
      </c>
    </row>
    <row r="567" s="12" customFormat="1">
      <c r="B567" s="232"/>
      <c r="C567" s="233"/>
      <c r="D567" s="229" t="s">
        <v>182</v>
      </c>
      <c r="E567" s="234" t="s">
        <v>19</v>
      </c>
      <c r="F567" s="235" t="s">
        <v>3813</v>
      </c>
      <c r="G567" s="233"/>
      <c r="H567" s="234" t="s">
        <v>19</v>
      </c>
      <c r="I567" s="236"/>
      <c r="J567" s="233"/>
      <c r="K567" s="233"/>
      <c r="L567" s="237"/>
      <c r="M567" s="238"/>
      <c r="N567" s="239"/>
      <c r="O567" s="239"/>
      <c r="P567" s="239"/>
      <c r="Q567" s="239"/>
      <c r="R567" s="239"/>
      <c r="S567" s="239"/>
      <c r="T567" s="240"/>
      <c r="AT567" s="241" t="s">
        <v>182</v>
      </c>
      <c r="AU567" s="241" t="s">
        <v>83</v>
      </c>
      <c r="AV567" s="12" t="s">
        <v>81</v>
      </c>
      <c r="AW567" s="12" t="s">
        <v>35</v>
      </c>
      <c r="AX567" s="12" t="s">
        <v>73</v>
      </c>
      <c r="AY567" s="241" t="s">
        <v>152</v>
      </c>
    </row>
    <row r="568" s="13" customFormat="1">
      <c r="B568" s="242"/>
      <c r="C568" s="243"/>
      <c r="D568" s="229" t="s">
        <v>182</v>
      </c>
      <c r="E568" s="244" t="s">
        <v>19</v>
      </c>
      <c r="F568" s="245" t="s">
        <v>83</v>
      </c>
      <c r="G568" s="243"/>
      <c r="H568" s="246">
        <v>2</v>
      </c>
      <c r="I568" s="247"/>
      <c r="J568" s="243"/>
      <c r="K568" s="243"/>
      <c r="L568" s="248"/>
      <c r="M568" s="249"/>
      <c r="N568" s="250"/>
      <c r="O568" s="250"/>
      <c r="P568" s="250"/>
      <c r="Q568" s="250"/>
      <c r="R568" s="250"/>
      <c r="S568" s="250"/>
      <c r="T568" s="251"/>
      <c r="AT568" s="252" t="s">
        <v>182</v>
      </c>
      <c r="AU568" s="252" t="s">
        <v>83</v>
      </c>
      <c r="AV568" s="13" t="s">
        <v>83</v>
      </c>
      <c r="AW568" s="13" t="s">
        <v>35</v>
      </c>
      <c r="AX568" s="13" t="s">
        <v>73</v>
      </c>
      <c r="AY568" s="252" t="s">
        <v>152</v>
      </c>
    </row>
    <row r="569" s="12" customFormat="1">
      <c r="B569" s="232"/>
      <c r="C569" s="233"/>
      <c r="D569" s="229" t="s">
        <v>182</v>
      </c>
      <c r="E569" s="234" t="s">
        <v>19</v>
      </c>
      <c r="F569" s="235" t="s">
        <v>3815</v>
      </c>
      <c r="G569" s="233"/>
      <c r="H569" s="234" t="s">
        <v>19</v>
      </c>
      <c r="I569" s="236"/>
      <c r="J569" s="233"/>
      <c r="K569" s="233"/>
      <c r="L569" s="237"/>
      <c r="M569" s="238"/>
      <c r="N569" s="239"/>
      <c r="O569" s="239"/>
      <c r="P569" s="239"/>
      <c r="Q569" s="239"/>
      <c r="R569" s="239"/>
      <c r="S569" s="239"/>
      <c r="T569" s="240"/>
      <c r="AT569" s="241" t="s">
        <v>182</v>
      </c>
      <c r="AU569" s="241" t="s">
        <v>83</v>
      </c>
      <c r="AV569" s="12" t="s">
        <v>81</v>
      </c>
      <c r="AW569" s="12" t="s">
        <v>35</v>
      </c>
      <c r="AX569" s="12" t="s">
        <v>73</v>
      </c>
      <c r="AY569" s="241" t="s">
        <v>152</v>
      </c>
    </row>
    <row r="570" s="13" customFormat="1">
      <c r="B570" s="242"/>
      <c r="C570" s="243"/>
      <c r="D570" s="229" t="s">
        <v>182</v>
      </c>
      <c r="E570" s="244" t="s">
        <v>19</v>
      </c>
      <c r="F570" s="245" t="s">
        <v>3964</v>
      </c>
      <c r="G570" s="243"/>
      <c r="H570" s="246">
        <v>4</v>
      </c>
      <c r="I570" s="247"/>
      <c r="J570" s="243"/>
      <c r="K570" s="243"/>
      <c r="L570" s="248"/>
      <c r="M570" s="249"/>
      <c r="N570" s="250"/>
      <c r="O570" s="250"/>
      <c r="P570" s="250"/>
      <c r="Q570" s="250"/>
      <c r="R570" s="250"/>
      <c r="S570" s="250"/>
      <c r="T570" s="251"/>
      <c r="AT570" s="252" t="s">
        <v>182</v>
      </c>
      <c r="AU570" s="252" t="s">
        <v>83</v>
      </c>
      <c r="AV570" s="13" t="s">
        <v>83</v>
      </c>
      <c r="AW570" s="13" t="s">
        <v>35</v>
      </c>
      <c r="AX570" s="13" t="s">
        <v>73</v>
      </c>
      <c r="AY570" s="252" t="s">
        <v>152</v>
      </c>
    </row>
    <row r="571" s="12" customFormat="1">
      <c r="B571" s="232"/>
      <c r="C571" s="233"/>
      <c r="D571" s="229" t="s">
        <v>182</v>
      </c>
      <c r="E571" s="234" t="s">
        <v>19</v>
      </c>
      <c r="F571" s="235" t="s">
        <v>3817</v>
      </c>
      <c r="G571" s="233"/>
      <c r="H571" s="234" t="s">
        <v>19</v>
      </c>
      <c r="I571" s="236"/>
      <c r="J571" s="233"/>
      <c r="K571" s="233"/>
      <c r="L571" s="237"/>
      <c r="M571" s="238"/>
      <c r="N571" s="239"/>
      <c r="O571" s="239"/>
      <c r="P571" s="239"/>
      <c r="Q571" s="239"/>
      <c r="R571" s="239"/>
      <c r="S571" s="239"/>
      <c r="T571" s="240"/>
      <c r="AT571" s="241" t="s">
        <v>182</v>
      </c>
      <c r="AU571" s="241" t="s">
        <v>83</v>
      </c>
      <c r="AV571" s="12" t="s">
        <v>81</v>
      </c>
      <c r="AW571" s="12" t="s">
        <v>35</v>
      </c>
      <c r="AX571" s="12" t="s">
        <v>73</v>
      </c>
      <c r="AY571" s="241" t="s">
        <v>152</v>
      </c>
    </row>
    <row r="572" s="13" customFormat="1">
      <c r="B572" s="242"/>
      <c r="C572" s="243"/>
      <c r="D572" s="229" t="s">
        <v>182</v>
      </c>
      <c r="E572" s="244" t="s">
        <v>19</v>
      </c>
      <c r="F572" s="245" t="s">
        <v>83</v>
      </c>
      <c r="G572" s="243"/>
      <c r="H572" s="246">
        <v>2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AT572" s="252" t="s">
        <v>182</v>
      </c>
      <c r="AU572" s="252" t="s">
        <v>83</v>
      </c>
      <c r="AV572" s="13" t="s">
        <v>83</v>
      </c>
      <c r="AW572" s="13" t="s">
        <v>35</v>
      </c>
      <c r="AX572" s="13" t="s">
        <v>73</v>
      </c>
      <c r="AY572" s="252" t="s">
        <v>152</v>
      </c>
    </row>
    <row r="573" s="14" customFormat="1">
      <c r="B573" s="253"/>
      <c r="C573" s="254"/>
      <c r="D573" s="229" t="s">
        <v>182</v>
      </c>
      <c r="E573" s="255" t="s">
        <v>19</v>
      </c>
      <c r="F573" s="256" t="s">
        <v>189</v>
      </c>
      <c r="G573" s="254"/>
      <c r="H573" s="257">
        <v>8</v>
      </c>
      <c r="I573" s="258"/>
      <c r="J573" s="254"/>
      <c r="K573" s="254"/>
      <c r="L573" s="259"/>
      <c r="M573" s="260"/>
      <c r="N573" s="261"/>
      <c r="O573" s="261"/>
      <c r="P573" s="261"/>
      <c r="Q573" s="261"/>
      <c r="R573" s="261"/>
      <c r="S573" s="261"/>
      <c r="T573" s="262"/>
      <c r="AT573" s="263" t="s">
        <v>182</v>
      </c>
      <c r="AU573" s="263" t="s">
        <v>83</v>
      </c>
      <c r="AV573" s="14" t="s">
        <v>151</v>
      </c>
      <c r="AW573" s="14" t="s">
        <v>35</v>
      </c>
      <c r="AX573" s="14" t="s">
        <v>81</v>
      </c>
      <c r="AY573" s="263" t="s">
        <v>152</v>
      </c>
    </row>
    <row r="574" s="1" customFormat="1" ht="72" customHeight="1">
      <c r="B574" s="38"/>
      <c r="C574" s="211" t="s">
        <v>1095</v>
      </c>
      <c r="D574" s="211" t="s">
        <v>155</v>
      </c>
      <c r="E574" s="212" t="s">
        <v>4049</v>
      </c>
      <c r="F574" s="213" t="s">
        <v>4050</v>
      </c>
      <c r="G574" s="214" t="s">
        <v>267</v>
      </c>
      <c r="H574" s="215">
        <v>4</v>
      </c>
      <c r="I574" s="216"/>
      <c r="J574" s="217">
        <f>ROUND(I574*H574,2)</f>
        <v>0</v>
      </c>
      <c r="K574" s="213" t="s">
        <v>3039</v>
      </c>
      <c r="L574" s="43"/>
      <c r="M574" s="225" t="s">
        <v>19</v>
      </c>
      <c r="N574" s="226" t="s">
        <v>44</v>
      </c>
      <c r="O574" s="83"/>
      <c r="P574" s="227">
        <f>O574*H574</f>
        <v>0</v>
      </c>
      <c r="Q574" s="227">
        <v>0</v>
      </c>
      <c r="R574" s="227">
        <f>Q574*H574</f>
        <v>0</v>
      </c>
      <c r="S574" s="227">
        <v>0</v>
      </c>
      <c r="T574" s="228">
        <f>S574*H574</f>
        <v>0</v>
      </c>
      <c r="AR574" s="223" t="s">
        <v>81</v>
      </c>
      <c r="AT574" s="223" t="s">
        <v>155</v>
      </c>
      <c r="AU574" s="223" t="s">
        <v>83</v>
      </c>
      <c r="AY574" s="17" t="s">
        <v>152</v>
      </c>
      <c r="BE574" s="224">
        <f>IF(N574="základní",J574,0)</f>
        <v>0</v>
      </c>
      <c r="BF574" s="224">
        <f>IF(N574="snížená",J574,0)</f>
        <v>0</v>
      </c>
      <c r="BG574" s="224">
        <f>IF(N574="zákl. přenesená",J574,0)</f>
        <v>0</v>
      </c>
      <c r="BH574" s="224">
        <f>IF(N574="sníž. přenesená",J574,0)</f>
        <v>0</v>
      </c>
      <c r="BI574" s="224">
        <f>IF(N574="nulová",J574,0)</f>
        <v>0</v>
      </c>
      <c r="BJ574" s="17" t="s">
        <v>81</v>
      </c>
      <c r="BK574" s="224">
        <f>ROUND(I574*H574,2)</f>
        <v>0</v>
      </c>
      <c r="BL574" s="17" t="s">
        <v>81</v>
      </c>
      <c r="BM574" s="223" t="s">
        <v>4051</v>
      </c>
    </row>
    <row r="575" s="1" customFormat="1">
      <c r="B575" s="38"/>
      <c r="C575" s="39"/>
      <c r="D575" s="229" t="s">
        <v>180</v>
      </c>
      <c r="E575" s="39"/>
      <c r="F575" s="230" t="s">
        <v>4026</v>
      </c>
      <c r="G575" s="39"/>
      <c r="H575" s="39"/>
      <c r="I575" s="135"/>
      <c r="J575" s="39"/>
      <c r="K575" s="39"/>
      <c r="L575" s="43"/>
      <c r="M575" s="231"/>
      <c r="N575" s="83"/>
      <c r="O575" s="83"/>
      <c r="P575" s="83"/>
      <c r="Q575" s="83"/>
      <c r="R575" s="83"/>
      <c r="S575" s="83"/>
      <c r="T575" s="84"/>
      <c r="AT575" s="17" t="s">
        <v>180</v>
      </c>
      <c r="AU575" s="17" t="s">
        <v>83</v>
      </c>
    </row>
    <row r="576" s="12" customFormat="1">
      <c r="B576" s="232"/>
      <c r="C576" s="233"/>
      <c r="D576" s="229" t="s">
        <v>182</v>
      </c>
      <c r="E576" s="234" t="s">
        <v>19</v>
      </c>
      <c r="F576" s="235" t="s">
        <v>3728</v>
      </c>
      <c r="G576" s="233"/>
      <c r="H576" s="234" t="s">
        <v>19</v>
      </c>
      <c r="I576" s="236"/>
      <c r="J576" s="233"/>
      <c r="K576" s="233"/>
      <c r="L576" s="237"/>
      <c r="M576" s="238"/>
      <c r="N576" s="239"/>
      <c r="O576" s="239"/>
      <c r="P576" s="239"/>
      <c r="Q576" s="239"/>
      <c r="R576" s="239"/>
      <c r="S576" s="239"/>
      <c r="T576" s="240"/>
      <c r="AT576" s="241" t="s">
        <v>182</v>
      </c>
      <c r="AU576" s="241" t="s">
        <v>83</v>
      </c>
      <c r="AV576" s="12" t="s">
        <v>81</v>
      </c>
      <c r="AW576" s="12" t="s">
        <v>35</v>
      </c>
      <c r="AX576" s="12" t="s">
        <v>73</v>
      </c>
      <c r="AY576" s="241" t="s">
        <v>152</v>
      </c>
    </row>
    <row r="577" s="12" customFormat="1">
      <c r="B577" s="232"/>
      <c r="C577" s="233"/>
      <c r="D577" s="229" t="s">
        <v>182</v>
      </c>
      <c r="E577" s="234" t="s">
        <v>19</v>
      </c>
      <c r="F577" s="235" t="s">
        <v>4052</v>
      </c>
      <c r="G577" s="233"/>
      <c r="H577" s="234" t="s">
        <v>19</v>
      </c>
      <c r="I577" s="236"/>
      <c r="J577" s="233"/>
      <c r="K577" s="233"/>
      <c r="L577" s="237"/>
      <c r="M577" s="238"/>
      <c r="N577" s="239"/>
      <c r="O577" s="239"/>
      <c r="P577" s="239"/>
      <c r="Q577" s="239"/>
      <c r="R577" s="239"/>
      <c r="S577" s="239"/>
      <c r="T577" s="240"/>
      <c r="AT577" s="241" t="s">
        <v>182</v>
      </c>
      <c r="AU577" s="241" t="s">
        <v>83</v>
      </c>
      <c r="AV577" s="12" t="s">
        <v>81</v>
      </c>
      <c r="AW577" s="12" t="s">
        <v>35</v>
      </c>
      <c r="AX577" s="12" t="s">
        <v>73</v>
      </c>
      <c r="AY577" s="241" t="s">
        <v>152</v>
      </c>
    </row>
    <row r="578" s="13" customFormat="1">
      <c r="B578" s="242"/>
      <c r="C578" s="243"/>
      <c r="D578" s="229" t="s">
        <v>182</v>
      </c>
      <c r="E578" s="244" t="s">
        <v>19</v>
      </c>
      <c r="F578" s="245" t="s">
        <v>151</v>
      </c>
      <c r="G578" s="243"/>
      <c r="H578" s="246">
        <v>4</v>
      </c>
      <c r="I578" s="247"/>
      <c r="J578" s="243"/>
      <c r="K578" s="243"/>
      <c r="L578" s="248"/>
      <c r="M578" s="249"/>
      <c r="N578" s="250"/>
      <c r="O578" s="250"/>
      <c r="P578" s="250"/>
      <c r="Q578" s="250"/>
      <c r="R578" s="250"/>
      <c r="S578" s="250"/>
      <c r="T578" s="251"/>
      <c r="AT578" s="252" t="s">
        <v>182</v>
      </c>
      <c r="AU578" s="252" t="s">
        <v>83</v>
      </c>
      <c r="AV578" s="13" t="s">
        <v>83</v>
      </c>
      <c r="AW578" s="13" t="s">
        <v>35</v>
      </c>
      <c r="AX578" s="13" t="s">
        <v>81</v>
      </c>
      <c r="AY578" s="252" t="s">
        <v>152</v>
      </c>
    </row>
    <row r="579" s="1" customFormat="1" ht="72" customHeight="1">
      <c r="B579" s="38"/>
      <c r="C579" s="211" t="s">
        <v>1105</v>
      </c>
      <c r="D579" s="211" t="s">
        <v>155</v>
      </c>
      <c r="E579" s="212" t="s">
        <v>4053</v>
      </c>
      <c r="F579" s="213" t="s">
        <v>4054</v>
      </c>
      <c r="G579" s="214" t="s">
        <v>267</v>
      </c>
      <c r="H579" s="215">
        <v>4</v>
      </c>
      <c r="I579" s="216"/>
      <c r="J579" s="217">
        <f>ROUND(I579*H579,2)</f>
        <v>0</v>
      </c>
      <c r="K579" s="213" t="s">
        <v>3039</v>
      </c>
      <c r="L579" s="43"/>
      <c r="M579" s="225" t="s">
        <v>19</v>
      </c>
      <c r="N579" s="226" t="s">
        <v>44</v>
      </c>
      <c r="O579" s="83"/>
      <c r="P579" s="227">
        <f>O579*H579</f>
        <v>0</v>
      </c>
      <c r="Q579" s="227">
        <v>0</v>
      </c>
      <c r="R579" s="227">
        <f>Q579*H579</f>
        <v>0</v>
      </c>
      <c r="S579" s="227">
        <v>0</v>
      </c>
      <c r="T579" s="228">
        <f>S579*H579</f>
        <v>0</v>
      </c>
      <c r="AR579" s="223" t="s">
        <v>81</v>
      </c>
      <c r="AT579" s="223" t="s">
        <v>155</v>
      </c>
      <c r="AU579" s="223" t="s">
        <v>83</v>
      </c>
      <c r="AY579" s="17" t="s">
        <v>152</v>
      </c>
      <c r="BE579" s="224">
        <f>IF(N579="základní",J579,0)</f>
        <v>0</v>
      </c>
      <c r="BF579" s="224">
        <f>IF(N579="snížená",J579,0)</f>
        <v>0</v>
      </c>
      <c r="BG579" s="224">
        <f>IF(N579="zákl. přenesená",J579,0)</f>
        <v>0</v>
      </c>
      <c r="BH579" s="224">
        <f>IF(N579="sníž. přenesená",J579,0)</f>
        <v>0</v>
      </c>
      <c r="BI579" s="224">
        <f>IF(N579="nulová",J579,0)</f>
        <v>0</v>
      </c>
      <c r="BJ579" s="17" t="s">
        <v>81</v>
      </c>
      <c r="BK579" s="224">
        <f>ROUND(I579*H579,2)</f>
        <v>0</v>
      </c>
      <c r="BL579" s="17" t="s">
        <v>81</v>
      </c>
      <c r="BM579" s="223" t="s">
        <v>4055</v>
      </c>
    </row>
    <row r="580" s="1" customFormat="1">
      <c r="B580" s="38"/>
      <c r="C580" s="39"/>
      <c r="D580" s="229" t="s">
        <v>180</v>
      </c>
      <c r="E580" s="39"/>
      <c r="F580" s="230" t="s">
        <v>4026</v>
      </c>
      <c r="G580" s="39"/>
      <c r="H580" s="39"/>
      <c r="I580" s="135"/>
      <c r="J580" s="39"/>
      <c r="K580" s="39"/>
      <c r="L580" s="43"/>
      <c r="M580" s="231"/>
      <c r="N580" s="83"/>
      <c r="O580" s="83"/>
      <c r="P580" s="83"/>
      <c r="Q580" s="83"/>
      <c r="R580" s="83"/>
      <c r="S580" s="83"/>
      <c r="T580" s="84"/>
      <c r="AT580" s="17" t="s">
        <v>180</v>
      </c>
      <c r="AU580" s="17" t="s">
        <v>83</v>
      </c>
    </row>
    <row r="581" s="12" customFormat="1">
      <c r="B581" s="232"/>
      <c r="C581" s="233"/>
      <c r="D581" s="229" t="s">
        <v>182</v>
      </c>
      <c r="E581" s="234" t="s">
        <v>19</v>
      </c>
      <c r="F581" s="235" t="s">
        <v>3811</v>
      </c>
      <c r="G581" s="233"/>
      <c r="H581" s="234" t="s">
        <v>19</v>
      </c>
      <c r="I581" s="236"/>
      <c r="J581" s="233"/>
      <c r="K581" s="233"/>
      <c r="L581" s="237"/>
      <c r="M581" s="238"/>
      <c r="N581" s="239"/>
      <c r="O581" s="239"/>
      <c r="P581" s="239"/>
      <c r="Q581" s="239"/>
      <c r="R581" s="239"/>
      <c r="S581" s="239"/>
      <c r="T581" s="240"/>
      <c r="AT581" s="241" t="s">
        <v>182</v>
      </c>
      <c r="AU581" s="241" t="s">
        <v>83</v>
      </c>
      <c r="AV581" s="12" t="s">
        <v>81</v>
      </c>
      <c r="AW581" s="12" t="s">
        <v>35</v>
      </c>
      <c r="AX581" s="12" t="s">
        <v>73</v>
      </c>
      <c r="AY581" s="241" t="s">
        <v>152</v>
      </c>
    </row>
    <row r="582" s="12" customFormat="1">
      <c r="B582" s="232"/>
      <c r="C582" s="233"/>
      <c r="D582" s="229" t="s">
        <v>182</v>
      </c>
      <c r="E582" s="234" t="s">
        <v>19</v>
      </c>
      <c r="F582" s="235" t="s">
        <v>3812</v>
      </c>
      <c r="G582" s="233"/>
      <c r="H582" s="234" t="s">
        <v>19</v>
      </c>
      <c r="I582" s="236"/>
      <c r="J582" s="233"/>
      <c r="K582" s="233"/>
      <c r="L582" s="237"/>
      <c r="M582" s="238"/>
      <c r="N582" s="239"/>
      <c r="O582" s="239"/>
      <c r="P582" s="239"/>
      <c r="Q582" s="239"/>
      <c r="R582" s="239"/>
      <c r="S582" s="239"/>
      <c r="T582" s="240"/>
      <c r="AT582" s="241" t="s">
        <v>182</v>
      </c>
      <c r="AU582" s="241" t="s">
        <v>83</v>
      </c>
      <c r="AV582" s="12" t="s">
        <v>81</v>
      </c>
      <c r="AW582" s="12" t="s">
        <v>35</v>
      </c>
      <c r="AX582" s="12" t="s">
        <v>73</v>
      </c>
      <c r="AY582" s="241" t="s">
        <v>152</v>
      </c>
    </row>
    <row r="583" s="13" customFormat="1">
      <c r="B583" s="242"/>
      <c r="C583" s="243"/>
      <c r="D583" s="229" t="s">
        <v>182</v>
      </c>
      <c r="E583" s="244" t="s">
        <v>19</v>
      </c>
      <c r="F583" s="245" t="s">
        <v>81</v>
      </c>
      <c r="G583" s="243"/>
      <c r="H583" s="246">
        <v>1</v>
      </c>
      <c r="I583" s="247"/>
      <c r="J583" s="243"/>
      <c r="K583" s="243"/>
      <c r="L583" s="248"/>
      <c r="M583" s="249"/>
      <c r="N583" s="250"/>
      <c r="O583" s="250"/>
      <c r="P583" s="250"/>
      <c r="Q583" s="250"/>
      <c r="R583" s="250"/>
      <c r="S583" s="250"/>
      <c r="T583" s="251"/>
      <c r="AT583" s="252" t="s">
        <v>182</v>
      </c>
      <c r="AU583" s="252" t="s">
        <v>83</v>
      </c>
      <c r="AV583" s="13" t="s">
        <v>83</v>
      </c>
      <c r="AW583" s="13" t="s">
        <v>35</v>
      </c>
      <c r="AX583" s="13" t="s">
        <v>73</v>
      </c>
      <c r="AY583" s="252" t="s">
        <v>152</v>
      </c>
    </row>
    <row r="584" s="12" customFormat="1">
      <c r="B584" s="232"/>
      <c r="C584" s="233"/>
      <c r="D584" s="229" t="s">
        <v>182</v>
      </c>
      <c r="E584" s="234" t="s">
        <v>19</v>
      </c>
      <c r="F584" s="235" t="s">
        <v>3829</v>
      </c>
      <c r="G584" s="233"/>
      <c r="H584" s="234" t="s">
        <v>19</v>
      </c>
      <c r="I584" s="236"/>
      <c r="J584" s="233"/>
      <c r="K584" s="233"/>
      <c r="L584" s="237"/>
      <c r="M584" s="238"/>
      <c r="N584" s="239"/>
      <c r="O584" s="239"/>
      <c r="P584" s="239"/>
      <c r="Q584" s="239"/>
      <c r="R584" s="239"/>
      <c r="S584" s="239"/>
      <c r="T584" s="240"/>
      <c r="AT584" s="241" t="s">
        <v>182</v>
      </c>
      <c r="AU584" s="241" t="s">
        <v>83</v>
      </c>
      <c r="AV584" s="12" t="s">
        <v>81</v>
      </c>
      <c r="AW584" s="12" t="s">
        <v>35</v>
      </c>
      <c r="AX584" s="12" t="s">
        <v>73</v>
      </c>
      <c r="AY584" s="241" t="s">
        <v>152</v>
      </c>
    </row>
    <row r="585" s="13" customFormat="1">
      <c r="B585" s="242"/>
      <c r="C585" s="243"/>
      <c r="D585" s="229" t="s">
        <v>182</v>
      </c>
      <c r="E585" s="244" t="s">
        <v>19</v>
      </c>
      <c r="F585" s="245" t="s">
        <v>81</v>
      </c>
      <c r="G585" s="243"/>
      <c r="H585" s="246">
        <v>1</v>
      </c>
      <c r="I585" s="247"/>
      <c r="J585" s="243"/>
      <c r="K585" s="243"/>
      <c r="L585" s="248"/>
      <c r="M585" s="249"/>
      <c r="N585" s="250"/>
      <c r="O585" s="250"/>
      <c r="P585" s="250"/>
      <c r="Q585" s="250"/>
      <c r="R585" s="250"/>
      <c r="S585" s="250"/>
      <c r="T585" s="251"/>
      <c r="AT585" s="252" t="s">
        <v>182</v>
      </c>
      <c r="AU585" s="252" t="s">
        <v>83</v>
      </c>
      <c r="AV585" s="13" t="s">
        <v>83</v>
      </c>
      <c r="AW585" s="13" t="s">
        <v>35</v>
      </c>
      <c r="AX585" s="13" t="s">
        <v>73</v>
      </c>
      <c r="AY585" s="252" t="s">
        <v>152</v>
      </c>
    </row>
    <row r="586" s="12" customFormat="1">
      <c r="B586" s="232"/>
      <c r="C586" s="233"/>
      <c r="D586" s="229" t="s">
        <v>182</v>
      </c>
      <c r="E586" s="234" t="s">
        <v>19</v>
      </c>
      <c r="F586" s="235" t="s">
        <v>3813</v>
      </c>
      <c r="G586" s="233"/>
      <c r="H586" s="234" t="s">
        <v>19</v>
      </c>
      <c r="I586" s="236"/>
      <c r="J586" s="233"/>
      <c r="K586" s="233"/>
      <c r="L586" s="237"/>
      <c r="M586" s="238"/>
      <c r="N586" s="239"/>
      <c r="O586" s="239"/>
      <c r="P586" s="239"/>
      <c r="Q586" s="239"/>
      <c r="R586" s="239"/>
      <c r="S586" s="239"/>
      <c r="T586" s="240"/>
      <c r="AT586" s="241" t="s">
        <v>182</v>
      </c>
      <c r="AU586" s="241" t="s">
        <v>83</v>
      </c>
      <c r="AV586" s="12" t="s">
        <v>81</v>
      </c>
      <c r="AW586" s="12" t="s">
        <v>35</v>
      </c>
      <c r="AX586" s="12" t="s">
        <v>73</v>
      </c>
      <c r="AY586" s="241" t="s">
        <v>152</v>
      </c>
    </row>
    <row r="587" s="13" customFormat="1">
      <c r="B587" s="242"/>
      <c r="C587" s="243"/>
      <c r="D587" s="229" t="s">
        <v>182</v>
      </c>
      <c r="E587" s="244" t="s">
        <v>19</v>
      </c>
      <c r="F587" s="245" t="s">
        <v>81</v>
      </c>
      <c r="G587" s="243"/>
      <c r="H587" s="246">
        <v>1</v>
      </c>
      <c r="I587" s="247"/>
      <c r="J587" s="243"/>
      <c r="K587" s="243"/>
      <c r="L587" s="248"/>
      <c r="M587" s="249"/>
      <c r="N587" s="250"/>
      <c r="O587" s="250"/>
      <c r="P587" s="250"/>
      <c r="Q587" s="250"/>
      <c r="R587" s="250"/>
      <c r="S587" s="250"/>
      <c r="T587" s="251"/>
      <c r="AT587" s="252" t="s">
        <v>182</v>
      </c>
      <c r="AU587" s="252" t="s">
        <v>83</v>
      </c>
      <c r="AV587" s="13" t="s">
        <v>83</v>
      </c>
      <c r="AW587" s="13" t="s">
        <v>35</v>
      </c>
      <c r="AX587" s="13" t="s">
        <v>73</v>
      </c>
      <c r="AY587" s="252" t="s">
        <v>152</v>
      </c>
    </row>
    <row r="588" s="12" customFormat="1">
      <c r="B588" s="232"/>
      <c r="C588" s="233"/>
      <c r="D588" s="229" t="s">
        <v>182</v>
      </c>
      <c r="E588" s="234" t="s">
        <v>19</v>
      </c>
      <c r="F588" s="235" t="s">
        <v>3817</v>
      </c>
      <c r="G588" s="233"/>
      <c r="H588" s="234" t="s">
        <v>19</v>
      </c>
      <c r="I588" s="236"/>
      <c r="J588" s="233"/>
      <c r="K588" s="233"/>
      <c r="L588" s="237"/>
      <c r="M588" s="238"/>
      <c r="N588" s="239"/>
      <c r="O588" s="239"/>
      <c r="P588" s="239"/>
      <c r="Q588" s="239"/>
      <c r="R588" s="239"/>
      <c r="S588" s="239"/>
      <c r="T588" s="240"/>
      <c r="AT588" s="241" t="s">
        <v>182</v>
      </c>
      <c r="AU588" s="241" t="s">
        <v>83</v>
      </c>
      <c r="AV588" s="12" t="s">
        <v>81</v>
      </c>
      <c r="AW588" s="12" t="s">
        <v>35</v>
      </c>
      <c r="AX588" s="12" t="s">
        <v>73</v>
      </c>
      <c r="AY588" s="241" t="s">
        <v>152</v>
      </c>
    </row>
    <row r="589" s="13" customFormat="1">
      <c r="B589" s="242"/>
      <c r="C589" s="243"/>
      <c r="D589" s="229" t="s">
        <v>182</v>
      </c>
      <c r="E589" s="244" t="s">
        <v>19</v>
      </c>
      <c r="F589" s="245" t="s">
        <v>81</v>
      </c>
      <c r="G589" s="243"/>
      <c r="H589" s="246">
        <v>1</v>
      </c>
      <c r="I589" s="247"/>
      <c r="J589" s="243"/>
      <c r="K589" s="243"/>
      <c r="L589" s="248"/>
      <c r="M589" s="249"/>
      <c r="N589" s="250"/>
      <c r="O589" s="250"/>
      <c r="P589" s="250"/>
      <c r="Q589" s="250"/>
      <c r="R589" s="250"/>
      <c r="S589" s="250"/>
      <c r="T589" s="251"/>
      <c r="AT589" s="252" t="s">
        <v>182</v>
      </c>
      <c r="AU589" s="252" t="s">
        <v>83</v>
      </c>
      <c r="AV589" s="13" t="s">
        <v>83</v>
      </c>
      <c r="AW589" s="13" t="s">
        <v>35</v>
      </c>
      <c r="AX589" s="13" t="s">
        <v>73</v>
      </c>
      <c r="AY589" s="252" t="s">
        <v>152</v>
      </c>
    </row>
    <row r="590" s="14" customFormat="1">
      <c r="B590" s="253"/>
      <c r="C590" s="254"/>
      <c r="D590" s="229" t="s">
        <v>182</v>
      </c>
      <c r="E590" s="255" t="s">
        <v>19</v>
      </c>
      <c r="F590" s="256" t="s">
        <v>189</v>
      </c>
      <c r="G590" s="254"/>
      <c r="H590" s="257">
        <v>4</v>
      </c>
      <c r="I590" s="258"/>
      <c r="J590" s="254"/>
      <c r="K590" s="254"/>
      <c r="L590" s="259"/>
      <c r="M590" s="260"/>
      <c r="N590" s="261"/>
      <c r="O590" s="261"/>
      <c r="P590" s="261"/>
      <c r="Q590" s="261"/>
      <c r="R590" s="261"/>
      <c r="S590" s="261"/>
      <c r="T590" s="262"/>
      <c r="AT590" s="263" t="s">
        <v>182</v>
      </c>
      <c r="AU590" s="263" t="s">
        <v>83</v>
      </c>
      <c r="AV590" s="14" t="s">
        <v>151</v>
      </c>
      <c r="AW590" s="14" t="s">
        <v>35</v>
      </c>
      <c r="AX590" s="14" t="s">
        <v>81</v>
      </c>
      <c r="AY590" s="263" t="s">
        <v>152</v>
      </c>
    </row>
    <row r="591" s="1" customFormat="1" ht="16.5" customHeight="1">
      <c r="B591" s="38"/>
      <c r="C591" s="264" t="s">
        <v>1109</v>
      </c>
      <c r="D591" s="264" t="s">
        <v>325</v>
      </c>
      <c r="E591" s="265" t="s">
        <v>4056</v>
      </c>
      <c r="F591" s="266" t="s">
        <v>4057</v>
      </c>
      <c r="G591" s="267" t="s">
        <v>267</v>
      </c>
      <c r="H591" s="268">
        <v>6</v>
      </c>
      <c r="I591" s="269"/>
      <c r="J591" s="270">
        <f>ROUND(I591*H591,2)</f>
        <v>0</v>
      </c>
      <c r="K591" s="266" t="s">
        <v>3786</v>
      </c>
      <c r="L591" s="271"/>
      <c r="M591" s="272" t="s">
        <v>19</v>
      </c>
      <c r="N591" s="273" t="s">
        <v>44</v>
      </c>
      <c r="O591" s="83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AR591" s="223" t="s">
        <v>83</v>
      </c>
      <c r="AT591" s="223" t="s">
        <v>325</v>
      </c>
      <c r="AU591" s="223" t="s">
        <v>83</v>
      </c>
      <c r="AY591" s="17" t="s">
        <v>152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7" t="s">
        <v>81</v>
      </c>
      <c r="BK591" s="224">
        <f>ROUND(I591*H591,2)</f>
        <v>0</v>
      </c>
      <c r="BL591" s="17" t="s">
        <v>81</v>
      </c>
      <c r="BM591" s="223" t="s">
        <v>4058</v>
      </c>
    </row>
    <row r="592" s="12" customFormat="1">
      <c r="B592" s="232"/>
      <c r="C592" s="233"/>
      <c r="D592" s="229" t="s">
        <v>182</v>
      </c>
      <c r="E592" s="234" t="s">
        <v>19</v>
      </c>
      <c r="F592" s="235" t="s">
        <v>3811</v>
      </c>
      <c r="G592" s="233"/>
      <c r="H592" s="234" t="s">
        <v>19</v>
      </c>
      <c r="I592" s="236"/>
      <c r="J592" s="233"/>
      <c r="K592" s="233"/>
      <c r="L592" s="237"/>
      <c r="M592" s="238"/>
      <c r="N592" s="239"/>
      <c r="O592" s="239"/>
      <c r="P592" s="239"/>
      <c r="Q592" s="239"/>
      <c r="R592" s="239"/>
      <c r="S592" s="239"/>
      <c r="T592" s="240"/>
      <c r="AT592" s="241" t="s">
        <v>182</v>
      </c>
      <c r="AU592" s="241" t="s">
        <v>83</v>
      </c>
      <c r="AV592" s="12" t="s">
        <v>81</v>
      </c>
      <c r="AW592" s="12" t="s">
        <v>35</v>
      </c>
      <c r="AX592" s="12" t="s">
        <v>73</v>
      </c>
      <c r="AY592" s="241" t="s">
        <v>152</v>
      </c>
    </row>
    <row r="593" s="12" customFormat="1">
      <c r="B593" s="232"/>
      <c r="C593" s="233"/>
      <c r="D593" s="229" t="s">
        <v>182</v>
      </c>
      <c r="E593" s="234" t="s">
        <v>19</v>
      </c>
      <c r="F593" s="235" t="s">
        <v>3813</v>
      </c>
      <c r="G593" s="233"/>
      <c r="H593" s="234" t="s">
        <v>19</v>
      </c>
      <c r="I593" s="236"/>
      <c r="J593" s="233"/>
      <c r="K593" s="233"/>
      <c r="L593" s="237"/>
      <c r="M593" s="238"/>
      <c r="N593" s="239"/>
      <c r="O593" s="239"/>
      <c r="P593" s="239"/>
      <c r="Q593" s="239"/>
      <c r="R593" s="239"/>
      <c r="S593" s="239"/>
      <c r="T593" s="240"/>
      <c r="AT593" s="241" t="s">
        <v>182</v>
      </c>
      <c r="AU593" s="241" t="s">
        <v>83</v>
      </c>
      <c r="AV593" s="12" t="s">
        <v>81</v>
      </c>
      <c r="AW593" s="12" t="s">
        <v>35</v>
      </c>
      <c r="AX593" s="12" t="s">
        <v>73</v>
      </c>
      <c r="AY593" s="241" t="s">
        <v>152</v>
      </c>
    </row>
    <row r="594" s="13" customFormat="1">
      <c r="B594" s="242"/>
      <c r="C594" s="243"/>
      <c r="D594" s="229" t="s">
        <v>182</v>
      </c>
      <c r="E594" s="244" t="s">
        <v>19</v>
      </c>
      <c r="F594" s="245" t="s">
        <v>196</v>
      </c>
      <c r="G594" s="243"/>
      <c r="H594" s="246">
        <v>3</v>
      </c>
      <c r="I594" s="247"/>
      <c r="J594" s="243"/>
      <c r="K594" s="243"/>
      <c r="L594" s="248"/>
      <c r="M594" s="249"/>
      <c r="N594" s="250"/>
      <c r="O594" s="250"/>
      <c r="P594" s="250"/>
      <c r="Q594" s="250"/>
      <c r="R594" s="250"/>
      <c r="S594" s="250"/>
      <c r="T594" s="251"/>
      <c r="AT594" s="252" t="s">
        <v>182</v>
      </c>
      <c r="AU594" s="252" t="s">
        <v>83</v>
      </c>
      <c r="AV594" s="13" t="s">
        <v>83</v>
      </c>
      <c r="AW594" s="13" t="s">
        <v>35</v>
      </c>
      <c r="AX594" s="13" t="s">
        <v>73</v>
      </c>
      <c r="AY594" s="252" t="s">
        <v>152</v>
      </c>
    </row>
    <row r="595" s="12" customFormat="1">
      <c r="B595" s="232"/>
      <c r="C595" s="233"/>
      <c r="D595" s="229" t="s">
        <v>182</v>
      </c>
      <c r="E595" s="234" t="s">
        <v>19</v>
      </c>
      <c r="F595" s="235" t="s">
        <v>3817</v>
      </c>
      <c r="G595" s="233"/>
      <c r="H595" s="234" t="s">
        <v>19</v>
      </c>
      <c r="I595" s="236"/>
      <c r="J595" s="233"/>
      <c r="K595" s="233"/>
      <c r="L595" s="237"/>
      <c r="M595" s="238"/>
      <c r="N595" s="239"/>
      <c r="O595" s="239"/>
      <c r="P595" s="239"/>
      <c r="Q595" s="239"/>
      <c r="R595" s="239"/>
      <c r="S595" s="239"/>
      <c r="T595" s="240"/>
      <c r="AT595" s="241" t="s">
        <v>182</v>
      </c>
      <c r="AU595" s="241" t="s">
        <v>83</v>
      </c>
      <c r="AV595" s="12" t="s">
        <v>81</v>
      </c>
      <c r="AW595" s="12" t="s">
        <v>35</v>
      </c>
      <c r="AX595" s="12" t="s">
        <v>73</v>
      </c>
      <c r="AY595" s="241" t="s">
        <v>152</v>
      </c>
    </row>
    <row r="596" s="13" customFormat="1">
      <c r="B596" s="242"/>
      <c r="C596" s="243"/>
      <c r="D596" s="229" t="s">
        <v>182</v>
      </c>
      <c r="E596" s="244" t="s">
        <v>19</v>
      </c>
      <c r="F596" s="245" t="s">
        <v>196</v>
      </c>
      <c r="G596" s="243"/>
      <c r="H596" s="246">
        <v>3</v>
      </c>
      <c r="I596" s="247"/>
      <c r="J596" s="243"/>
      <c r="K596" s="243"/>
      <c r="L596" s="248"/>
      <c r="M596" s="249"/>
      <c r="N596" s="250"/>
      <c r="O596" s="250"/>
      <c r="P596" s="250"/>
      <c r="Q596" s="250"/>
      <c r="R596" s="250"/>
      <c r="S596" s="250"/>
      <c r="T596" s="251"/>
      <c r="AT596" s="252" t="s">
        <v>182</v>
      </c>
      <c r="AU596" s="252" t="s">
        <v>83</v>
      </c>
      <c r="AV596" s="13" t="s">
        <v>83</v>
      </c>
      <c r="AW596" s="13" t="s">
        <v>35</v>
      </c>
      <c r="AX596" s="13" t="s">
        <v>73</v>
      </c>
      <c r="AY596" s="252" t="s">
        <v>152</v>
      </c>
    </row>
    <row r="597" s="14" customFormat="1">
      <c r="B597" s="253"/>
      <c r="C597" s="254"/>
      <c r="D597" s="229" t="s">
        <v>182</v>
      </c>
      <c r="E597" s="255" t="s">
        <v>19</v>
      </c>
      <c r="F597" s="256" t="s">
        <v>189</v>
      </c>
      <c r="G597" s="254"/>
      <c r="H597" s="257">
        <v>6</v>
      </c>
      <c r="I597" s="258"/>
      <c r="J597" s="254"/>
      <c r="K597" s="254"/>
      <c r="L597" s="259"/>
      <c r="M597" s="260"/>
      <c r="N597" s="261"/>
      <c r="O597" s="261"/>
      <c r="P597" s="261"/>
      <c r="Q597" s="261"/>
      <c r="R597" s="261"/>
      <c r="S597" s="261"/>
      <c r="T597" s="262"/>
      <c r="AT597" s="263" t="s">
        <v>182</v>
      </c>
      <c r="AU597" s="263" t="s">
        <v>83</v>
      </c>
      <c r="AV597" s="14" t="s">
        <v>151</v>
      </c>
      <c r="AW597" s="14" t="s">
        <v>35</v>
      </c>
      <c r="AX597" s="14" t="s">
        <v>81</v>
      </c>
      <c r="AY597" s="263" t="s">
        <v>152</v>
      </c>
    </row>
    <row r="598" s="1" customFormat="1" ht="72" customHeight="1">
      <c r="B598" s="38"/>
      <c r="C598" s="211" t="s">
        <v>1113</v>
      </c>
      <c r="D598" s="211" t="s">
        <v>155</v>
      </c>
      <c r="E598" s="212" t="s">
        <v>4059</v>
      </c>
      <c r="F598" s="213" t="s">
        <v>4060</v>
      </c>
      <c r="G598" s="214" t="s">
        <v>267</v>
      </c>
      <c r="H598" s="215">
        <v>1</v>
      </c>
      <c r="I598" s="216"/>
      <c r="J598" s="217">
        <f>ROUND(I598*H598,2)</f>
        <v>0</v>
      </c>
      <c r="K598" s="213" t="s">
        <v>3039</v>
      </c>
      <c r="L598" s="43"/>
      <c r="M598" s="225" t="s">
        <v>19</v>
      </c>
      <c r="N598" s="226" t="s">
        <v>44</v>
      </c>
      <c r="O598" s="83"/>
      <c r="P598" s="227">
        <f>O598*H598</f>
        <v>0</v>
      </c>
      <c r="Q598" s="227">
        <v>0</v>
      </c>
      <c r="R598" s="227">
        <f>Q598*H598</f>
        <v>0</v>
      </c>
      <c r="S598" s="227">
        <v>0</v>
      </c>
      <c r="T598" s="228">
        <f>S598*H598</f>
        <v>0</v>
      </c>
      <c r="AR598" s="223" t="s">
        <v>81</v>
      </c>
      <c r="AT598" s="223" t="s">
        <v>155</v>
      </c>
      <c r="AU598" s="223" t="s">
        <v>83</v>
      </c>
      <c r="AY598" s="17" t="s">
        <v>152</v>
      </c>
      <c r="BE598" s="224">
        <f>IF(N598="základní",J598,0)</f>
        <v>0</v>
      </c>
      <c r="BF598" s="224">
        <f>IF(N598="snížená",J598,0)</f>
        <v>0</v>
      </c>
      <c r="BG598" s="224">
        <f>IF(N598="zákl. přenesená",J598,0)</f>
        <v>0</v>
      </c>
      <c r="BH598" s="224">
        <f>IF(N598="sníž. přenesená",J598,0)</f>
        <v>0</v>
      </c>
      <c r="BI598" s="224">
        <f>IF(N598="nulová",J598,0)</f>
        <v>0</v>
      </c>
      <c r="BJ598" s="17" t="s">
        <v>81</v>
      </c>
      <c r="BK598" s="224">
        <f>ROUND(I598*H598,2)</f>
        <v>0</v>
      </c>
      <c r="BL598" s="17" t="s">
        <v>81</v>
      </c>
      <c r="BM598" s="223" t="s">
        <v>4061</v>
      </c>
    </row>
    <row r="599" s="1" customFormat="1">
      <c r="B599" s="38"/>
      <c r="C599" s="39"/>
      <c r="D599" s="229" t="s">
        <v>180</v>
      </c>
      <c r="E599" s="39"/>
      <c r="F599" s="230" t="s">
        <v>4062</v>
      </c>
      <c r="G599" s="39"/>
      <c r="H599" s="39"/>
      <c r="I599" s="135"/>
      <c r="J599" s="39"/>
      <c r="K599" s="39"/>
      <c r="L599" s="43"/>
      <c r="M599" s="231"/>
      <c r="N599" s="83"/>
      <c r="O599" s="83"/>
      <c r="P599" s="83"/>
      <c r="Q599" s="83"/>
      <c r="R599" s="83"/>
      <c r="S599" s="83"/>
      <c r="T599" s="84"/>
      <c r="AT599" s="17" t="s">
        <v>180</v>
      </c>
      <c r="AU599" s="17" t="s">
        <v>83</v>
      </c>
    </row>
    <row r="600" s="12" customFormat="1">
      <c r="B600" s="232"/>
      <c r="C600" s="233"/>
      <c r="D600" s="229" t="s">
        <v>182</v>
      </c>
      <c r="E600" s="234" t="s">
        <v>19</v>
      </c>
      <c r="F600" s="235" t="s">
        <v>3728</v>
      </c>
      <c r="G600" s="233"/>
      <c r="H600" s="234" t="s">
        <v>19</v>
      </c>
      <c r="I600" s="236"/>
      <c r="J600" s="233"/>
      <c r="K600" s="233"/>
      <c r="L600" s="237"/>
      <c r="M600" s="238"/>
      <c r="N600" s="239"/>
      <c r="O600" s="239"/>
      <c r="P600" s="239"/>
      <c r="Q600" s="239"/>
      <c r="R600" s="239"/>
      <c r="S600" s="239"/>
      <c r="T600" s="240"/>
      <c r="AT600" s="241" t="s">
        <v>182</v>
      </c>
      <c r="AU600" s="241" t="s">
        <v>83</v>
      </c>
      <c r="AV600" s="12" t="s">
        <v>81</v>
      </c>
      <c r="AW600" s="12" t="s">
        <v>35</v>
      </c>
      <c r="AX600" s="12" t="s">
        <v>73</v>
      </c>
      <c r="AY600" s="241" t="s">
        <v>152</v>
      </c>
    </row>
    <row r="601" s="12" customFormat="1">
      <c r="B601" s="232"/>
      <c r="C601" s="233"/>
      <c r="D601" s="229" t="s">
        <v>182</v>
      </c>
      <c r="E601" s="234" t="s">
        <v>19</v>
      </c>
      <c r="F601" s="235" t="s">
        <v>4063</v>
      </c>
      <c r="G601" s="233"/>
      <c r="H601" s="234" t="s">
        <v>19</v>
      </c>
      <c r="I601" s="236"/>
      <c r="J601" s="233"/>
      <c r="K601" s="233"/>
      <c r="L601" s="237"/>
      <c r="M601" s="238"/>
      <c r="N601" s="239"/>
      <c r="O601" s="239"/>
      <c r="P601" s="239"/>
      <c r="Q601" s="239"/>
      <c r="R601" s="239"/>
      <c r="S601" s="239"/>
      <c r="T601" s="240"/>
      <c r="AT601" s="241" t="s">
        <v>182</v>
      </c>
      <c r="AU601" s="241" t="s">
        <v>83</v>
      </c>
      <c r="AV601" s="12" t="s">
        <v>81</v>
      </c>
      <c r="AW601" s="12" t="s">
        <v>35</v>
      </c>
      <c r="AX601" s="12" t="s">
        <v>73</v>
      </c>
      <c r="AY601" s="241" t="s">
        <v>152</v>
      </c>
    </row>
    <row r="602" s="13" customFormat="1">
      <c r="B602" s="242"/>
      <c r="C602" s="243"/>
      <c r="D602" s="229" t="s">
        <v>182</v>
      </c>
      <c r="E602" s="244" t="s">
        <v>19</v>
      </c>
      <c r="F602" s="245" t="s">
        <v>81</v>
      </c>
      <c r="G602" s="243"/>
      <c r="H602" s="246">
        <v>1</v>
      </c>
      <c r="I602" s="247"/>
      <c r="J602" s="243"/>
      <c r="K602" s="243"/>
      <c r="L602" s="248"/>
      <c r="M602" s="249"/>
      <c r="N602" s="250"/>
      <c r="O602" s="250"/>
      <c r="P602" s="250"/>
      <c r="Q602" s="250"/>
      <c r="R602" s="250"/>
      <c r="S602" s="250"/>
      <c r="T602" s="251"/>
      <c r="AT602" s="252" t="s">
        <v>182</v>
      </c>
      <c r="AU602" s="252" t="s">
        <v>83</v>
      </c>
      <c r="AV602" s="13" t="s">
        <v>83</v>
      </c>
      <c r="AW602" s="13" t="s">
        <v>35</v>
      </c>
      <c r="AX602" s="13" t="s">
        <v>81</v>
      </c>
      <c r="AY602" s="252" t="s">
        <v>152</v>
      </c>
    </row>
    <row r="603" s="1" customFormat="1" ht="72" customHeight="1">
      <c r="B603" s="38"/>
      <c r="C603" s="211" t="s">
        <v>1118</v>
      </c>
      <c r="D603" s="211" t="s">
        <v>155</v>
      </c>
      <c r="E603" s="212" t="s">
        <v>4064</v>
      </c>
      <c r="F603" s="213" t="s">
        <v>4065</v>
      </c>
      <c r="G603" s="214" t="s">
        <v>267</v>
      </c>
      <c r="H603" s="215">
        <v>1</v>
      </c>
      <c r="I603" s="216"/>
      <c r="J603" s="217">
        <f>ROUND(I603*H603,2)</f>
        <v>0</v>
      </c>
      <c r="K603" s="213" t="s">
        <v>3039</v>
      </c>
      <c r="L603" s="43"/>
      <c r="M603" s="225" t="s">
        <v>19</v>
      </c>
      <c r="N603" s="226" t="s">
        <v>44</v>
      </c>
      <c r="O603" s="83"/>
      <c r="P603" s="227">
        <f>O603*H603</f>
        <v>0</v>
      </c>
      <c r="Q603" s="227">
        <v>0</v>
      </c>
      <c r="R603" s="227">
        <f>Q603*H603</f>
        <v>0</v>
      </c>
      <c r="S603" s="227">
        <v>0</v>
      </c>
      <c r="T603" s="228">
        <f>S603*H603</f>
        <v>0</v>
      </c>
      <c r="AR603" s="223" t="s">
        <v>81</v>
      </c>
      <c r="AT603" s="223" t="s">
        <v>155</v>
      </c>
      <c r="AU603" s="223" t="s">
        <v>83</v>
      </c>
      <c r="AY603" s="17" t="s">
        <v>152</v>
      </c>
      <c r="BE603" s="224">
        <f>IF(N603="základní",J603,0)</f>
        <v>0</v>
      </c>
      <c r="BF603" s="224">
        <f>IF(N603="snížená",J603,0)</f>
        <v>0</v>
      </c>
      <c r="BG603" s="224">
        <f>IF(N603="zákl. přenesená",J603,0)</f>
        <v>0</v>
      </c>
      <c r="BH603" s="224">
        <f>IF(N603="sníž. přenesená",J603,0)</f>
        <v>0</v>
      </c>
      <c r="BI603" s="224">
        <f>IF(N603="nulová",J603,0)</f>
        <v>0</v>
      </c>
      <c r="BJ603" s="17" t="s">
        <v>81</v>
      </c>
      <c r="BK603" s="224">
        <f>ROUND(I603*H603,2)</f>
        <v>0</v>
      </c>
      <c r="BL603" s="17" t="s">
        <v>81</v>
      </c>
      <c r="BM603" s="223" t="s">
        <v>4066</v>
      </c>
    </row>
    <row r="604" s="1" customFormat="1">
      <c r="B604" s="38"/>
      <c r="C604" s="39"/>
      <c r="D604" s="229" t="s">
        <v>180</v>
      </c>
      <c r="E604" s="39"/>
      <c r="F604" s="230" t="s">
        <v>4062</v>
      </c>
      <c r="G604" s="39"/>
      <c r="H604" s="39"/>
      <c r="I604" s="135"/>
      <c r="J604" s="39"/>
      <c r="K604" s="39"/>
      <c r="L604" s="43"/>
      <c r="M604" s="231"/>
      <c r="N604" s="83"/>
      <c r="O604" s="83"/>
      <c r="P604" s="83"/>
      <c r="Q604" s="83"/>
      <c r="R604" s="83"/>
      <c r="S604" s="83"/>
      <c r="T604" s="84"/>
      <c r="AT604" s="17" t="s">
        <v>180</v>
      </c>
      <c r="AU604" s="17" t="s">
        <v>83</v>
      </c>
    </row>
    <row r="605" s="12" customFormat="1">
      <c r="B605" s="232"/>
      <c r="C605" s="233"/>
      <c r="D605" s="229" t="s">
        <v>182</v>
      </c>
      <c r="E605" s="234" t="s">
        <v>19</v>
      </c>
      <c r="F605" s="235" t="s">
        <v>3811</v>
      </c>
      <c r="G605" s="233"/>
      <c r="H605" s="234" t="s">
        <v>19</v>
      </c>
      <c r="I605" s="236"/>
      <c r="J605" s="233"/>
      <c r="K605" s="233"/>
      <c r="L605" s="237"/>
      <c r="M605" s="238"/>
      <c r="N605" s="239"/>
      <c r="O605" s="239"/>
      <c r="P605" s="239"/>
      <c r="Q605" s="239"/>
      <c r="R605" s="239"/>
      <c r="S605" s="239"/>
      <c r="T605" s="240"/>
      <c r="AT605" s="241" t="s">
        <v>182</v>
      </c>
      <c r="AU605" s="241" t="s">
        <v>83</v>
      </c>
      <c r="AV605" s="12" t="s">
        <v>81</v>
      </c>
      <c r="AW605" s="12" t="s">
        <v>35</v>
      </c>
      <c r="AX605" s="12" t="s">
        <v>73</v>
      </c>
      <c r="AY605" s="241" t="s">
        <v>152</v>
      </c>
    </row>
    <row r="606" s="12" customFormat="1">
      <c r="B606" s="232"/>
      <c r="C606" s="233"/>
      <c r="D606" s="229" t="s">
        <v>182</v>
      </c>
      <c r="E606" s="234" t="s">
        <v>19</v>
      </c>
      <c r="F606" s="235" t="s">
        <v>3812</v>
      </c>
      <c r="G606" s="233"/>
      <c r="H606" s="234" t="s">
        <v>19</v>
      </c>
      <c r="I606" s="236"/>
      <c r="J606" s="233"/>
      <c r="K606" s="233"/>
      <c r="L606" s="237"/>
      <c r="M606" s="238"/>
      <c r="N606" s="239"/>
      <c r="O606" s="239"/>
      <c r="P606" s="239"/>
      <c r="Q606" s="239"/>
      <c r="R606" s="239"/>
      <c r="S606" s="239"/>
      <c r="T606" s="240"/>
      <c r="AT606" s="241" t="s">
        <v>182</v>
      </c>
      <c r="AU606" s="241" t="s">
        <v>83</v>
      </c>
      <c r="AV606" s="12" t="s">
        <v>81</v>
      </c>
      <c r="AW606" s="12" t="s">
        <v>35</v>
      </c>
      <c r="AX606" s="12" t="s">
        <v>73</v>
      </c>
      <c r="AY606" s="241" t="s">
        <v>152</v>
      </c>
    </row>
    <row r="607" s="13" customFormat="1">
      <c r="B607" s="242"/>
      <c r="C607" s="243"/>
      <c r="D607" s="229" t="s">
        <v>182</v>
      </c>
      <c r="E607" s="244" t="s">
        <v>19</v>
      </c>
      <c r="F607" s="245" t="s">
        <v>81</v>
      </c>
      <c r="G607" s="243"/>
      <c r="H607" s="246">
        <v>1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AT607" s="252" t="s">
        <v>182</v>
      </c>
      <c r="AU607" s="252" t="s">
        <v>83</v>
      </c>
      <c r="AV607" s="13" t="s">
        <v>83</v>
      </c>
      <c r="AW607" s="13" t="s">
        <v>35</v>
      </c>
      <c r="AX607" s="13" t="s">
        <v>81</v>
      </c>
      <c r="AY607" s="252" t="s">
        <v>152</v>
      </c>
    </row>
    <row r="608" s="1" customFormat="1" ht="16.5" customHeight="1">
      <c r="B608" s="38"/>
      <c r="C608" s="264" t="s">
        <v>1126</v>
      </c>
      <c r="D608" s="264" t="s">
        <v>325</v>
      </c>
      <c r="E608" s="265" t="s">
        <v>4067</v>
      </c>
      <c r="F608" s="266" t="s">
        <v>4068</v>
      </c>
      <c r="G608" s="267" t="s">
        <v>267</v>
      </c>
      <c r="H608" s="268">
        <v>12</v>
      </c>
      <c r="I608" s="269"/>
      <c r="J608" s="270">
        <f>ROUND(I608*H608,2)</f>
        <v>0</v>
      </c>
      <c r="K608" s="266" t="s">
        <v>3786</v>
      </c>
      <c r="L608" s="271"/>
      <c r="M608" s="272" t="s">
        <v>19</v>
      </c>
      <c r="N608" s="273" t="s">
        <v>44</v>
      </c>
      <c r="O608" s="83"/>
      <c r="P608" s="227">
        <f>O608*H608</f>
        <v>0</v>
      </c>
      <c r="Q608" s="227">
        <v>0</v>
      </c>
      <c r="R608" s="227">
        <f>Q608*H608</f>
        <v>0</v>
      </c>
      <c r="S608" s="227">
        <v>0</v>
      </c>
      <c r="T608" s="228">
        <f>S608*H608</f>
        <v>0</v>
      </c>
      <c r="AR608" s="223" t="s">
        <v>83</v>
      </c>
      <c r="AT608" s="223" t="s">
        <v>325</v>
      </c>
      <c r="AU608" s="223" t="s">
        <v>83</v>
      </c>
      <c r="AY608" s="17" t="s">
        <v>152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7" t="s">
        <v>81</v>
      </c>
      <c r="BK608" s="224">
        <f>ROUND(I608*H608,2)</f>
        <v>0</v>
      </c>
      <c r="BL608" s="17" t="s">
        <v>81</v>
      </c>
      <c r="BM608" s="223" t="s">
        <v>4069</v>
      </c>
    </row>
    <row r="609" s="12" customFormat="1">
      <c r="B609" s="232"/>
      <c r="C609" s="233"/>
      <c r="D609" s="229" t="s">
        <v>182</v>
      </c>
      <c r="E609" s="234" t="s">
        <v>19</v>
      </c>
      <c r="F609" s="235" t="s">
        <v>3811</v>
      </c>
      <c r="G609" s="233"/>
      <c r="H609" s="234" t="s">
        <v>19</v>
      </c>
      <c r="I609" s="236"/>
      <c r="J609" s="233"/>
      <c r="K609" s="233"/>
      <c r="L609" s="237"/>
      <c r="M609" s="238"/>
      <c r="N609" s="239"/>
      <c r="O609" s="239"/>
      <c r="P609" s="239"/>
      <c r="Q609" s="239"/>
      <c r="R609" s="239"/>
      <c r="S609" s="239"/>
      <c r="T609" s="240"/>
      <c r="AT609" s="241" t="s">
        <v>182</v>
      </c>
      <c r="AU609" s="241" t="s">
        <v>83</v>
      </c>
      <c r="AV609" s="12" t="s">
        <v>81</v>
      </c>
      <c r="AW609" s="12" t="s">
        <v>35</v>
      </c>
      <c r="AX609" s="12" t="s">
        <v>73</v>
      </c>
      <c r="AY609" s="241" t="s">
        <v>152</v>
      </c>
    </row>
    <row r="610" s="12" customFormat="1">
      <c r="B610" s="232"/>
      <c r="C610" s="233"/>
      <c r="D610" s="229" t="s">
        <v>182</v>
      </c>
      <c r="E610" s="234" t="s">
        <v>19</v>
      </c>
      <c r="F610" s="235" t="s">
        <v>3813</v>
      </c>
      <c r="G610" s="233"/>
      <c r="H610" s="234" t="s">
        <v>19</v>
      </c>
      <c r="I610" s="236"/>
      <c r="J610" s="233"/>
      <c r="K610" s="233"/>
      <c r="L610" s="237"/>
      <c r="M610" s="238"/>
      <c r="N610" s="239"/>
      <c r="O610" s="239"/>
      <c r="P610" s="239"/>
      <c r="Q610" s="239"/>
      <c r="R610" s="239"/>
      <c r="S610" s="239"/>
      <c r="T610" s="240"/>
      <c r="AT610" s="241" t="s">
        <v>182</v>
      </c>
      <c r="AU610" s="241" t="s">
        <v>83</v>
      </c>
      <c r="AV610" s="12" t="s">
        <v>81</v>
      </c>
      <c r="AW610" s="12" t="s">
        <v>35</v>
      </c>
      <c r="AX610" s="12" t="s">
        <v>73</v>
      </c>
      <c r="AY610" s="241" t="s">
        <v>152</v>
      </c>
    </row>
    <row r="611" s="13" customFormat="1">
      <c r="B611" s="242"/>
      <c r="C611" s="243"/>
      <c r="D611" s="229" t="s">
        <v>182</v>
      </c>
      <c r="E611" s="244" t="s">
        <v>19</v>
      </c>
      <c r="F611" s="245" t="s">
        <v>3970</v>
      </c>
      <c r="G611" s="243"/>
      <c r="H611" s="246">
        <v>2</v>
      </c>
      <c r="I611" s="247"/>
      <c r="J611" s="243"/>
      <c r="K611" s="243"/>
      <c r="L611" s="248"/>
      <c r="M611" s="249"/>
      <c r="N611" s="250"/>
      <c r="O611" s="250"/>
      <c r="P611" s="250"/>
      <c r="Q611" s="250"/>
      <c r="R611" s="250"/>
      <c r="S611" s="250"/>
      <c r="T611" s="251"/>
      <c r="AT611" s="252" t="s">
        <v>182</v>
      </c>
      <c r="AU611" s="252" t="s">
        <v>83</v>
      </c>
      <c r="AV611" s="13" t="s">
        <v>83</v>
      </c>
      <c r="AW611" s="13" t="s">
        <v>35</v>
      </c>
      <c r="AX611" s="13" t="s">
        <v>73</v>
      </c>
      <c r="AY611" s="252" t="s">
        <v>152</v>
      </c>
    </row>
    <row r="612" s="12" customFormat="1">
      <c r="B612" s="232"/>
      <c r="C612" s="233"/>
      <c r="D612" s="229" t="s">
        <v>182</v>
      </c>
      <c r="E612" s="234" t="s">
        <v>19</v>
      </c>
      <c r="F612" s="235" t="s">
        <v>3815</v>
      </c>
      <c r="G612" s="233"/>
      <c r="H612" s="234" t="s">
        <v>19</v>
      </c>
      <c r="I612" s="236"/>
      <c r="J612" s="233"/>
      <c r="K612" s="233"/>
      <c r="L612" s="237"/>
      <c r="M612" s="238"/>
      <c r="N612" s="239"/>
      <c r="O612" s="239"/>
      <c r="P612" s="239"/>
      <c r="Q612" s="239"/>
      <c r="R612" s="239"/>
      <c r="S612" s="239"/>
      <c r="T612" s="240"/>
      <c r="AT612" s="241" t="s">
        <v>182</v>
      </c>
      <c r="AU612" s="241" t="s">
        <v>83</v>
      </c>
      <c r="AV612" s="12" t="s">
        <v>81</v>
      </c>
      <c r="AW612" s="12" t="s">
        <v>35</v>
      </c>
      <c r="AX612" s="12" t="s">
        <v>73</v>
      </c>
      <c r="AY612" s="241" t="s">
        <v>152</v>
      </c>
    </row>
    <row r="613" s="13" customFormat="1">
      <c r="B613" s="242"/>
      <c r="C613" s="243"/>
      <c r="D613" s="229" t="s">
        <v>182</v>
      </c>
      <c r="E613" s="244" t="s">
        <v>19</v>
      </c>
      <c r="F613" s="245" t="s">
        <v>4070</v>
      </c>
      <c r="G613" s="243"/>
      <c r="H613" s="246">
        <v>6</v>
      </c>
      <c r="I613" s="247"/>
      <c r="J613" s="243"/>
      <c r="K613" s="243"/>
      <c r="L613" s="248"/>
      <c r="M613" s="249"/>
      <c r="N613" s="250"/>
      <c r="O613" s="250"/>
      <c r="P613" s="250"/>
      <c r="Q613" s="250"/>
      <c r="R613" s="250"/>
      <c r="S613" s="250"/>
      <c r="T613" s="251"/>
      <c r="AT613" s="252" t="s">
        <v>182</v>
      </c>
      <c r="AU613" s="252" t="s">
        <v>83</v>
      </c>
      <c r="AV613" s="13" t="s">
        <v>83</v>
      </c>
      <c r="AW613" s="13" t="s">
        <v>35</v>
      </c>
      <c r="AX613" s="13" t="s">
        <v>73</v>
      </c>
      <c r="AY613" s="252" t="s">
        <v>152</v>
      </c>
    </row>
    <row r="614" s="12" customFormat="1">
      <c r="B614" s="232"/>
      <c r="C614" s="233"/>
      <c r="D614" s="229" t="s">
        <v>182</v>
      </c>
      <c r="E614" s="234" t="s">
        <v>19</v>
      </c>
      <c r="F614" s="235" t="s">
        <v>3817</v>
      </c>
      <c r="G614" s="233"/>
      <c r="H614" s="234" t="s">
        <v>19</v>
      </c>
      <c r="I614" s="236"/>
      <c r="J614" s="233"/>
      <c r="K614" s="233"/>
      <c r="L614" s="237"/>
      <c r="M614" s="238"/>
      <c r="N614" s="239"/>
      <c r="O614" s="239"/>
      <c r="P614" s="239"/>
      <c r="Q614" s="239"/>
      <c r="R614" s="239"/>
      <c r="S614" s="239"/>
      <c r="T614" s="240"/>
      <c r="AT614" s="241" t="s">
        <v>182</v>
      </c>
      <c r="AU614" s="241" t="s">
        <v>83</v>
      </c>
      <c r="AV614" s="12" t="s">
        <v>81</v>
      </c>
      <c r="AW614" s="12" t="s">
        <v>35</v>
      </c>
      <c r="AX614" s="12" t="s">
        <v>73</v>
      </c>
      <c r="AY614" s="241" t="s">
        <v>152</v>
      </c>
    </row>
    <row r="615" s="13" customFormat="1">
      <c r="B615" s="242"/>
      <c r="C615" s="243"/>
      <c r="D615" s="229" t="s">
        <v>182</v>
      </c>
      <c r="E615" s="244" t="s">
        <v>19</v>
      </c>
      <c r="F615" s="245" t="s">
        <v>3912</v>
      </c>
      <c r="G615" s="243"/>
      <c r="H615" s="246">
        <v>4</v>
      </c>
      <c r="I615" s="247"/>
      <c r="J615" s="243"/>
      <c r="K615" s="243"/>
      <c r="L615" s="248"/>
      <c r="M615" s="249"/>
      <c r="N615" s="250"/>
      <c r="O615" s="250"/>
      <c r="P615" s="250"/>
      <c r="Q615" s="250"/>
      <c r="R615" s="250"/>
      <c r="S615" s="250"/>
      <c r="T615" s="251"/>
      <c r="AT615" s="252" t="s">
        <v>182</v>
      </c>
      <c r="AU615" s="252" t="s">
        <v>83</v>
      </c>
      <c r="AV615" s="13" t="s">
        <v>83</v>
      </c>
      <c r="AW615" s="13" t="s">
        <v>35</v>
      </c>
      <c r="AX615" s="13" t="s">
        <v>73</v>
      </c>
      <c r="AY615" s="252" t="s">
        <v>152</v>
      </c>
    </row>
    <row r="616" s="14" customFormat="1">
      <c r="B616" s="253"/>
      <c r="C616" s="254"/>
      <c r="D616" s="229" t="s">
        <v>182</v>
      </c>
      <c r="E616" s="255" t="s">
        <v>19</v>
      </c>
      <c r="F616" s="256" t="s">
        <v>189</v>
      </c>
      <c r="G616" s="254"/>
      <c r="H616" s="257">
        <v>12</v>
      </c>
      <c r="I616" s="258"/>
      <c r="J616" s="254"/>
      <c r="K616" s="254"/>
      <c r="L616" s="259"/>
      <c r="M616" s="260"/>
      <c r="N616" s="261"/>
      <c r="O616" s="261"/>
      <c r="P616" s="261"/>
      <c r="Q616" s="261"/>
      <c r="R616" s="261"/>
      <c r="S616" s="261"/>
      <c r="T616" s="262"/>
      <c r="AT616" s="263" t="s">
        <v>182</v>
      </c>
      <c r="AU616" s="263" t="s">
        <v>83</v>
      </c>
      <c r="AV616" s="14" t="s">
        <v>151</v>
      </c>
      <c r="AW616" s="14" t="s">
        <v>35</v>
      </c>
      <c r="AX616" s="14" t="s">
        <v>81</v>
      </c>
      <c r="AY616" s="263" t="s">
        <v>152</v>
      </c>
    </row>
    <row r="617" s="1" customFormat="1" ht="16.5" customHeight="1">
      <c r="B617" s="38"/>
      <c r="C617" s="264" t="s">
        <v>1133</v>
      </c>
      <c r="D617" s="264" t="s">
        <v>325</v>
      </c>
      <c r="E617" s="265" t="s">
        <v>4071</v>
      </c>
      <c r="F617" s="266" t="s">
        <v>4072</v>
      </c>
      <c r="G617" s="267" t="s">
        <v>4073</v>
      </c>
      <c r="H617" s="268">
        <v>6</v>
      </c>
      <c r="I617" s="269"/>
      <c r="J617" s="270">
        <f>ROUND(I617*H617,2)</f>
        <v>0</v>
      </c>
      <c r="K617" s="266" t="s">
        <v>3786</v>
      </c>
      <c r="L617" s="271"/>
      <c r="M617" s="272" t="s">
        <v>19</v>
      </c>
      <c r="N617" s="273" t="s">
        <v>44</v>
      </c>
      <c r="O617" s="83"/>
      <c r="P617" s="227">
        <f>O617*H617</f>
        <v>0</v>
      </c>
      <c r="Q617" s="227">
        <v>0</v>
      </c>
      <c r="R617" s="227">
        <f>Q617*H617</f>
        <v>0</v>
      </c>
      <c r="S617" s="227">
        <v>0</v>
      </c>
      <c r="T617" s="228">
        <f>S617*H617</f>
        <v>0</v>
      </c>
      <c r="AR617" s="223" t="s">
        <v>83</v>
      </c>
      <c r="AT617" s="223" t="s">
        <v>325</v>
      </c>
      <c r="AU617" s="223" t="s">
        <v>83</v>
      </c>
      <c r="AY617" s="17" t="s">
        <v>152</v>
      </c>
      <c r="BE617" s="224">
        <f>IF(N617="základní",J617,0)</f>
        <v>0</v>
      </c>
      <c r="BF617" s="224">
        <f>IF(N617="snížená",J617,0)</f>
        <v>0</v>
      </c>
      <c r="BG617" s="224">
        <f>IF(N617="zákl. přenesená",J617,0)</f>
        <v>0</v>
      </c>
      <c r="BH617" s="224">
        <f>IF(N617="sníž. přenesená",J617,0)</f>
        <v>0</v>
      </c>
      <c r="BI617" s="224">
        <f>IF(N617="nulová",J617,0)</f>
        <v>0</v>
      </c>
      <c r="BJ617" s="17" t="s">
        <v>81</v>
      </c>
      <c r="BK617" s="224">
        <f>ROUND(I617*H617,2)</f>
        <v>0</v>
      </c>
      <c r="BL617" s="17" t="s">
        <v>81</v>
      </c>
      <c r="BM617" s="223" t="s">
        <v>4074</v>
      </c>
    </row>
    <row r="618" s="12" customFormat="1">
      <c r="B618" s="232"/>
      <c r="C618" s="233"/>
      <c r="D618" s="229" t="s">
        <v>182</v>
      </c>
      <c r="E618" s="234" t="s">
        <v>19</v>
      </c>
      <c r="F618" s="235" t="s">
        <v>3811</v>
      </c>
      <c r="G618" s="233"/>
      <c r="H618" s="234" t="s">
        <v>19</v>
      </c>
      <c r="I618" s="236"/>
      <c r="J618" s="233"/>
      <c r="K618" s="233"/>
      <c r="L618" s="237"/>
      <c r="M618" s="238"/>
      <c r="N618" s="239"/>
      <c r="O618" s="239"/>
      <c r="P618" s="239"/>
      <c r="Q618" s="239"/>
      <c r="R618" s="239"/>
      <c r="S618" s="239"/>
      <c r="T618" s="240"/>
      <c r="AT618" s="241" t="s">
        <v>182</v>
      </c>
      <c r="AU618" s="241" t="s">
        <v>83</v>
      </c>
      <c r="AV618" s="12" t="s">
        <v>81</v>
      </c>
      <c r="AW618" s="12" t="s">
        <v>35</v>
      </c>
      <c r="AX618" s="12" t="s">
        <v>73</v>
      </c>
      <c r="AY618" s="241" t="s">
        <v>152</v>
      </c>
    </row>
    <row r="619" s="12" customFormat="1">
      <c r="B619" s="232"/>
      <c r="C619" s="233"/>
      <c r="D619" s="229" t="s">
        <v>182</v>
      </c>
      <c r="E619" s="234" t="s">
        <v>19</v>
      </c>
      <c r="F619" s="235" t="s">
        <v>3813</v>
      </c>
      <c r="G619" s="233"/>
      <c r="H619" s="234" t="s">
        <v>19</v>
      </c>
      <c r="I619" s="236"/>
      <c r="J619" s="233"/>
      <c r="K619" s="233"/>
      <c r="L619" s="237"/>
      <c r="M619" s="238"/>
      <c r="N619" s="239"/>
      <c r="O619" s="239"/>
      <c r="P619" s="239"/>
      <c r="Q619" s="239"/>
      <c r="R619" s="239"/>
      <c r="S619" s="239"/>
      <c r="T619" s="240"/>
      <c r="AT619" s="241" t="s">
        <v>182</v>
      </c>
      <c r="AU619" s="241" t="s">
        <v>83</v>
      </c>
      <c r="AV619" s="12" t="s">
        <v>81</v>
      </c>
      <c r="AW619" s="12" t="s">
        <v>35</v>
      </c>
      <c r="AX619" s="12" t="s">
        <v>73</v>
      </c>
      <c r="AY619" s="241" t="s">
        <v>152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81</v>
      </c>
      <c r="G620" s="243"/>
      <c r="H620" s="246">
        <v>1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83</v>
      </c>
      <c r="AV620" s="13" t="s">
        <v>83</v>
      </c>
      <c r="AW620" s="13" t="s">
        <v>35</v>
      </c>
      <c r="AX620" s="13" t="s">
        <v>73</v>
      </c>
      <c r="AY620" s="252" t="s">
        <v>152</v>
      </c>
    </row>
    <row r="621" s="12" customFormat="1">
      <c r="B621" s="232"/>
      <c r="C621" s="233"/>
      <c r="D621" s="229" t="s">
        <v>182</v>
      </c>
      <c r="E621" s="234" t="s">
        <v>19</v>
      </c>
      <c r="F621" s="235" t="s">
        <v>3815</v>
      </c>
      <c r="G621" s="233"/>
      <c r="H621" s="234" t="s">
        <v>19</v>
      </c>
      <c r="I621" s="236"/>
      <c r="J621" s="233"/>
      <c r="K621" s="233"/>
      <c r="L621" s="237"/>
      <c r="M621" s="238"/>
      <c r="N621" s="239"/>
      <c r="O621" s="239"/>
      <c r="P621" s="239"/>
      <c r="Q621" s="239"/>
      <c r="R621" s="239"/>
      <c r="S621" s="239"/>
      <c r="T621" s="240"/>
      <c r="AT621" s="241" t="s">
        <v>182</v>
      </c>
      <c r="AU621" s="241" t="s">
        <v>83</v>
      </c>
      <c r="AV621" s="12" t="s">
        <v>81</v>
      </c>
      <c r="AW621" s="12" t="s">
        <v>35</v>
      </c>
      <c r="AX621" s="12" t="s">
        <v>73</v>
      </c>
      <c r="AY621" s="241" t="s">
        <v>152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196</v>
      </c>
      <c r="G622" s="243"/>
      <c r="H622" s="246">
        <v>3</v>
      </c>
      <c r="I622" s="247"/>
      <c r="J622" s="243"/>
      <c r="K622" s="243"/>
      <c r="L622" s="248"/>
      <c r="M622" s="249"/>
      <c r="N622" s="250"/>
      <c r="O622" s="250"/>
      <c r="P622" s="250"/>
      <c r="Q622" s="250"/>
      <c r="R622" s="250"/>
      <c r="S622" s="250"/>
      <c r="T622" s="251"/>
      <c r="AT622" s="252" t="s">
        <v>182</v>
      </c>
      <c r="AU622" s="252" t="s">
        <v>83</v>
      </c>
      <c r="AV622" s="13" t="s">
        <v>83</v>
      </c>
      <c r="AW622" s="13" t="s">
        <v>35</v>
      </c>
      <c r="AX622" s="13" t="s">
        <v>73</v>
      </c>
      <c r="AY622" s="252" t="s">
        <v>152</v>
      </c>
    </row>
    <row r="623" s="12" customFormat="1">
      <c r="B623" s="232"/>
      <c r="C623" s="233"/>
      <c r="D623" s="229" t="s">
        <v>182</v>
      </c>
      <c r="E623" s="234" t="s">
        <v>19</v>
      </c>
      <c r="F623" s="235" t="s">
        <v>3817</v>
      </c>
      <c r="G623" s="233"/>
      <c r="H623" s="234" t="s">
        <v>19</v>
      </c>
      <c r="I623" s="236"/>
      <c r="J623" s="233"/>
      <c r="K623" s="233"/>
      <c r="L623" s="237"/>
      <c r="M623" s="238"/>
      <c r="N623" s="239"/>
      <c r="O623" s="239"/>
      <c r="P623" s="239"/>
      <c r="Q623" s="239"/>
      <c r="R623" s="239"/>
      <c r="S623" s="239"/>
      <c r="T623" s="240"/>
      <c r="AT623" s="241" t="s">
        <v>182</v>
      </c>
      <c r="AU623" s="241" t="s">
        <v>83</v>
      </c>
      <c r="AV623" s="12" t="s">
        <v>81</v>
      </c>
      <c r="AW623" s="12" t="s">
        <v>35</v>
      </c>
      <c r="AX623" s="12" t="s">
        <v>73</v>
      </c>
      <c r="AY623" s="241" t="s">
        <v>152</v>
      </c>
    </row>
    <row r="624" s="13" customFormat="1">
      <c r="B624" s="242"/>
      <c r="C624" s="243"/>
      <c r="D624" s="229" t="s">
        <v>182</v>
      </c>
      <c r="E624" s="244" t="s">
        <v>19</v>
      </c>
      <c r="F624" s="245" t="s">
        <v>83</v>
      </c>
      <c r="G624" s="243"/>
      <c r="H624" s="246">
        <v>2</v>
      </c>
      <c r="I624" s="247"/>
      <c r="J624" s="243"/>
      <c r="K624" s="243"/>
      <c r="L624" s="248"/>
      <c r="M624" s="249"/>
      <c r="N624" s="250"/>
      <c r="O624" s="250"/>
      <c r="P624" s="250"/>
      <c r="Q624" s="250"/>
      <c r="R624" s="250"/>
      <c r="S624" s="250"/>
      <c r="T624" s="251"/>
      <c r="AT624" s="252" t="s">
        <v>182</v>
      </c>
      <c r="AU624" s="252" t="s">
        <v>83</v>
      </c>
      <c r="AV624" s="13" t="s">
        <v>83</v>
      </c>
      <c r="AW624" s="13" t="s">
        <v>35</v>
      </c>
      <c r="AX624" s="13" t="s">
        <v>73</v>
      </c>
      <c r="AY624" s="252" t="s">
        <v>152</v>
      </c>
    </row>
    <row r="625" s="14" customFormat="1">
      <c r="B625" s="253"/>
      <c r="C625" s="254"/>
      <c r="D625" s="229" t="s">
        <v>182</v>
      </c>
      <c r="E625" s="255" t="s">
        <v>19</v>
      </c>
      <c r="F625" s="256" t="s">
        <v>189</v>
      </c>
      <c r="G625" s="254"/>
      <c r="H625" s="257">
        <v>6</v>
      </c>
      <c r="I625" s="258"/>
      <c r="J625" s="254"/>
      <c r="K625" s="254"/>
      <c r="L625" s="259"/>
      <c r="M625" s="260"/>
      <c r="N625" s="261"/>
      <c r="O625" s="261"/>
      <c r="P625" s="261"/>
      <c r="Q625" s="261"/>
      <c r="R625" s="261"/>
      <c r="S625" s="261"/>
      <c r="T625" s="262"/>
      <c r="AT625" s="263" t="s">
        <v>182</v>
      </c>
      <c r="AU625" s="263" t="s">
        <v>83</v>
      </c>
      <c r="AV625" s="14" t="s">
        <v>151</v>
      </c>
      <c r="AW625" s="14" t="s">
        <v>35</v>
      </c>
      <c r="AX625" s="14" t="s">
        <v>81</v>
      </c>
      <c r="AY625" s="263" t="s">
        <v>152</v>
      </c>
    </row>
    <row r="626" s="1" customFormat="1" ht="16.5" customHeight="1">
      <c r="B626" s="38"/>
      <c r="C626" s="264" t="s">
        <v>1141</v>
      </c>
      <c r="D626" s="264" t="s">
        <v>325</v>
      </c>
      <c r="E626" s="265" t="s">
        <v>4075</v>
      </c>
      <c r="F626" s="266" t="s">
        <v>4076</v>
      </c>
      <c r="G626" s="267" t="s">
        <v>254</v>
      </c>
      <c r="H626" s="268">
        <v>9.4199999999999999</v>
      </c>
      <c r="I626" s="269"/>
      <c r="J626" s="270">
        <f>ROUND(I626*H626,2)</f>
        <v>0</v>
      </c>
      <c r="K626" s="266" t="s">
        <v>3039</v>
      </c>
      <c r="L626" s="271"/>
      <c r="M626" s="272" t="s">
        <v>19</v>
      </c>
      <c r="N626" s="273" t="s">
        <v>44</v>
      </c>
      <c r="O626" s="83"/>
      <c r="P626" s="227">
        <f>O626*H626</f>
        <v>0</v>
      </c>
      <c r="Q626" s="227">
        <v>8.0000000000000007E-05</v>
      </c>
      <c r="R626" s="227">
        <f>Q626*H626</f>
        <v>0.0007536000000000001</v>
      </c>
      <c r="S626" s="227">
        <v>0</v>
      </c>
      <c r="T626" s="228">
        <f>S626*H626</f>
        <v>0</v>
      </c>
      <c r="AR626" s="223" t="s">
        <v>83</v>
      </c>
      <c r="AT626" s="223" t="s">
        <v>325</v>
      </c>
      <c r="AU626" s="223" t="s">
        <v>83</v>
      </c>
      <c r="AY626" s="17" t="s">
        <v>152</v>
      </c>
      <c r="BE626" s="224">
        <f>IF(N626="základní",J626,0)</f>
        <v>0</v>
      </c>
      <c r="BF626" s="224">
        <f>IF(N626="snížená",J626,0)</f>
        <v>0</v>
      </c>
      <c r="BG626" s="224">
        <f>IF(N626="zákl. přenesená",J626,0)</f>
        <v>0</v>
      </c>
      <c r="BH626" s="224">
        <f>IF(N626="sníž. přenesená",J626,0)</f>
        <v>0</v>
      </c>
      <c r="BI626" s="224">
        <f>IF(N626="nulová",J626,0)</f>
        <v>0</v>
      </c>
      <c r="BJ626" s="17" t="s">
        <v>81</v>
      </c>
      <c r="BK626" s="224">
        <f>ROUND(I626*H626,2)</f>
        <v>0</v>
      </c>
      <c r="BL626" s="17" t="s">
        <v>81</v>
      </c>
      <c r="BM626" s="223" t="s">
        <v>4077</v>
      </c>
    </row>
    <row r="627" s="12" customFormat="1">
      <c r="B627" s="232"/>
      <c r="C627" s="233"/>
      <c r="D627" s="229" t="s">
        <v>182</v>
      </c>
      <c r="E627" s="234" t="s">
        <v>19</v>
      </c>
      <c r="F627" s="235" t="s">
        <v>3811</v>
      </c>
      <c r="G627" s="233"/>
      <c r="H627" s="234" t="s">
        <v>19</v>
      </c>
      <c r="I627" s="236"/>
      <c r="J627" s="233"/>
      <c r="K627" s="233"/>
      <c r="L627" s="237"/>
      <c r="M627" s="238"/>
      <c r="N627" s="239"/>
      <c r="O627" s="239"/>
      <c r="P627" s="239"/>
      <c r="Q627" s="239"/>
      <c r="R627" s="239"/>
      <c r="S627" s="239"/>
      <c r="T627" s="240"/>
      <c r="AT627" s="241" t="s">
        <v>182</v>
      </c>
      <c r="AU627" s="241" t="s">
        <v>83</v>
      </c>
      <c r="AV627" s="12" t="s">
        <v>81</v>
      </c>
      <c r="AW627" s="12" t="s">
        <v>35</v>
      </c>
      <c r="AX627" s="12" t="s">
        <v>73</v>
      </c>
      <c r="AY627" s="241" t="s">
        <v>152</v>
      </c>
    </row>
    <row r="628" s="12" customFormat="1">
      <c r="B628" s="232"/>
      <c r="C628" s="233"/>
      <c r="D628" s="229" t="s">
        <v>182</v>
      </c>
      <c r="E628" s="234" t="s">
        <v>19</v>
      </c>
      <c r="F628" s="235" t="s">
        <v>3812</v>
      </c>
      <c r="G628" s="233"/>
      <c r="H628" s="234" t="s">
        <v>19</v>
      </c>
      <c r="I628" s="236"/>
      <c r="J628" s="233"/>
      <c r="K628" s="233"/>
      <c r="L628" s="237"/>
      <c r="M628" s="238"/>
      <c r="N628" s="239"/>
      <c r="O628" s="239"/>
      <c r="P628" s="239"/>
      <c r="Q628" s="239"/>
      <c r="R628" s="239"/>
      <c r="S628" s="239"/>
      <c r="T628" s="240"/>
      <c r="AT628" s="241" t="s">
        <v>182</v>
      </c>
      <c r="AU628" s="241" t="s">
        <v>83</v>
      </c>
      <c r="AV628" s="12" t="s">
        <v>81</v>
      </c>
      <c r="AW628" s="12" t="s">
        <v>35</v>
      </c>
      <c r="AX628" s="12" t="s">
        <v>73</v>
      </c>
      <c r="AY628" s="241" t="s">
        <v>152</v>
      </c>
    </row>
    <row r="629" s="13" customFormat="1">
      <c r="B629" s="242"/>
      <c r="C629" s="243"/>
      <c r="D629" s="229" t="s">
        <v>182</v>
      </c>
      <c r="E629" s="244" t="s">
        <v>19</v>
      </c>
      <c r="F629" s="245" t="s">
        <v>4078</v>
      </c>
      <c r="G629" s="243"/>
      <c r="H629" s="246">
        <v>1.256</v>
      </c>
      <c r="I629" s="247"/>
      <c r="J629" s="243"/>
      <c r="K629" s="243"/>
      <c r="L629" s="248"/>
      <c r="M629" s="249"/>
      <c r="N629" s="250"/>
      <c r="O629" s="250"/>
      <c r="P629" s="250"/>
      <c r="Q629" s="250"/>
      <c r="R629" s="250"/>
      <c r="S629" s="250"/>
      <c r="T629" s="251"/>
      <c r="AT629" s="252" t="s">
        <v>182</v>
      </c>
      <c r="AU629" s="252" t="s">
        <v>83</v>
      </c>
      <c r="AV629" s="13" t="s">
        <v>83</v>
      </c>
      <c r="AW629" s="13" t="s">
        <v>35</v>
      </c>
      <c r="AX629" s="13" t="s">
        <v>73</v>
      </c>
      <c r="AY629" s="252" t="s">
        <v>152</v>
      </c>
    </row>
    <row r="630" s="12" customFormat="1">
      <c r="B630" s="232"/>
      <c r="C630" s="233"/>
      <c r="D630" s="229" t="s">
        <v>182</v>
      </c>
      <c r="E630" s="234" t="s">
        <v>19</v>
      </c>
      <c r="F630" s="235" t="s">
        <v>3829</v>
      </c>
      <c r="G630" s="233"/>
      <c r="H630" s="234" t="s">
        <v>19</v>
      </c>
      <c r="I630" s="236"/>
      <c r="J630" s="233"/>
      <c r="K630" s="233"/>
      <c r="L630" s="237"/>
      <c r="M630" s="238"/>
      <c r="N630" s="239"/>
      <c r="O630" s="239"/>
      <c r="P630" s="239"/>
      <c r="Q630" s="239"/>
      <c r="R630" s="239"/>
      <c r="S630" s="239"/>
      <c r="T630" s="240"/>
      <c r="AT630" s="241" t="s">
        <v>182</v>
      </c>
      <c r="AU630" s="241" t="s">
        <v>83</v>
      </c>
      <c r="AV630" s="12" t="s">
        <v>81</v>
      </c>
      <c r="AW630" s="12" t="s">
        <v>35</v>
      </c>
      <c r="AX630" s="12" t="s">
        <v>73</v>
      </c>
      <c r="AY630" s="241" t="s">
        <v>152</v>
      </c>
    </row>
    <row r="631" s="13" customFormat="1">
      <c r="B631" s="242"/>
      <c r="C631" s="243"/>
      <c r="D631" s="229" t="s">
        <v>182</v>
      </c>
      <c r="E631" s="244" t="s">
        <v>19</v>
      </c>
      <c r="F631" s="245" t="s">
        <v>4079</v>
      </c>
      <c r="G631" s="243"/>
      <c r="H631" s="246">
        <v>0.628</v>
      </c>
      <c r="I631" s="247"/>
      <c r="J631" s="243"/>
      <c r="K631" s="243"/>
      <c r="L631" s="248"/>
      <c r="M631" s="249"/>
      <c r="N631" s="250"/>
      <c r="O631" s="250"/>
      <c r="P631" s="250"/>
      <c r="Q631" s="250"/>
      <c r="R631" s="250"/>
      <c r="S631" s="250"/>
      <c r="T631" s="251"/>
      <c r="AT631" s="252" t="s">
        <v>182</v>
      </c>
      <c r="AU631" s="252" t="s">
        <v>83</v>
      </c>
      <c r="AV631" s="13" t="s">
        <v>83</v>
      </c>
      <c r="AW631" s="13" t="s">
        <v>35</v>
      </c>
      <c r="AX631" s="13" t="s">
        <v>73</v>
      </c>
      <c r="AY631" s="252" t="s">
        <v>152</v>
      </c>
    </row>
    <row r="632" s="12" customFormat="1">
      <c r="B632" s="232"/>
      <c r="C632" s="233"/>
      <c r="D632" s="229" t="s">
        <v>182</v>
      </c>
      <c r="E632" s="234" t="s">
        <v>19</v>
      </c>
      <c r="F632" s="235" t="s">
        <v>3813</v>
      </c>
      <c r="G632" s="233"/>
      <c r="H632" s="234" t="s">
        <v>19</v>
      </c>
      <c r="I632" s="236"/>
      <c r="J632" s="233"/>
      <c r="K632" s="233"/>
      <c r="L632" s="237"/>
      <c r="M632" s="238"/>
      <c r="N632" s="239"/>
      <c r="O632" s="239"/>
      <c r="P632" s="239"/>
      <c r="Q632" s="239"/>
      <c r="R632" s="239"/>
      <c r="S632" s="239"/>
      <c r="T632" s="240"/>
      <c r="AT632" s="241" t="s">
        <v>182</v>
      </c>
      <c r="AU632" s="241" t="s">
        <v>83</v>
      </c>
      <c r="AV632" s="12" t="s">
        <v>81</v>
      </c>
      <c r="AW632" s="12" t="s">
        <v>35</v>
      </c>
      <c r="AX632" s="12" t="s">
        <v>73</v>
      </c>
      <c r="AY632" s="241" t="s">
        <v>152</v>
      </c>
    </row>
    <row r="633" s="13" customFormat="1">
      <c r="B633" s="242"/>
      <c r="C633" s="243"/>
      <c r="D633" s="229" t="s">
        <v>182</v>
      </c>
      <c r="E633" s="244" t="s">
        <v>19</v>
      </c>
      <c r="F633" s="245" t="s">
        <v>4078</v>
      </c>
      <c r="G633" s="243"/>
      <c r="H633" s="246">
        <v>1.256</v>
      </c>
      <c r="I633" s="247"/>
      <c r="J633" s="243"/>
      <c r="K633" s="243"/>
      <c r="L633" s="248"/>
      <c r="M633" s="249"/>
      <c r="N633" s="250"/>
      <c r="O633" s="250"/>
      <c r="P633" s="250"/>
      <c r="Q633" s="250"/>
      <c r="R633" s="250"/>
      <c r="S633" s="250"/>
      <c r="T633" s="251"/>
      <c r="AT633" s="252" t="s">
        <v>182</v>
      </c>
      <c r="AU633" s="252" t="s">
        <v>83</v>
      </c>
      <c r="AV633" s="13" t="s">
        <v>83</v>
      </c>
      <c r="AW633" s="13" t="s">
        <v>35</v>
      </c>
      <c r="AX633" s="13" t="s">
        <v>73</v>
      </c>
      <c r="AY633" s="252" t="s">
        <v>152</v>
      </c>
    </row>
    <row r="634" s="12" customFormat="1">
      <c r="B634" s="232"/>
      <c r="C634" s="233"/>
      <c r="D634" s="229" t="s">
        <v>182</v>
      </c>
      <c r="E634" s="234" t="s">
        <v>19</v>
      </c>
      <c r="F634" s="235" t="s">
        <v>3815</v>
      </c>
      <c r="G634" s="233"/>
      <c r="H634" s="234" t="s">
        <v>19</v>
      </c>
      <c r="I634" s="236"/>
      <c r="J634" s="233"/>
      <c r="K634" s="233"/>
      <c r="L634" s="237"/>
      <c r="M634" s="238"/>
      <c r="N634" s="239"/>
      <c r="O634" s="239"/>
      <c r="P634" s="239"/>
      <c r="Q634" s="239"/>
      <c r="R634" s="239"/>
      <c r="S634" s="239"/>
      <c r="T634" s="240"/>
      <c r="AT634" s="241" t="s">
        <v>182</v>
      </c>
      <c r="AU634" s="241" t="s">
        <v>83</v>
      </c>
      <c r="AV634" s="12" t="s">
        <v>81</v>
      </c>
      <c r="AW634" s="12" t="s">
        <v>35</v>
      </c>
      <c r="AX634" s="12" t="s">
        <v>73</v>
      </c>
      <c r="AY634" s="241" t="s">
        <v>152</v>
      </c>
    </row>
    <row r="635" s="13" customFormat="1">
      <c r="B635" s="242"/>
      <c r="C635" s="243"/>
      <c r="D635" s="229" t="s">
        <v>182</v>
      </c>
      <c r="E635" s="244" t="s">
        <v>19</v>
      </c>
      <c r="F635" s="245" t="s">
        <v>4078</v>
      </c>
      <c r="G635" s="243"/>
      <c r="H635" s="246">
        <v>1.256</v>
      </c>
      <c r="I635" s="247"/>
      <c r="J635" s="243"/>
      <c r="K635" s="243"/>
      <c r="L635" s="248"/>
      <c r="M635" s="249"/>
      <c r="N635" s="250"/>
      <c r="O635" s="250"/>
      <c r="P635" s="250"/>
      <c r="Q635" s="250"/>
      <c r="R635" s="250"/>
      <c r="S635" s="250"/>
      <c r="T635" s="251"/>
      <c r="AT635" s="252" t="s">
        <v>182</v>
      </c>
      <c r="AU635" s="252" t="s">
        <v>83</v>
      </c>
      <c r="AV635" s="13" t="s">
        <v>83</v>
      </c>
      <c r="AW635" s="13" t="s">
        <v>35</v>
      </c>
      <c r="AX635" s="13" t="s">
        <v>73</v>
      </c>
      <c r="AY635" s="252" t="s">
        <v>152</v>
      </c>
    </row>
    <row r="636" s="12" customFormat="1">
      <c r="B636" s="232"/>
      <c r="C636" s="233"/>
      <c r="D636" s="229" t="s">
        <v>182</v>
      </c>
      <c r="E636" s="234" t="s">
        <v>19</v>
      </c>
      <c r="F636" s="235" t="s">
        <v>3817</v>
      </c>
      <c r="G636" s="233"/>
      <c r="H636" s="234" t="s">
        <v>19</v>
      </c>
      <c r="I636" s="236"/>
      <c r="J636" s="233"/>
      <c r="K636" s="233"/>
      <c r="L636" s="237"/>
      <c r="M636" s="238"/>
      <c r="N636" s="239"/>
      <c r="O636" s="239"/>
      <c r="P636" s="239"/>
      <c r="Q636" s="239"/>
      <c r="R636" s="239"/>
      <c r="S636" s="239"/>
      <c r="T636" s="240"/>
      <c r="AT636" s="241" t="s">
        <v>182</v>
      </c>
      <c r="AU636" s="241" t="s">
        <v>83</v>
      </c>
      <c r="AV636" s="12" t="s">
        <v>81</v>
      </c>
      <c r="AW636" s="12" t="s">
        <v>35</v>
      </c>
      <c r="AX636" s="12" t="s">
        <v>73</v>
      </c>
      <c r="AY636" s="241" t="s">
        <v>152</v>
      </c>
    </row>
    <row r="637" s="13" customFormat="1">
      <c r="B637" s="242"/>
      <c r="C637" s="243"/>
      <c r="D637" s="229" t="s">
        <v>182</v>
      </c>
      <c r="E637" s="244" t="s">
        <v>19</v>
      </c>
      <c r="F637" s="245" t="s">
        <v>4080</v>
      </c>
      <c r="G637" s="243"/>
      <c r="H637" s="246">
        <v>1.8839999999999999</v>
      </c>
      <c r="I637" s="247"/>
      <c r="J637" s="243"/>
      <c r="K637" s="243"/>
      <c r="L637" s="248"/>
      <c r="M637" s="249"/>
      <c r="N637" s="250"/>
      <c r="O637" s="250"/>
      <c r="P637" s="250"/>
      <c r="Q637" s="250"/>
      <c r="R637" s="250"/>
      <c r="S637" s="250"/>
      <c r="T637" s="251"/>
      <c r="AT637" s="252" t="s">
        <v>182</v>
      </c>
      <c r="AU637" s="252" t="s">
        <v>83</v>
      </c>
      <c r="AV637" s="13" t="s">
        <v>83</v>
      </c>
      <c r="AW637" s="13" t="s">
        <v>35</v>
      </c>
      <c r="AX637" s="13" t="s">
        <v>73</v>
      </c>
      <c r="AY637" s="252" t="s">
        <v>152</v>
      </c>
    </row>
    <row r="638" s="12" customFormat="1">
      <c r="B638" s="232"/>
      <c r="C638" s="233"/>
      <c r="D638" s="229" t="s">
        <v>182</v>
      </c>
      <c r="E638" s="234" t="s">
        <v>19</v>
      </c>
      <c r="F638" s="235" t="s">
        <v>3818</v>
      </c>
      <c r="G638" s="233"/>
      <c r="H638" s="234" t="s">
        <v>19</v>
      </c>
      <c r="I638" s="236"/>
      <c r="J638" s="233"/>
      <c r="K638" s="233"/>
      <c r="L638" s="237"/>
      <c r="M638" s="238"/>
      <c r="N638" s="239"/>
      <c r="O638" s="239"/>
      <c r="P638" s="239"/>
      <c r="Q638" s="239"/>
      <c r="R638" s="239"/>
      <c r="S638" s="239"/>
      <c r="T638" s="240"/>
      <c r="AT638" s="241" t="s">
        <v>182</v>
      </c>
      <c r="AU638" s="241" t="s">
        <v>83</v>
      </c>
      <c r="AV638" s="12" t="s">
        <v>81</v>
      </c>
      <c r="AW638" s="12" t="s">
        <v>35</v>
      </c>
      <c r="AX638" s="12" t="s">
        <v>73</v>
      </c>
      <c r="AY638" s="241" t="s">
        <v>152</v>
      </c>
    </row>
    <row r="639" s="13" customFormat="1">
      <c r="B639" s="242"/>
      <c r="C639" s="243"/>
      <c r="D639" s="229" t="s">
        <v>182</v>
      </c>
      <c r="E639" s="244" t="s">
        <v>19</v>
      </c>
      <c r="F639" s="245" t="s">
        <v>4081</v>
      </c>
      <c r="G639" s="243"/>
      <c r="H639" s="246">
        <v>3.1400000000000001</v>
      </c>
      <c r="I639" s="247"/>
      <c r="J639" s="243"/>
      <c r="K639" s="243"/>
      <c r="L639" s="248"/>
      <c r="M639" s="249"/>
      <c r="N639" s="250"/>
      <c r="O639" s="250"/>
      <c r="P639" s="250"/>
      <c r="Q639" s="250"/>
      <c r="R639" s="250"/>
      <c r="S639" s="250"/>
      <c r="T639" s="251"/>
      <c r="AT639" s="252" t="s">
        <v>182</v>
      </c>
      <c r="AU639" s="252" t="s">
        <v>83</v>
      </c>
      <c r="AV639" s="13" t="s">
        <v>83</v>
      </c>
      <c r="AW639" s="13" t="s">
        <v>35</v>
      </c>
      <c r="AX639" s="13" t="s">
        <v>73</v>
      </c>
      <c r="AY639" s="252" t="s">
        <v>152</v>
      </c>
    </row>
    <row r="640" s="14" customFormat="1">
      <c r="B640" s="253"/>
      <c r="C640" s="254"/>
      <c r="D640" s="229" t="s">
        <v>182</v>
      </c>
      <c r="E640" s="255" t="s">
        <v>19</v>
      </c>
      <c r="F640" s="256" t="s">
        <v>189</v>
      </c>
      <c r="G640" s="254"/>
      <c r="H640" s="257">
        <v>9.4199999999999999</v>
      </c>
      <c r="I640" s="258"/>
      <c r="J640" s="254"/>
      <c r="K640" s="254"/>
      <c r="L640" s="259"/>
      <c r="M640" s="260"/>
      <c r="N640" s="261"/>
      <c r="O640" s="261"/>
      <c r="P640" s="261"/>
      <c r="Q640" s="261"/>
      <c r="R640" s="261"/>
      <c r="S640" s="261"/>
      <c r="T640" s="262"/>
      <c r="AT640" s="263" t="s">
        <v>182</v>
      </c>
      <c r="AU640" s="263" t="s">
        <v>83</v>
      </c>
      <c r="AV640" s="14" t="s">
        <v>151</v>
      </c>
      <c r="AW640" s="14" t="s">
        <v>35</v>
      </c>
      <c r="AX640" s="14" t="s">
        <v>81</v>
      </c>
      <c r="AY640" s="263" t="s">
        <v>152</v>
      </c>
    </row>
    <row r="641" s="1" customFormat="1" ht="16.5" customHeight="1">
      <c r="B641" s="38"/>
      <c r="C641" s="264" t="s">
        <v>1150</v>
      </c>
      <c r="D641" s="264" t="s">
        <v>325</v>
      </c>
      <c r="E641" s="265" t="s">
        <v>4082</v>
      </c>
      <c r="F641" s="266" t="s">
        <v>4083</v>
      </c>
      <c r="G641" s="267" t="s">
        <v>4084</v>
      </c>
      <c r="H641" s="268">
        <v>0.14999999999999999</v>
      </c>
      <c r="I641" s="269"/>
      <c r="J641" s="270">
        <f>ROUND(I641*H641,2)</f>
        <v>0</v>
      </c>
      <c r="K641" s="266" t="s">
        <v>3039</v>
      </c>
      <c r="L641" s="271"/>
      <c r="M641" s="272" t="s">
        <v>19</v>
      </c>
      <c r="N641" s="273" t="s">
        <v>44</v>
      </c>
      <c r="O641" s="83"/>
      <c r="P641" s="227">
        <f>O641*H641</f>
        <v>0</v>
      </c>
      <c r="Q641" s="227">
        <v>0.00050000000000000001</v>
      </c>
      <c r="R641" s="227">
        <f>Q641*H641</f>
        <v>7.4999999999999993E-05</v>
      </c>
      <c r="S641" s="227">
        <v>0</v>
      </c>
      <c r="T641" s="228">
        <f>S641*H641</f>
        <v>0</v>
      </c>
      <c r="AR641" s="223" t="s">
        <v>83</v>
      </c>
      <c r="AT641" s="223" t="s">
        <v>325</v>
      </c>
      <c r="AU641" s="223" t="s">
        <v>83</v>
      </c>
      <c r="AY641" s="17" t="s">
        <v>152</v>
      </c>
      <c r="BE641" s="224">
        <f>IF(N641="základní",J641,0)</f>
        <v>0</v>
      </c>
      <c r="BF641" s="224">
        <f>IF(N641="snížená",J641,0)</f>
        <v>0</v>
      </c>
      <c r="BG641" s="224">
        <f>IF(N641="zákl. přenesená",J641,0)</f>
        <v>0</v>
      </c>
      <c r="BH641" s="224">
        <f>IF(N641="sníž. přenesená",J641,0)</f>
        <v>0</v>
      </c>
      <c r="BI641" s="224">
        <f>IF(N641="nulová",J641,0)</f>
        <v>0</v>
      </c>
      <c r="BJ641" s="17" t="s">
        <v>81</v>
      </c>
      <c r="BK641" s="224">
        <f>ROUND(I641*H641,2)</f>
        <v>0</v>
      </c>
      <c r="BL641" s="17" t="s">
        <v>81</v>
      </c>
      <c r="BM641" s="223" t="s">
        <v>4085</v>
      </c>
    </row>
    <row r="642" s="12" customFormat="1">
      <c r="B642" s="232"/>
      <c r="C642" s="233"/>
      <c r="D642" s="229" t="s">
        <v>182</v>
      </c>
      <c r="E642" s="234" t="s">
        <v>19</v>
      </c>
      <c r="F642" s="235" t="s">
        <v>3811</v>
      </c>
      <c r="G642" s="233"/>
      <c r="H642" s="234" t="s">
        <v>19</v>
      </c>
      <c r="I642" s="236"/>
      <c r="J642" s="233"/>
      <c r="K642" s="233"/>
      <c r="L642" s="237"/>
      <c r="M642" s="238"/>
      <c r="N642" s="239"/>
      <c r="O642" s="239"/>
      <c r="P642" s="239"/>
      <c r="Q642" s="239"/>
      <c r="R642" s="239"/>
      <c r="S642" s="239"/>
      <c r="T642" s="240"/>
      <c r="AT642" s="241" t="s">
        <v>182</v>
      </c>
      <c r="AU642" s="241" t="s">
        <v>83</v>
      </c>
      <c r="AV642" s="12" t="s">
        <v>81</v>
      </c>
      <c r="AW642" s="12" t="s">
        <v>35</v>
      </c>
      <c r="AX642" s="12" t="s">
        <v>73</v>
      </c>
      <c r="AY642" s="241" t="s">
        <v>152</v>
      </c>
    </row>
    <row r="643" s="12" customFormat="1">
      <c r="B643" s="232"/>
      <c r="C643" s="233"/>
      <c r="D643" s="229" t="s">
        <v>182</v>
      </c>
      <c r="E643" s="234" t="s">
        <v>19</v>
      </c>
      <c r="F643" s="235" t="s">
        <v>3812</v>
      </c>
      <c r="G643" s="233"/>
      <c r="H643" s="234" t="s">
        <v>19</v>
      </c>
      <c r="I643" s="236"/>
      <c r="J643" s="233"/>
      <c r="K643" s="233"/>
      <c r="L643" s="237"/>
      <c r="M643" s="238"/>
      <c r="N643" s="239"/>
      <c r="O643" s="239"/>
      <c r="P643" s="239"/>
      <c r="Q643" s="239"/>
      <c r="R643" s="239"/>
      <c r="S643" s="239"/>
      <c r="T643" s="240"/>
      <c r="AT643" s="241" t="s">
        <v>182</v>
      </c>
      <c r="AU643" s="241" t="s">
        <v>83</v>
      </c>
      <c r="AV643" s="12" t="s">
        <v>81</v>
      </c>
      <c r="AW643" s="12" t="s">
        <v>35</v>
      </c>
      <c r="AX643" s="12" t="s">
        <v>73</v>
      </c>
      <c r="AY643" s="241" t="s">
        <v>152</v>
      </c>
    </row>
    <row r="644" s="13" customFormat="1">
      <c r="B644" s="242"/>
      <c r="C644" s="243"/>
      <c r="D644" s="229" t="s">
        <v>182</v>
      </c>
      <c r="E644" s="244" t="s">
        <v>19</v>
      </c>
      <c r="F644" s="245" t="s">
        <v>4086</v>
      </c>
      <c r="G644" s="243"/>
      <c r="H644" s="246">
        <v>0.02</v>
      </c>
      <c r="I644" s="247"/>
      <c r="J644" s="243"/>
      <c r="K644" s="243"/>
      <c r="L644" s="248"/>
      <c r="M644" s="249"/>
      <c r="N644" s="250"/>
      <c r="O644" s="250"/>
      <c r="P644" s="250"/>
      <c r="Q644" s="250"/>
      <c r="R644" s="250"/>
      <c r="S644" s="250"/>
      <c r="T644" s="251"/>
      <c r="AT644" s="252" t="s">
        <v>182</v>
      </c>
      <c r="AU644" s="252" t="s">
        <v>83</v>
      </c>
      <c r="AV644" s="13" t="s">
        <v>83</v>
      </c>
      <c r="AW644" s="13" t="s">
        <v>35</v>
      </c>
      <c r="AX644" s="13" t="s">
        <v>73</v>
      </c>
      <c r="AY644" s="252" t="s">
        <v>152</v>
      </c>
    </row>
    <row r="645" s="12" customFormat="1">
      <c r="B645" s="232"/>
      <c r="C645" s="233"/>
      <c r="D645" s="229" t="s">
        <v>182</v>
      </c>
      <c r="E645" s="234" t="s">
        <v>19</v>
      </c>
      <c r="F645" s="235" t="s">
        <v>3829</v>
      </c>
      <c r="G645" s="233"/>
      <c r="H645" s="234" t="s">
        <v>19</v>
      </c>
      <c r="I645" s="236"/>
      <c r="J645" s="233"/>
      <c r="K645" s="233"/>
      <c r="L645" s="237"/>
      <c r="M645" s="238"/>
      <c r="N645" s="239"/>
      <c r="O645" s="239"/>
      <c r="P645" s="239"/>
      <c r="Q645" s="239"/>
      <c r="R645" s="239"/>
      <c r="S645" s="239"/>
      <c r="T645" s="240"/>
      <c r="AT645" s="241" t="s">
        <v>182</v>
      </c>
      <c r="AU645" s="241" t="s">
        <v>83</v>
      </c>
      <c r="AV645" s="12" t="s">
        <v>81</v>
      </c>
      <c r="AW645" s="12" t="s">
        <v>35</v>
      </c>
      <c r="AX645" s="12" t="s">
        <v>73</v>
      </c>
      <c r="AY645" s="241" t="s">
        <v>152</v>
      </c>
    </row>
    <row r="646" s="13" customFormat="1">
      <c r="B646" s="242"/>
      <c r="C646" s="243"/>
      <c r="D646" s="229" t="s">
        <v>182</v>
      </c>
      <c r="E646" s="244" t="s">
        <v>19</v>
      </c>
      <c r="F646" s="245" t="s">
        <v>4087</v>
      </c>
      <c r="G646" s="243"/>
      <c r="H646" s="246">
        <v>0.01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AT646" s="252" t="s">
        <v>182</v>
      </c>
      <c r="AU646" s="252" t="s">
        <v>83</v>
      </c>
      <c r="AV646" s="13" t="s">
        <v>83</v>
      </c>
      <c r="AW646" s="13" t="s">
        <v>35</v>
      </c>
      <c r="AX646" s="13" t="s">
        <v>73</v>
      </c>
      <c r="AY646" s="252" t="s">
        <v>152</v>
      </c>
    </row>
    <row r="647" s="12" customFormat="1">
      <c r="B647" s="232"/>
      <c r="C647" s="233"/>
      <c r="D647" s="229" t="s">
        <v>182</v>
      </c>
      <c r="E647" s="234" t="s">
        <v>19</v>
      </c>
      <c r="F647" s="235" t="s">
        <v>3813</v>
      </c>
      <c r="G647" s="233"/>
      <c r="H647" s="234" t="s">
        <v>19</v>
      </c>
      <c r="I647" s="236"/>
      <c r="J647" s="233"/>
      <c r="K647" s="233"/>
      <c r="L647" s="237"/>
      <c r="M647" s="238"/>
      <c r="N647" s="239"/>
      <c r="O647" s="239"/>
      <c r="P647" s="239"/>
      <c r="Q647" s="239"/>
      <c r="R647" s="239"/>
      <c r="S647" s="239"/>
      <c r="T647" s="240"/>
      <c r="AT647" s="241" t="s">
        <v>182</v>
      </c>
      <c r="AU647" s="241" t="s">
        <v>83</v>
      </c>
      <c r="AV647" s="12" t="s">
        <v>81</v>
      </c>
      <c r="AW647" s="12" t="s">
        <v>35</v>
      </c>
      <c r="AX647" s="12" t="s">
        <v>73</v>
      </c>
      <c r="AY647" s="241" t="s">
        <v>152</v>
      </c>
    </row>
    <row r="648" s="13" customFormat="1">
      <c r="B648" s="242"/>
      <c r="C648" s="243"/>
      <c r="D648" s="229" t="s">
        <v>182</v>
      </c>
      <c r="E648" s="244" t="s">
        <v>19</v>
      </c>
      <c r="F648" s="245" t="s">
        <v>4086</v>
      </c>
      <c r="G648" s="243"/>
      <c r="H648" s="246">
        <v>0.02</v>
      </c>
      <c r="I648" s="247"/>
      <c r="J648" s="243"/>
      <c r="K648" s="243"/>
      <c r="L648" s="248"/>
      <c r="M648" s="249"/>
      <c r="N648" s="250"/>
      <c r="O648" s="250"/>
      <c r="P648" s="250"/>
      <c r="Q648" s="250"/>
      <c r="R648" s="250"/>
      <c r="S648" s="250"/>
      <c r="T648" s="251"/>
      <c r="AT648" s="252" t="s">
        <v>182</v>
      </c>
      <c r="AU648" s="252" t="s">
        <v>83</v>
      </c>
      <c r="AV648" s="13" t="s">
        <v>83</v>
      </c>
      <c r="AW648" s="13" t="s">
        <v>35</v>
      </c>
      <c r="AX648" s="13" t="s">
        <v>73</v>
      </c>
      <c r="AY648" s="252" t="s">
        <v>152</v>
      </c>
    </row>
    <row r="649" s="12" customFormat="1">
      <c r="B649" s="232"/>
      <c r="C649" s="233"/>
      <c r="D649" s="229" t="s">
        <v>182</v>
      </c>
      <c r="E649" s="234" t="s">
        <v>19</v>
      </c>
      <c r="F649" s="235" t="s">
        <v>3815</v>
      </c>
      <c r="G649" s="233"/>
      <c r="H649" s="234" t="s">
        <v>19</v>
      </c>
      <c r="I649" s="236"/>
      <c r="J649" s="233"/>
      <c r="K649" s="233"/>
      <c r="L649" s="237"/>
      <c r="M649" s="238"/>
      <c r="N649" s="239"/>
      <c r="O649" s="239"/>
      <c r="P649" s="239"/>
      <c r="Q649" s="239"/>
      <c r="R649" s="239"/>
      <c r="S649" s="239"/>
      <c r="T649" s="240"/>
      <c r="AT649" s="241" t="s">
        <v>182</v>
      </c>
      <c r="AU649" s="241" t="s">
        <v>83</v>
      </c>
      <c r="AV649" s="12" t="s">
        <v>81</v>
      </c>
      <c r="AW649" s="12" t="s">
        <v>35</v>
      </c>
      <c r="AX649" s="12" t="s">
        <v>73</v>
      </c>
      <c r="AY649" s="241" t="s">
        <v>152</v>
      </c>
    </row>
    <row r="650" s="13" customFormat="1">
      <c r="B650" s="242"/>
      <c r="C650" s="243"/>
      <c r="D650" s="229" t="s">
        <v>182</v>
      </c>
      <c r="E650" s="244" t="s">
        <v>19</v>
      </c>
      <c r="F650" s="245" t="s">
        <v>4086</v>
      </c>
      <c r="G650" s="243"/>
      <c r="H650" s="246">
        <v>0.02</v>
      </c>
      <c r="I650" s="247"/>
      <c r="J650" s="243"/>
      <c r="K650" s="243"/>
      <c r="L650" s="248"/>
      <c r="M650" s="249"/>
      <c r="N650" s="250"/>
      <c r="O650" s="250"/>
      <c r="P650" s="250"/>
      <c r="Q650" s="250"/>
      <c r="R650" s="250"/>
      <c r="S650" s="250"/>
      <c r="T650" s="251"/>
      <c r="AT650" s="252" t="s">
        <v>182</v>
      </c>
      <c r="AU650" s="252" t="s">
        <v>83</v>
      </c>
      <c r="AV650" s="13" t="s">
        <v>83</v>
      </c>
      <c r="AW650" s="13" t="s">
        <v>35</v>
      </c>
      <c r="AX650" s="13" t="s">
        <v>73</v>
      </c>
      <c r="AY650" s="252" t="s">
        <v>152</v>
      </c>
    </row>
    <row r="651" s="12" customFormat="1">
      <c r="B651" s="232"/>
      <c r="C651" s="233"/>
      <c r="D651" s="229" t="s">
        <v>182</v>
      </c>
      <c r="E651" s="234" t="s">
        <v>19</v>
      </c>
      <c r="F651" s="235" t="s">
        <v>3817</v>
      </c>
      <c r="G651" s="233"/>
      <c r="H651" s="234" t="s">
        <v>19</v>
      </c>
      <c r="I651" s="236"/>
      <c r="J651" s="233"/>
      <c r="K651" s="233"/>
      <c r="L651" s="237"/>
      <c r="M651" s="238"/>
      <c r="N651" s="239"/>
      <c r="O651" s="239"/>
      <c r="P651" s="239"/>
      <c r="Q651" s="239"/>
      <c r="R651" s="239"/>
      <c r="S651" s="239"/>
      <c r="T651" s="240"/>
      <c r="AT651" s="241" t="s">
        <v>182</v>
      </c>
      <c r="AU651" s="241" t="s">
        <v>83</v>
      </c>
      <c r="AV651" s="12" t="s">
        <v>81</v>
      </c>
      <c r="AW651" s="12" t="s">
        <v>35</v>
      </c>
      <c r="AX651" s="12" t="s">
        <v>73</v>
      </c>
      <c r="AY651" s="241" t="s">
        <v>152</v>
      </c>
    </row>
    <row r="652" s="13" customFormat="1">
      <c r="B652" s="242"/>
      <c r="C652" s="243"/>
      <c r="D652" s="229" t="s">
        <v>182</v>
      </c>
      <c r="E652" s="244" t="s">
        <v>19</v>
      </c>
      <c r="F652" s="245" t="s">
        <v>4088</v>
      </c>
      <c r="G652" s="243"/>
      <c r="H652" s="246">
        <v>0.029999999999999999</v>
      </c>
      <c r="I652" s="247"/>
      <c r="J652" s="243"/>
      <c r="K652" s="243"/>
      <c r="L652" s="248"/>
      <c r="M652" s="249"/>
      <c r="N652" s="250"/>
      <c r="O652" s="250"/>
      <c r="P652" s="250"/>
      <c r="Q652" s="250"/>
      <c r="R652" s="250"/>
      <c r="S652" s="250"/>
      <c r="T652" s="251"/>
      <c r="AT652" s="252" t="s">
        <v>182</v>
      </c>
      <c r="AU652" s="252" t="s">
        <v>83</v>
      </c>
      <c r="AV652" s="13" t="s">
        <v>83</v>
      </c>
      <c r="AW652" s="13" t="s">
        <v>35</v>
      </c>
      <c r="AX652" s="13" t="s">
        <v>73</v>
      </c>
      <c r="AY652" s="252" t="s">
        <v>152</v>
      </c>
    </row>
    <row r="653" s="12" customFormat="1">
      <c r="B653" s="232"/>
      <c r="C653" s="233"/>
      <c r="D653" s="229" t="s">
        <v>182</v>
      </c>
      <c r="E653" s="234" t="s">
        <v>19</v>
      </c>
      <c r="F653" s="235" t="s">
        <v>3818</v>
      </c>
      <c r="G653" s="233"/>
      <c r="H653" s="234" t="s">
        <v>19</v>
      </c>
      <c r="I653" s="236"/>
      <c r="J653" s="233"/>
      <c r="K653" s="233"/>
      <c r="L653" s="237"/>
      <c r="M653" s="238"/>
      <c r="N653" s="239"/>
      <c r="O653" s="239"/>
      <c r="P653" s="239"/>
      <c r="Q653" s="239"/>
      <c r="R653" s="239"/>
      <c r="S653" s="239"/>
      <c r="T653" s="240"/>
      <c r="AT653" s="241" t="s">
        <v>182</v>
      </c>
      <c r="AU653" s="241" t="s">
        <v>83</v>
      </c>
      <c r="AV653" s="12" t="s">
        <v>81</v>
      </c>
      <c r="AW653" s="12" t="s">
        <v>35</v>
      </c>
      <c r="AX653" s="12" t="s">
        <v>73</v>
      </c>
      <c r="AY653" s="241" t="s">
        <v>152</v>
      </c>
    </row>
    <row r="654" s="13" customFormat="1">
      <c r="B654" s="242"/>
      <c r="C654" s="243"/>
      <c r="D654" s="229" t="s">
        <v>182</v>
      </c>
      <c r="E654" s="244" t="s">
        <v>19</v>
      </c>
      <c r="F654" s="245" t="s">
        <v>4089</v>
      </c>
      <c r="G654" s="243"/>
      <c r="H654" s="246">
        <v>0.050000000000000003</v>
      </c>
      <c r="I654" s="247"/>
      <c r="J654" s="243"/>
      <c r="K654" s="243"/>
      <c r="L654" s="248"/>
      <c r="M654" s="249"/>
      <c r="N654" s="250"/>
      <c r="O654" s="250"/>
      <c r="P654" s="250"/>
      <c r="Q654" s="250"/>
      <c r="R654" s="250"/>
      <c r="S654" s="250"/>
      <c r="T654" s="251"/>
      <c r="AT654" s="252" t="s">
        <v>182</v>
      </c>
      <c r="AU654" s="252" t="s">
        <v>83</v>
      </c>
      <c r="AV654" s="13" t="s">
        <v>83</v>
      </c>
      <c r="AW654" s="13" t="s">
        <v>35</v>
      </c>
      <c r="AX654" s="13" t="s">
        <v>73</v>
      </c>
      <c r="AY654" s="252" t="s">
        <v>152</v>
      </c>
    </row>
    <row r="655" s="14" customFormat="1">
      <c r="B655" s="253"/>
      <c r="C655" s="254"/>
      <c r="D655" s="229" t="s">
        <v>182</v>
      </c>
      <c r="E655" s="255" t="s">
        <v>19</v>
      </c>
      <c r="F655" s="256" t="s">
        <v>189</v>
      </c>
      <c r="G655" s="254"/>
      <c r="H655" s="257">
        <v>0.14999999999999999</v>
      </c>
      <c r="I655" s="258"/>
      <c r="J655" s="254"/>
      <c r="K655" s="254"/>
      <c r="L655" s="259"/>
      <c r="M655" s="260"/>
      <c r="N655" s="261"/>
      <c r="O655" s="261"/>
      <c r="P655" s="261"/>
      <c r="Q655" s="261"/>
      <c r="R655" s="261"/>
      <c r="S655" s="261"/>
      <c r="T655" s="262"/>
      <c r="AT655" s="263" t="s">
        <v>182</v>
      </c>
      <c r="AU655" s="263" t="s">
        <v>83</v>
      </c>
      <c r="AV655" s="14" t="s">
        <v>151</v>
      </c>
      <c r="AW655" s="14" t="s">
        <v>35</v>
      </c>
      <c r="AX655" s="14" t="s">
        <v>81</v>
      </c>
      <c r="AY655" s="263" t="s">
        <v>152</v>
      </c>
    </row>
    <row r="656" s="1" customFormat="1" ht="24" customHeight="1">
      <c r="B656" s="38"/>
      <c r="C656" s="211" t="s">
        <v>1154</v>
      </c>
      <c r="D656" s="211" t="s">
        <v>155</v>
      </c>
      <c r="E656" s="212" t="s">
        <v>4090</v>
      </c>
      <c r="F656" s="213" t="s">
        <v>4091</v>
      </c>
      <c r="G656" s="214" t="s">
        <v>267</v>
      </c>
      <c r="H656" s="215">
        <v>6</v>
      </c>
      <c r="I656" s="216"/>
      <c r="J656" s="217">
        <f>ROUND(I656*H656,2)</f>
        <v>0</v>
      </c>
      <c r="K656" s="213" t="s">
        <v>3039</v>
      </c>
      <c r="L656" s="43"/>
      <c r="M656" s="225" t="s">
        <v>19</v>
      </c>
      <c r="N656" s="226" t="s">
        <v>44</v>
      </c>
      <c r="O656" s="83"/>
      <c r="P656" s="227">
        <f>O656*H656</f>
        <v>0</v>
      </c>
      <c r="Q656" s="227">
        <v>0</v>
      </c>
      <c r="R656" s="227">
        <f>Q656*H656</f>
        <v>0</v>
      </c>
      <c r="S656" s="227">
        <v>0</v>
      </c>
      <c r="T656" s="228">
        <f>S656*H656</f>
        <v>0</v>
      </c>
      <c r="AR656" s="223" t="s">
        <v>81</v>
      </c>
      <c r="AT656" s="223" t="s">
        <v>155</v>
      </c>
      <c r="AU656" s="223" t="s">
        <v>83</v>
      </c>
      <c r="AY656" s="17" t="s">
        <v>152</v>
      </c>
      <c r="BE656" s="224">
        <f>IF(N656="základní",J656,0)</f>
        <v>0</v>
      </c>
      <c r="BF656" s="224">
        <f>IF(N656="snížená",J656,0)</f>
        <v>0</v>
      </c>
      <c r="BG656" s="224">
        <f>IF(N656="zákl. přenesená",J656,0)</f>
        <v>0</v>
      </c>
      <c r="BH656" s="224">
        <f>IF(N656="sníž. přenesená",J656,0)</f>
        <v>0</v>
      </c>
      <c r="BI656" s="224">
        <f>IF(N656="nulová",J656,0)</f>
        <v>0</v>
      </c>
      <c r="BJ656" s="17" t="s">
        <v>81</v>
      </c>
      <c r="BK656" s="224">
        <f>ROUND(I656*H656,2)</f>
        <v>0</v>
      </c>
      <c r="BL656" s="17" t="s">
        <v>81</v>
      </c>
      <c r="BM656" s="223" t="s">
        <v>4092</v>
      </c>
    </row>
    <row r="657" s="12" customFormat="1">
      <c r="B657" s="232"/>
      <c r="C657" s="233"/>
      <c r="D657" s="229" t="s">
        <v>182</v>
      </c>
      <c r="E657" s="234" t="s">
        <v>19</v>
      </c>
      <c r="F657" s="235" t="s">
        <v>3811</v>
      </c>
      <c r="G657" s="233"/>
      <c r="H657" s="234" t="s">
        <v>19</v>
      </c>
      <c r="I657" s="236"/>
      <c r="J657" s="233"/>
      <c r="K657" s="233"/>
      <c r="L657" s="237"/>
      <c r="M657" s="238"/>
      <c r="N657" s="239"/>
      <c r="O657" s="239"/>
      <c r="P657" s="239"/>
      <c r="Q657" s="239"/>
      <c r="R657" s="239"/>
      <c r="S657" s="239"/>
      <c r="T657" s="240"/>
      <c r="AT657" s="241" t="s">
        <v>182</v>
      </c>
      <c r="AU657" s="241" t="s">
        <v>83</v>
      </c>
      <c r="AV657" s="12" t="s">
        <v>81</v>
      </c>
      <c r="AW657" s="12" t="s">
        <v>35</v>
      </c>
      <c r="AX657" s="12" t="s">
        <v>73</v>
      </c>
      <c r="AY657" s="241" t="s">
        <v>152</v>
      </c>
    </row>
    <row r="658" s="12" customFormat="1">
      <c r="B658" s="232"/>
      <c r="C658" s="233"/>
      <c r="D658" s="229" t="s">
        <v>182</v>
      </c>
      <c r="E658" s="234" t="s">
        <v>19</v>
      </c>
      <c r="F658" s="235" t="s">
        <v>3812</v>
      </c>
      <c r="G658" s="233"/>
      <c r="H658" s="234" t="s">
        <v>19</v>
      </c>
      <c r="I658" s="236"/>
      <c r="J658" s="233"/>
      <c r="K658" s="233"/>
      <c r="L658" s="237"/>
      <c r="M658" s="238"/>
      <c r="N658" s="239"/>
      <c r="O658" s="239"/>
      <c r="P658" s="239"/>
      <c r="Q658" s="239"/>
      <c r="R658" s="239"/>
      <c r="S658" s="239"/>
      <c r="T658" s="240"/>
      <c r="AT658" s="241" t="s">
        <v>182</v>
      </c>
      <c r="AU658" s="241" t="s">
        <v>83</v>
      </c>
      <c r="AV658" s="12" t="s">
        <v>81</v>
      </c>
      <c r="AW658" s="12" t="s">
        <v>35</v>
      </c>
      <c r="AX658" s="12" t="s">
        <v>73</v>
      </c>
      <c r="AY658" s="241" t="s">
        <v>152</v>
      </c>
    </row>
    <row r="659" s="13" customFormat="1">
      <c r="B659" s="242"/>
      <c r="C659" s="243"/>
      <c r="D659" s="229" t="s">
        <v>182</v>
      </c>
      <c r="E659" s="244" t="s">
        <v>19</v>
      </c>
      <c r="F659" s="245" t="s">
        <v>81</v>
      </c>
      <c r="G659" s="243"/>
      <c r="H659" s="246">
        <v>1</v>
      </c>
      <c r="I659" s="247"/>
      <c r="J659" s="243"/>
      <c r="K659" s="243"/>
      <c r="L659" s="248"/>
      <c r="M659" s="249"/>
      <c r="N659" s="250"/>
      <c r="O659" s="250"/>
      <c r="P659" s="250"/>
      <c r="Q659" s="250"/>
      <c r="R659" s="250"/>
      <c r="S659" s="250"/>
      <c r="T659" s="251"/>
      <c r="AT659" s="252" t="s">
        <v>182</v>
      </c>
      <c r="AU659" s="252" t="s">
        <v>83</v>
      </c>
      <c r="AV659" s="13" t="s">
        <v>83</v>
      </c>
      <c r="AW659" s="13" t="s">
        <v>35</v>
      </c>
      <c r="AX659" s="13" t="s">
        <v>73</v>
      </c>
      <c r="AY659" s="252" t="s">
        <v>152</v>
      </c>
    </row>
    <row r="660" s="12" customFormat="1">
      <c r="B660" s="232"/>
      <c r="C660" s="233"/>
      <c r="D660" s="229" t="s">
        <v>182</v>
      </c>
      <c r="E660" s="234" t="s">
        <v>19</v>
      </c>
      <c r="F660" s="235" t="s">
        <v>3829</v>
      </c>
      <c r="G660" s="233"/>
      <c r="H660" s="234" t="s">
        <v>19</v>
      </c>
      <c r="I660" s="236"/>
      <c r="J660" s="233"/>
      <c r="K660" s="233"/>
      <c r="L660" s="237"/>
      <c r="M660" s="238"/>
      <c r="N660" s="239"/>
      <c r="O660" s="239"/>
      <c r="P660" s="239"/>
      <c r="Q660" s="239"/>
      <c r="R660" s="239"/>
      <c r="S660" s="239"/>
      <c r="T660" s="240"/>
      <c r="AT660" s="241" t="s">
        <v>182</v>
      </c>
      <c r="AU660" s="241" t="s">
        <v>83</v>
      </c>
      <c r="AV660" s="12" t="s">
        <v>81</v>
      </c>
      <c r="AW660" s="12" t="s">
        <v>35</v>
      </c>
      <c r="AX660" s="12" t="s">
        <v>73</v>
      </c>
      <c r="AY660" s="241" t="s">
        <v>152</v>
      </c>
    </row>
    <row r="661" s="13" customFormat="1">
      <c r="B661" s="242"/>
      <c r="C661" s="243"/>
      <c r="D661" s="229" t="s">
        <v>182</v>
      </c>
      <c r="E661" s="244" t="s">
        <v>19</v>
      </c>
      <c r="F661" s="245" t="s">
        <v>81</v>
      </c>
      <c r="G661" s="243"/>
      <c r="H661" s="246">
        <v>1</v>
      </c>
      <c r="I661" s="247"/>
      <c r="J661" s="243"/>
      <c r="K661" s="243"/>
      <c r="L661" s="248"/>
      <c r="M661" s="249"/>
      <c r="N661" s="250"/>
      <c r="O661" s="250"/>
      <c r="P661" s="250"/>
      <c r="Q661" s="250"/>
      <c r="R661" s="250"/>
      <c r="S661" s="250"/>
      <c r="T661" s="251"/>
      <c r="AT661" s="252" t="s">
        <v>182</v>
      </c>
      <c r="AU661" s="252" t="s">
        <v>83</v>
      </c>
      <c r="AV661" s="13" t="s">
        <v>83</v>
      </c>
      <c r="AW661" s="13" t="s">
        <v>35</v>
      </c>
      <c r="AX661" s="13" t="s">
        <v>73</v>
      </c>
      <c r="AY661" s="252" t="s">
        <v>152</v>
      </c>
    </row>
    <row r="662" s="12" customFormat="1">
      <c r="B662" s="232"/>
      <c r="C662" s="233"/>
      <c r="D662" s="229" t="s">
        <v>182</v>
      </c>
      <c r="E662" s="234" t="s">
        <v>19</v>
      </c>
      <c r="F662" s="235" t="s">
        <v>3813</v>
      </c>
      <c r="G662" s="233"/>
      <c r="H662" s="234" t="s">
        <v>19</v>
      </c>
      <c r="I662" s="236"/>
      <c r="J662" s="233"/>
      <c r="K662" s="233"/>
      <c r="L662" s="237"/>
      <c r="M662" s="238"/>
      <c r="N662" s="239"/>
      <c r="O662" s="239"/>
      <c r="P662" s="239"/>
      <c r="Q662" s="239"/>
      <c r="R662" s="239"/>
      <c r="S662" s="239"/>
      <c r="T662" s="240"/>
      <c r="AT662" s="241" t="s">
        <v>182</v>
      </c>
      <c r="AU662" s="241" t="s">
        <v>83</v>
      </c>
      <c r="AV662" s="12" t="s">
        <v>81</v>
      </c>
      <c r="AW662" s="12" t="s">
        <v>35</v>
      </c>
      <c r="AX662" s="12" t="s">
        <v>73</v>
      </c>
      <c r="AY662" s="241" t="s">
        <v>152</v>
      </c>
    </row>
    <row r="663" s="13" customFormat="1">
      <c r="B663" s="242"/>
      <c r="C663" s="243"/>
      <c r="D663" s="229" t="s">
        <v>182</v>
      </c>
      <c r="E663" s="244" t="s">
        <v>19</v>
      </c>
      <c r="F663" s="245" t="s">
        <v>81</v>
      </c>
      <c r="G663" s="243"/>
      <c r="H663" s="246">
        <v>1</v>
      </c>
      <c r="I663" s="247"/>
      <c r="J663" s="243"/>
      <c r="K663" s="243"/>
      <c r="L663" s="248"/>
      <c r="M663" s="249"/>
      <c r="N663" s="250"/>
      <c r="O663" s="250"/>
      <c r="P663" s="250"/>
      <c r="Q663" s="250"/>
      <c r="R663" s="250"/>
      <c r="S663" s="250"/>
      <c r="T663" s="251"/>
      <c r="AT663" s="252" t="s">
        <v>182</v>
      </c>
      <c r="AU663" s="252" t="s">
        <v>83</v>
      </c>
      <c r="AV663" s="13" t="s">
        <v>83</v>
      </c>
      <c r="AW663" s="13" t="s">
        <v>35</v>
      </c>
      <c r="AX663" s="13" t="s">
        <v>73</v>
      </c>
      <c r="AY663" s="252" t="s">
        <v>152</v>
      </c>
    </row>
    <row r="664" s="12" customFormat="1">
      <c r="B664" s="232"/>
      <c r="C664" s="233"/>
      <c r="D664" s="229" t="s">
        <v>182</v>
      </c>
      <c r="E664" s="234" t="s">
        <v>19</v>
      </c>
      <c r="F664" s="235" t="s">
        <v>3815</v>
      </c>
      <c r="G664" s="233"/>
      <c r="H664" s="234" t="s">
        <v>19</v>
      </c>
      <c r="I664" s="236"/>
      <c r="J664" s="233"/>
      <c r="K664" s="233"/>
      <c r="L664" s="237"/>
      <c r="M664" s="238"/>
      <c r="N664" s="239"/>
      <c r="O664" s="239"/>
      <c r="P664" s="239"/>
      <c r="Q664" s="239"/>
      <c r="R664" s="239"/>
      <c r="S664" s="239"/>
      <c r="T664" s="240"/>
      <c r="AT664" s="241" t="s">
        <v>182</v>
      </c>
      <c r="AU664" s="241" t="s">
        <v>83</v>
      </c>
      <c r="AV664" s="12" t="s">
        <v>81</v>
      </c>
      <c r="AW664" s="12" t="s">
        <v>35</v>
      </c>
      <c r="AX664" s="12" t="s">
        <v>73</v>
      </c>
      <c r="AY664" s="241" t="s">
        <v>152</v>
      </c>
    </row>
    <row r="665" s="13" customFormat="1">
      <c r="B665" s="242"/>
      <c r="C665" s="243"/>
      <c r="D665" s="229" t="s">
        <v>182</v>
      </c>
      <c r="E665" s="244" t="s">
        <v>19</v>
      </c>
      <c r="F665" s="245" t="s">
        <v>83</v>
      </c>
      <c r="G665" s="243"/>
      <c r="H665" s="246">
        <v>2</v>
      </c>
      <c r="I665" s="247"/>
      <c r="J665" s="243"/>
      <c r="K665" s="243"/>
      <c r="L665" s="248"/>
      <c r="M665" s="249"/>
      <c r="N665" s="250"/>
      <c r="O665" s="250"/>
      <c r="P665" s="250"/>
      <c r="Q665" s="250"/>
      <c r="R665" s="250"/>
      <c r="S665" s="250"/>
      <c r="T665" s="251"/>
      <c r="AT665" s="252" t="s">
        <v>182</v>
      </c>
      <c r="AU665" s="252" t="s">
        <v>83</v>
      </c>
      <c r="AV665" s="13" t="s">
        <v>83</v>
      </c>
      <c r="AW665" s="13" t="s">
        <v>35</v>
      </c>
      <c r="AX665" s="13" t="s">
        <v>73</v>
      </c>
      <c r="AY665" s="252" t="s">
        <v>152</v>
      </c>
    </row>
    <row r="666" s="12" customFormat="1">
      <c r="B666" s="232"/>
      <c r="C666" s="233"/>
      <c r="D666" s="229" t="s">
        <v>182</v>
      </c>
      <c r="E666" s="234" t="s">
        <v>19</v>
      </c>
      <c r="F666" s="235" t="s">
        <v>3817</v>
      </c>
      <c r="G666" s="233"/>
      <c r="H666" s="234" t="s">
        <v>19</v>
      </c>
      <c r="I666" s="236"/>
      <c r="J666" s="233"/>
      <c r="K666" s="233"/>
      <c r="L666" s="237"/>
      <c r="M666" s="238"/>
      <c r="N666" s="239"/>
      <c r="O666" s="239"/>
      <c r="P666" s="239"/>
      <c r="Q666" s="239"/>
      <c r="R666" s="239"/>
      <c r="S666" s="239"/>
      <c r="T666" s="240"/>
      <c r="AT666" s="241" t="s">
        <v>182</v>
      </c>
      <c r="AU666" s="241" t="s">
        <v>83</v>
      </c>
      <c r="AV666" s="12" t="s">
        <v>81</v>
      </c>
      <c r="AW666" s="12" t="s">
        <v>35</v>
      </c>
      <c r="AX666" s="12" t="s">
        <v>73</v>
      </c>
      <c r="AY666" s="241" t="s">
        <v>152</v>
      </c>
    </row>
    <row r="667" s="13" customFormat="1">
      <c r="B667" s="242"/>
      <c r="C667" s="243"/>
      <c r="D667" s="229" t="s">
        <v>182</v>
      </c>
      <c r="E667" s="244" t="s">
        <v>19</v>
      </c>
      <c r="F667" s="245" t="s">
        <v>81</v>
      </c>
      <c r="G667" s="243"/>
      <c r="H667" s="246">
        <v>1</v>
      </c>
      <c r="I667" s="247"/>
      <c r="J667" s="243"/>
      <c r="K667" s="243"/>
      <c r="L667" s="248"/>
      <c r="M667" s="249"/>
      <c r="N667" s="250"/>
      <c r="O667" s="250"/>
      <c r="P667" s="250"/>
      <c r="Q667" s="250"/>
      <c r="R667" s="250"/>
      <c r="S667" s="250"/>
      <c r="T667" s="251"/>
      <c r="AT667" s="252" t="s">
        <v>182</v>
      </c>
      <c r="AU667" s="252" t="s">
        <v>83</v>
      </c>
      <c r="AV667" s="13" t="s">
        <v>83</v>
      </c>
      <c r="AW667" s="13" t="s">
        <v>35</v>
      </c>
      <c r="AX667" s="13" t="s">
        <v>73</v>
      </c>
      <c r="AY667" s="252" t="s">
        <v>152</v>
      </c>
    </row>
    <row r="668" s="14" customFormat="1">
      <c r="B668" s="253"/>
      <c r="C668" s="254"/>
      <c r="D668" s="229" t="s">
        <v>182</v>
      </c>
      <c r="E668" s="255" t="s">
        <v>19</v>
      </c>
      <c r="F668" s="256" t="s">
        <v>189</v>
      </c>
      <c r="G668" s="254"/>
      <c r="H668" s="257">
        <v>6</v>
      </c>
      <c r="I668" s="258"/>
      <c r="J668" s="254"/>
      <c r="K668" s="254"/>
      <c r="L668" s="259"/>
      <c r="M668" s="260"/>
      <c r="N668" s="261"/>
      <c r="O668" s="261"/>
      <c r="P668" s="261"/>
      <c r="Q668" s="261"/>
      <c r="R668" s="261"/>
      <c r="S668" s="261"/>
      <c r="T668" s="262"/>
      <c r="AT668" s="263" t="s">
        <v>182</v>
      </c>
      <c r="AU668" s="263" t="s">
        <v>83</v>
      </c>
      <c r="AV668" s="14" t="s">
        <v>151</v>
      </c>
      <c r="AW668" s="14" t="s">
        <v>35</v>
      </c>
      <c r="AX668" s="14" t="s">
        <v>81</v>
      </c>
      <c r="AY668" s="263" t="s">
        <v>152</v>
      </c>
    </row>
    <row r="669" s="1" customFormat="1" ht="16.5" customHeight="1">
      <c r="B669" s="38"/>
      <c r="C669" s="264" t="s">
        <v>1158</v>
      </c>
      <c r="D669" s="264" t="s">
        <v>325</v>
      </c>
      <c r="E669" s="265" t="s">
        <v>4093</v>
      </c>
      <c r="F669" s="266" t="s">
        <v>4094</v>
      </c>
      <c r="G669" s="267" t="s">
        <v>267</v>
      </c>
      <c r="H669" s="268">
        <v>6</v>
      </c>
      <c r="I669" s="269"/>
      <c r="J669" s="270">
        <f>ROUND(I669*H669,2)</f>
        <v>0</v>
      </c>
      <c r="K669" s="266" t="s">
        <v>3786</v>
      </c>
      <c r="L669" s="271"/>
      <c r="M669" s="272" t="s">
        <v>19</v>
      </c>
      <c r="N669" s="273" t="s">
        <v>44</v>
      </c>
      <c r="O669" s="83"/>
      <c r="P669" s="227">
        <f>O669*H669</f>
        <v>0</v>
      </c>
      <c r="Q669" s="227">
        <v>0</v>
      </c>
      <c r="R669" s="227">
        <f>Q669*H669</f>
        <v>0</v>
      </c>
      <c r="S669" s="227">
        <v>0</v>
      </c>
      <c r="T669" s="228">
        <f>S669*H669</f>
        <v>0</v>
      </c>
      <c r="AR669" s="223" t="s">
        <v>83</v>
      </c>
      <c r="AT669" s="223" t="s">
        <v>325</v>
      </c>
      <c r="AU669" s="223" t="s">
        <v>83</v>
      </c>
      <c r="AY669" s="17" t="s">
        <v>152</v>
      </c>
      <c r="BE669" s="224">
        <f>IF(N669="základní",J669,0)</f>
        <v>0</v>
      </c>
      <c r="BF669" s="224">
        <f>IF(N669="snížená",J669,0)</f>
        <v>0</v>
      </c>
      <c r="BG669" s="224">
        <f>IF(N669="zákl. přenesená",J669,0)</f>
        <v>0</v>
      </c>
      <c r="BH669" s="224">
        <f>IF(N669="sníž. přenesená",J669,0)</f>
        <v>0</v>
      </c>
      <c r="BI669" s="224">
        <f>IF(N669="nulová",J669,0)</f>
        <v>0</v>
      </c>
      <c r="BJ669" s="17" t="s">
        <v>81</v>
      </c>
      <c r="BK669" s="224">
        <f>ROUND(I669*H669,2)</f>
        <v>0</v>
      </c>
      <c r="BL669" s="17" t="s">
        <v>81</v>
      </c>
      <c r="BM669" s="223" t="s">
        <v>4095</v>
      </c>
    </row>
    <row r="670" s="12" customFormat="1">
      <c r="B670" s="232"/>
      <c r="C670" s="233"/>
      <c r="D670" s="229" t="s">
        <v>182</v>
      </c>
      <c r="E670" s="234" t="s">
        <v>19</v>
      </c>
      <c r="F670" s="235" t="s">
        <v>3811</v>
      </c>
      <c r="G670" s="233"/>
      <c r="H670" s="234" t="s">
        <v>19</v>
      </c>
      <c r="I670" s="236"/>
      <c r="J670" s="233"/>
      <c r="K670" s="233"/>
      <c r="L670" s="237"/>
      <c r="M670" s="238"/>
      <c r="N670" s="239"/>
      <c r="O670" s="239"/>
      <c r="P670" s="239"/>
      <c r="Q670" s="239"/>
      <c r="R670" s="239"/>
      <c r="S670" s="239"/>
      <c r="T670" s="240"/>
      <c r="AT670" s="241" t="s">
        <v>182</v>
      </c>
      <c r="AU670" s="241" t="s">
        <v>83</v>
      </c>
      <c r="AV670" s="12" t="s">
        <v>81</v>
      </c>
      <c r="AW670" s="12" t="s">
        <v>35</v>
      </c>
      <c r="AX670" s="12" t="s">
        <v>73</v>
      </c>
      <c r="AY670" s="241" t="s">
        <v>152</v>
      </c>
    </row>
    <row r="671" s="12" customFormat="1">
      <c r="B671" s="232"/>
      <c r="C671" s="233"/>
      <c r="D671" s="229" t="s">
        <v>182</v>
      </c>
      <c r="E671" s="234" t="s">
        <v>19</v>
      </c>
      <c r="F671" s="235" t="s">
        <v>3812</v>
      </c>
      <c r="G671" s="233"/>
      <c r="H671" s="234" t="s">
        <v>19</v>
      </c>
      <c r="I671" s="236"/>
      <c r="J671" s="233"/>
      <c r="K671" s="233"/>
      <c r="L671" s="237"/>
      <c r="M671" s="238"/>
      <c r="N671" s="239"/>
      <c r="O671" s="239"/>
      <c r="P671" s="239"/>
      <c r="Q671" s="239"/>
      <c r="R671" s="239"/>
      <c r="S671" s="239"/>
      <c r="T671" s="240"/>
      <c r="AT671" s="241" t="s">
        <v>182</v>
      </c>
      <c r="AU671" s="241" t="s">
        <v>83</v>
      </c>
      <c r="AV671" s="12" t="s">
        <v>81</v>
      </c>
      <c r="AW671" s="12" t="s">
        <v>35</v>
      </c>
      <c r="AX671" s="12" t="s">
        <v>73</v>
      </c>
      <c r="AY671" s="241" t="s">
        <v>152</v>
      </c>
    </row>
    <row r="672" s="13" customFormat="1">
      <c r="B672" s="242"/>
      <c r="C672" s="243"/>
      <c r="D672" s="229" t="s">
        <v>182</v>
      </c>
      <c r="E672" s="244" t="s">
        <v>19</v>
      </c>
      <c r="F672" s="245" t="s">
        <v>81</v>
      </c>
      <c r="G672" s="243"/>
      <c r="H672" s="246">
        <v>1</v>
      </c>
      <c r="I672" s="247"/>
      <c r="J672" s="243"/>
      <c r="K672" s="243"/>
      <c r="L672" s="248"/>
      <c r="M672" s="249"/>
      <c r="N672" s="250"/>
      <c r="O672" s="250"/>
      <c r="P672" s="250"/>
      <c r="Q672" s="250"/>
      <c r="R672" s="250"/>
      <c r="S672" s="250"/>
      <c r="T672" s="251"/>
      <c r="AT672" s="252" t="s">
        <v>182</v>
      </c>
      <c r="AU672" s="252" t="s">
        <v>83</v>
      </c>
      <c r="AV672" s="13" t="s">
        <v>83</v>
      </c>
      <c r="AW672" s="13" t="s">
        <v>35</v>
      </c>
      <c r="AX672" s="13" t="s">
        <v>73</v>
      </c>
      <c r="AY672" s="252" t="s">
        <v>152</v>
      </c>
    </row>
    <row r="673" s="12" customFormat="1">
      <c r="B673" s="232"/>
      <c r="C673" s="233"/>
      <c r="D673" s="229" t="s">
        <v>182</v>
      </c>
      <c r="E673" s="234" t="s">
        <v>19</v>
      </c>
      <c r="F673" s="235" t="s">
        <v>3829</v>
      </c>
      <c r="G673" s="233"/>
      <c r="H673" s="234" t="s">
        <v>19</v>
      </c>
      <c r="I673" s="236"/>
      <c r="J673" s="233"/>
      <c r="K673" s="233"/>
      <c r="L673" s="237"/>
      <c r="M673" s="238"/>
      <c r="N673" s="239"/>
      <c r="O673" s="239"/>
      <c r="P673" s="239"/>
      <c r="Q673" s="239"/>
      <c r="R673" s="239"/>
      <c r="S673" s="239"/>
      <c r="T673" s="240"/>
      <c r="AT673" s="241" t="s">
        <v>182</v>
      </c>
      <c r="AU673" s="241" t="s">
        <v>83</v>
      </c>
      <c r="AV673" s="12" t="s">
        <v>81</v>
      </c>
      <c r="AW673" s="12" t="s">
        <v>35</v>
      </c>
      <c r="AX673" s="12" t="s">
        <v>73</v>
      </c>
      <c r="AY673" s="241" t="s">
        <v>152</v>
      </c>
    </row>
    <row r="674" s="13" customFormat="1">
      <c r="B674" s="242"/>
      <c r="C674" s="243"/>
      <c r="D674" s="229" t="s">
        <v>182</v>
      </c>
      <c r="E674" s="244" t="s">
        <v>19</v>
      </c>
      <c r="F674" s="245" t="s">
        <v>81</v>
      </c>
      <c r="G674" s="243"/>
      <c r="H674" s="246">
        <v>1</v>
      </c>
      <c r="I674" s="247"/>
      <c r="J674" s="243"/>
      <c r="K674" s="243"/>
      <c r="L674" s="248"/>
      <c r="M674" s="249"/>
      <c r="N674" s="250"/>
      <c r="O674" s="250"/>
      <c r="P674" s="250"/>
      <c r="Q674" s="250"/>
      <c r="R674" s="250"/>
      <c r="S674" s="250"/>
      <c r="T674" s="251"/>
      <c r="AT674" s="252" t="s">
        <v>182</v>
      </c>
      <c r="AU674" s="252" t="s">
        <v>83</v>
      </c>
      <c r="AV674" s="13" t="s">
        <v>83</v>
      </c>
      <c r="AW674" s="13" t="s">
        <v>35</v>
      </c>
      <c r="AX674" s="13" t="s">
        <v>73</v>
      </c>
      <c r="AY674" s="252" t="s">
        <v>152</v>
      </c>
    </row>
    <row r="675" s="12" customFormat="1">
      <c r="B675" s="232"/>
      <c r="C675" s="233"/>
      <c r="D675" s="229" t="s">
        <v>182</v>
      </c>
      <c r="E675" s="234" t="s">
        <v>19</v>
      </c>
      <c r="F675" s="235" t="s">
        <v>3813</v>
      </c>
      <c r="G675" s="233"/>
      <c r="H675" s="234" t="s">
        <v>19</v>
      </c>
      <c r="I675" s="236"/>
      <c r="J675" s="233"/>
      <c r="K675" s="233"/>
      <c r="L675" s="237"/>
      <c r="M675" s="238"/>
      <c r="N675" s="239"/>
      <c r="O675" s="239"/>
      <c r="P675" s="239"/>
      <c r="Q675" s="239"/>
      <c r="R675" s="239"/>
      <c r="S675" s="239"/>
      <c r="T675" s="240"/>
      <c r="AT675" s="241" t="s">
        <v>182</v>
      </c>
      <c r="AU675" s="241" t="s">
        <v>83</v>
      </c>
      <c r="AV675" s="12" t="s">
        <v>81</v>
      </c>
      <c r="AW675" s="12" t="s">
        <v>35</v>
      </c>
      <c r="AX675" s="12" t="s">
        <v>73</v>
      </c>
      <c r="AY675" s="241" t="s">
        <v>152</v>
      </c>
    </row>
    <row r="676" s="13" customFormat="1">
      <c r="B676" s="242"/>
      <c r="C676" s="243"/>
      <c r="D676" s="229" t="s">
        <v>182</v>
      </c>
      <c r="E676" s="244" t="s">
        <v>19</v>
      </c>
      <c r="F676" s="245" t="s">
        <v>81</v>
      </c>
      <c r="G676" s="243"/>
      <c r="H676" s="246">
        <v>1</v>
      </c>
      <c r="I676" s="247"/>
      <c r="J676" s="243"/>
      <c r="K676" s="243"/>
      <c r="L676" s="248"/>
      <c r="M676" s="249"/>
      <c r="N676" s="250"/>
      <c r="O676" s="250"/>
      <c r="P676" s="250"/>
      <c r="Q676" s="250"/>
      <c r="R676" s="250"/>
      <c r="S676" s="250"/>
      <c r="T676" s="251"/>
      <c r="AT676" s="252" t="s">
        <v>182</v>
      </c>
      <c r="AU676" s="252" t="s">
        <v>83</v>
      </c>
      <c r="AV676" s="13" t="s">
        <v>83</v>
      </c>
      <c r="AW676" s="13" t="s">
        <v>35</v>
      </c>
      <c r="AX676" s="13" t="s">
        <v>73</v>
      </c>
      <c r="AY676" s="252" t="s">
        <v>152</v>
      </c>
    </row>
    <row r="677" s="12" customFormat="1">
      <c r="B677" s="232"/>
      <c r="C677" s="233"/>
      <c r="D677" s="229" t="s">
        <v>182</v>
      </c>
      <c r="E677" s="234" t="s">
        <v>19</v>
      </c>
      <c r="F677" s="235" t="s">
        <v>3815</v>
      </c>
      <c r="G677" s="233"/>
      <c r="H677" s="234" t="s">
        <v>19</v>
      </c>
      <c r="I677" s="236"/>
      <c r="J677" s="233"/>
      <c r="K677" s="233"/>
      <c r="L677" s="237"/>
      <c r="M677" s="238"/>
      <c r="N677" s="239"/>
      <c r="O677" s="239"/>
      <c r="P677" s="239"/>
      <c r="Q677" s="239"/>
      <c r="R677" s="239"/>
      <c r="S677" s="239"/>
      <c r="T677" s="240"/>
      <c r="AT677" s="241" t="s">
        <v>182</v>
      </c>
      <c r="AU677" s="241" t="s">
        <v>83</v>
      </c>
      <c r="AV677" s="12" t="s">
        <v>81</v>
      </c>
      <c r="AW677" s="12" t="s">
        <v>35</v>
      </c>
      <c r="AX677" s="12" t="s">
        <v>73</v>
      </c>
      <c r="AY677" s="241" t="s">
        <v>152</v>
      </c>
    </row>
    <row r="678" s="13" customFormat="1">
      <c r="B678" s="242"/>
      <c r="C678" s="243"/>
      <c r="D678" s="229" t="s">
        <v>182</v>
      </c>
      <c r="E678" s="244" t="s">
        <v>19</v>
      </c>
      <c r="F678" s="245" t="s">
        <v>83</v>
      </c>
      <c r="G678" s="243"/>
      <c r="H678" s="246">
        <v>2</v>
      </c>
      <c r="I678" s="247"/>
      <c r="J678" s="243"/>
      <c r="K678" s="243"/>
      <c r="L678" s="248"/>
      <c r="M678" s="249"/>
      <c r="N678" s="250"/>
      <c r="O678" s="250"/>
      <c r="P678" s="250"/>
      <c r="Q678" s="250"/>
      <c r="R678" s="250"/>
      <c r="S678" s="250"/>
      <c r="T678" s="251"/>
      <c r="AT678" s="252" t="s">
        <v>182</v>
      </c>
      <c r="AU678" s="252" t="s">
        <v>83</v>
      </c>
      <c r="AV678" s="13" t="s">
        <v>83</v>
      </c>
      <c r="AW678" s="13" t="s">
        <v>35</v>
      </c>
      <c r="AX678" s="13" t="s">
        <v>73</v>
      </c>
      <c r="AY678" s="252" t="s">
        <v>152</v>
      </c>
    </row>
    <row r="679" s="12" customFormat="1">
      <c r="B679" s="232"/>
      <c r="C679" s="233"/>
      <c r="D679" s="229" t="s">
        <v>182</v>
      </c>
      <c r="E679" s="234" t="s">
        <v>19</v>
      </c>
      <c r="F679" s="235" t="s">
        <v>3817</v>
      </c>
      <c r="G679" s="233"/>
      <c r="H679" s="234" t="s">
        <v>19</v>
      </c>
      <c r="I679" s="236"/>
      <c r="J679" s="233"/>
      <c r="K679" s="233"/>
      <c r="L679" s="237"/>
      <c r="M679" s="238"/>
      <c r="N679" s="239"/>
      <c r="O679" s="239"/>
      <c r="P679" s="239"/>
      <c r="Q679" s="239"/>
      <c r="R679" s="239"/>
      <c r="S679" s="239"/>
      <c r="T679" s="240"/>
      <c r="AT679" s="241" t="s">
        <v>182</v>
      </c>
      <c r="AU679" s="241" t="s">
        <v>83</v>
      </c>
      <c r="AV679" s="12" t="s">
        <v>81</v>
      </c>
      <c r="AW679" s="12" t="s">
        <v>35</v>
      </c>
      <c r="AX679" s="12" t="s">
        <v>73</v>
      </c>
      <c r="AY679" s="241" t="s">
        <v>152</v>
      </c>
    </row>
    <row r="680" s="13" customFormat="1">
      <c r="B680" s="242"/>
      <c r="C680" s="243"/>
      <c r="D680" s="229" t="s">
        <v>182</v>
      </c>
      <c r="E680" s="244" t="s">
        <v>19</v>
      </c>
      <c r="F680" s="245" t="s">
        <v>81</v>
      </c>
      <c r="G680" s="243"/>
      <c r="H680" s="246">
        <v>1</v>
      </c>
      <c r="I680" s="247"/>
      <c r="J680" s="243"/>
      <c r="K680" s="243"/>
      <c r="L680" s="248"/>
      <c r="M680" s="249"/>
      <c r="N680" s="250"/>
      <c r="O680" s="250"/>
      <c r="P680" s="250"/>
      <c r="Q680" s="250"/>
      <c r="R680" s="250"/>
      <c r="S680" s="250"/>
      <c r="T680" s="251"/>
      <c r="AT680" s="252" t="s">
        <v>182</v>
      </c>
      <c r="AU680" s="252" t="s">
        <v>83</v>
      </c>
      <c r="AV680" s="13" t="s">
        <v>83</v>
      </c>
      <c r="AW680" s="13" t="s">
        <v>35</v>
      </c>
      <c r="AX680" s="13" t="s">
        <v>73</v>
      </c>
      <c r="AY680" s="252" t="s">
        <v>152</v>
      </c>
    </row>
    <row r="681" s="14" customFormat="1">
      <c r="B681" s="253"/>
      <c r="C681" s="254"/>
      <c r="D681" s="229" t="s">
        <v>182</v>
      </c>
      <c r="E681" s="255" t="s">
        <v>19</v>
      </c>
      <c r="F681" s="256" t="s">
        <v>189</v>
      </c>
      <c r="G681" s="254"/>
      <c r="H681" s="257">
        <v>6</v>
      </c>
      <c r="I681" s="258"/>
      <c r="J681" s="254"/>
      <c r="K681" s="254"/>
      <c r="L681" s="259"/>
      <c r="M681" s="260"/>
      <c r="N681" s="261"/>
      <c r="O681" s="261"/>
      <c r="P681" s="261"/>
      <c r="Q681" s="261"/>
      <c r="R681" s="261"/>
      <c r="S681" s="261"/>
      <c r="T681" s="262"/>
      <c r="AT681" s="263" t="s">
        <v>182</v>
      </c>
      <c r="AU681" s="263" t="s">
        <v>83</v>
      </c>
      <c r="AV681" s="14" t="s">
        <v>151</v>
      </c>
      <c r="AW681" s="14" t="s">
        <v>35</v>
      </c>
      <c r="AX681" s="14" t="s">
        <v>81</v>
      </c>
      <c r="AY681" s="263" t="s">
        <v>152</v>
      </c>
    </row>
    <row r="682" s="1" customFormat="1" ht="48" customHeight="1">
      <c r="B682" s="38"/>
      <c r="C682" s="211" t="s">
        <v>1165</v>
      </c>
      <c r="D682" s="211" t="s">
        <v>155</v>
      </c>
      <c r="E682" s="212" t="s">
        <v>4096</v>
      </c>
      <c r="F682" s="213" t="s">
        <v>4097</v>
      </c>
      <c r="G682" s="214" t="s">
        <v>267</v>
      </c>
      <c r="H682" s="215">
        <v>2</v>
      </c>
      <c r="I682" s="216"/>
      <c r="J682" s="217">
        <f>ROUND(I682*H682,2)</f>
        <v>0</v>
      </c>
      <c r="K682" s="213" t="s">
        <v>3039</v>
      </c>
      <c r="L682" s="43"/>
      <c r="M682" s="225" t="s">
        <v>19</v>
      </c>
      <c r="N682" s="226" t="s">
        <v>44</v>
      </c>
      <c r="O682" s="83"/>
      <c r="P682" s="227">
        <f>O682*H682</f>
        <v>0</v>
      </c>
      <c r="Q682" s="227">
        <v>0</v>
      </c>
      <c r="R682" s="227">
        <f>Q682*H682</f>
        <v>0</v>
      </c>
      <c r="S682" s="227">
        <v>0</v>
      </c>
      <c r="T682" s="228">
        <f>S682*H682</f>
        <v>0</v>
      </c>
      <c r="AR682" s="223" t="s">
        <v>81</v>
      </c>
      <c r="AT682" s="223" t="s">
        <v>155</v>
      </c>
      <c r="AU682" s="223" t="s">
        <v>83</v>
      </c>
      <c r="AY682" s="17" t="s">
        <v>152</v>
      </c>
      <c r="BE682" s="224">
        <f>IF(N682="základní",J682,0)</f>
        <v>0</v>
      </c>
      <c r="BF682" s="224">
        <f>IF(N682="snížená",J682,0)</f>
        <v>0</v>
      </c>
      <c r="BG682" s="224">
        <f>IF(N682="zákl. přenesená",J682,0)</f>
        <v>0</v>
      </c>
      <c r="BH682" s="224">
        <f>IF(N682="sníž. přenesená",J682,0)</f>
        <v>0</v>
      </c>
      <c r="BI682" s="224">
        <f>IF(N682="nulová",J682,0)</f>
        <v>0</v>
      </c>
      <c r="BJ682" s="17" t="s">
        <v>81</v>
      </c>
      <c r="BK682" s="224">
        <f>ROUND(I682*H682,2)</f>
        <v>0</v>
      </c>
      <c r="BL682" s="17" t="s">
        <v>81</v>
      </c>
      <c r="BM682" s="223" t="s">
        <v>4098</v>
      </c>
    </row>
    <row r="683" s="1" customFormat="1">
      <c r="B683" s="38"/>
      <c r="C683" s="39"/>
      <c r="D683" s="229" t="s">
        <v>180</v>
      </c>
      <c r="E683" s="39"/>
      <c r="F683" s="230" t="s">
        <v>4099</v>
      </c>
      <c r="G683" s="39"/>
      <c r="H683" s="39"/>
      <c r="I683" s="135"/>
      <c r="J683" s="39"/>
      <c r="K683" s="39"/>
      <c r="L683" s="43"/>
      <c r="M683" s="231"/>
      <c r="N683" s="83"/>
      <c r="O683" s="83"/>
      <c r="P683" s="83"/>
      <c r="Q683" s="83"/>
      <c r="R683" s="83"/>
      <c r="S683" s="83"/>
      <c r="T683" s="84"/>
      <c r="AT683" s="17" t="s">
        <v>180</v>
      </c>
      <c r="AU683" s="17" t="s">
        <v>83</v>
      </c>
    </row>
    <row r="684" s="12" customFormat="1">
      <c r="B684" s="232"/>
      <c r="C684" s="233"/>
      <c r="D684" s="229" t="s">
        <v>182</v>
      </c>
      <c r="E684" s="234" t="s">
        <v>19</v>
      </c>
      <c r="F684" s="235" t="s">
        <v>3811</v>
      </c>
      <c r="G684" s="233"/>
      <c r="H684" s="234" t="s">
        <v>19</v>
      </c>
      <c r="I684" s="236"/>
      <c r="J684" s="233"/>
      <c r="K684" s="233"/>
      <c r="L684" s="237"/>
      <c r="M684" s="238"/>
      <c r="N684" s="239"/>
      <c r="O684" s="239"/>
      <c r="P684" s="239"/>
      <c r="Q684" s="239"/>
      <c r="R684" s="239"/>
      <c r="S684" s="239"/>
      <c r="T684" s="240"/>
      <c r="AT684" s="241" t="s">
        <v>182</v>
      </c>
      <c r="AU684" s="241" t="s">
        <v>83</v>
      </c>
      <c r="AV684" s="12" t="s">
        <v>81</v>
      </c>
      <c r="AW684" s="12" t="s">
        <v>35</v>
      </c>
      <c r="AX684" s="12" t="s">
        <v>73</v>
      </c>
      <c r="AY684" s="241" t="s">
        <v>152</v>
      </c>
    </row>
    <row r="685" s="12" customFormat="1">
      <c r="B685" s="232"/>
      <c r="C685" s="233"/>
      <c r="D685" s="229" t="s">
        <v>182</v>
      </c>
      <c r="E685" s="234" t="s">
        <v>19</v>
      </c>
      <c r="F685" s="235" t="s">
        <v>4100</v>
      </c>
      <c r="G685" s="233"/>
      <c r="H685" s="234" t="s">
        <v>19</v>
      </c>
      <c r="I685" s="236"/>
      <c r="J685" s="233"/>
      <c r="K685" s="233"/>
      <c r="L685" s="237"/>
      <c r="M685" s="238"/>
      <c r="N685" s="239"/>
      <c r="O685" s="239"/>
      <c r="P685" s="239"/>
      <c r="Q685" s="239"/>
      <c r="R685" s="239"/>
      <c r="S685" s="239"/>
      <c r="T685" s="240"/>
      <c r="AT685" s="241" t="s">
        <v>182</v>
      </c>
      <c r="AU685" s="241" t="s">
        <v>83</v>
      </c>
      <c r="AV685" s="12" t="s">
        <v>81</v>
      </c>
      <c r="AW685" s="12" t="s">
        <v>35</v>
      </c>
      <c r="AX685" s="12" t="s">
        <v>73</v>
      </c>
      <c r="AY685" s="241" t="s">
        <v>152</v>
      </c>
    </row>
    <row r="686" s="12" customFormat="1">
      <c r="B686" s="232"/>
      <c r="C686" s="233"/>
      <c r="D686" s="229" t="s">
        <v>182</v>
      </c>
      <c r="E686" s="234" t="s">
        <v>19</v>
      </c>
      <c r="F686" s="235" t="s">
        <v>3815</v>
      </c>
      <c r="G686" s="233"/>
      <c r="H686" s="234" t="s">
        <v>19</v>
      </c>
      <c r="I686" s="236"/>
      <c r="J686" s="233"/>
      <c r="K686" s="233"/>
      <c r="L686" s="237"/>
      <c r="M686" s="238"/>
      <c r="N686" s="239"/>
      <c r="O686" s="239"/>
      <c r="P686" s="239"/>
      <c r="Q686" s="239"/>
      <c r="R686" s="239"/>
      <c r="S686" s="239"/>
      <c r="T686" s="240"/>
      <c r="AT686" s="241" t="s">
        <v>182</v>
      </c>
      <c r="AU686" s="241" t="s">
        <v>83</v>
      </c>
      <c r="AV686" s="12" t="s">
        <v>81</v>
      </c>
      <c r="AW686" s="12" t="s">
        <v>35</v>
      </c>
      <c r="AX686" s="12" t="s">
        <v>73</v>
      </c>
      <c r="AY686" s="241" t="s">
        <v>152</v>
      </c>
    </row>
    <row r="687" s="13" customFormat="1">
      <c r="B687" s="242"/>
      <c r="C687" s="243"/>
      <c r="D687" s="229" t="s">
        <v>182</v>
      </c>
      <c r="E687" s="244" t="s">
        <v>19</v>
      </c>
      <c r="F687" s="245" t="s">
        <v>83</v>
      </c>
      <c r="G687" s="243"/>
      <c r="H687" s="246">
        <v>2</v>
      </c>
      <c r="I687" s="247"/>
      <c r="J687" s="243"/>
      <c r="K687" s="243"/>
      <c r="L687" s="248"/>
      <c r="M687" s="249"/>
      <c r="N687" s="250"/>
      <c r="O687" s="250"/>
      <c r="P687" s="250"/>
      <c r="Q687" s="250"/>
      <c r="R687" s="250"/>
      <c r="S687" s="250"/>
      <c r="T687" s="251"/>
      <c r="AT687" s="252" t="s">
        <v>182</v>
      </c>
      <c r="AU687" s="252" t="s">
        <v>83</v>
      </c>
      <c r="AV687" s="13" t="s">
        <v>83</v>
      </c>
      <c r="AW687" s="13" t="s">
        <v>35</v>
      </c>
      <c r="AX687" s="13" t="s">
        <v>81</v>
      </c>
      <c r="AY687" s="252" t="s">
        <v>152</v>
      </c>
    </row>
    <row r="688" s="1" customFormat="1" ht="16.5" customHeight="1">
      <c r="B688" s="38"/>
      <c r="C688" s="264" t="s">
        <v>1169</v>
      </c>
      <c r="D688" s="264" t="s">
        <v>325</v>
      </c>
      <c r="E688" s="265" t="s">
        <v>4101</v>
      </c>
      <c r="F688" s="266" t="s">
        <v>4102</v>
      </c>
      <c r="G688" s="267" t="s">
        <v>267</v>
      </c>
      <c r="H688" s="268">
        <v>2</v>
      </c>
      <c r="I688" s="269"/>
      <c r="J688" s="270">
        <f>ROUND(I688*H688,2)</f>
        <v>0</v>
      </c>
      <c r="K688" s="266" t="s">
        <v>3786</v>
      </c>
      <c r="L688" s="271"/>
      <c r="M688" s="272" t="s">
        <v>19</v>
      </c>
      <c r="N688" s="273" t="s">
        <v>44</v>
      </c>
      <c r="O688" s="83"/>
      <c r="P688" s="227">
        <f>O688*H688</f>
        <v>0</v>
      </c>
      <c r="Q688" s="227">
        <v>0</v>
      </c>
      <c r="R688" s="227">
        <f>Q688*H688</f>
        <v>0</v>
      </c>
      <c r="S688" s="227">
        <v>0</v>
      </c>
      <c r="T688" s="228">
        <f>S688*H688</f>
        <v>0</v>
      </c>
      <c r="AR688" s="223" t="s">
        <v>83</v>
      </c>
      <c r="AT688" s="223" t="s">
        <v>325</v>
      </c>
      <c r="AU688" s="223" t="s">
        <v>83</v>
      </c>
      <c r="AY688" s="17" t="s">
        <v>152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7" t="s">
        <v>81</v>
      </c>
      <c r="BK688" s="224">
        <f>ROUND(I688*H688,2)</f>
        <v>0</v>
      </c>
      <c r="BL688" s="17" t="s">
        <v>81</v>
      </c>
      <c r="BM688" s="223" t="s">
        <v>4103</v>
      </c>
    </row>
    <row r="689" s="12" customFormat="1">
      <c r="B689" s="232"/>
      <c r="C689" s="233"/>
      <c r="D689" s="229" t="s">
        <v>182</v>
      </c>
      <c r="E689" s="234" t="s">
        <v>19</v>
      </c>
      <c r="F689" s="235" t="s">
        <v>3811</v>
      </c>
      <c r="G689" s="233"/>
      <c r="H689" s="234" t="s">
        <v>19</v>
      </c>
      <c r="I689" s="236"/>
      <c r="J689" s="233"/>
      <c r="K689" s="233"/>
      <c r="L689" s="237"/>
      <c r="M689" s="238"/>
      <c r="N689" s="239"/>
      <c r="O689" s="239"/>
      <c r="P689" s="239"/>
      <c r="Q689" s="239"/>
      <c r="R689" s="239"/>
      <c r="S689" s="239"/>
      <c r="T689" s="240"/>
      <c r="AT689" s="241" t="s">
        <v>182</v>
      </c>
      <c r="AU689" s="241" t="s">
        <v>83</v>
      </c>
      <c r="AV689" s="12" t="s">
        <v>81</v>
      </c>
      <c r="AW689" s="12" t="s">
        <v>35</v>
      </c>
      <c r="AX689" s="12" t="s">
        <v>73</v>
      </c>
      <c r="AY689" s="241" t="s">
        <v>152</v>
      </c>
    </row>
    <row r="690" s="12" customFormat="1">
      <c r="B690" s="232"/>
      <c r="C690" s="233"/>
      <c r="D690" s="229" t="s">
        <v>182</v>
      </c>
      <c r="E690" s="234" t="s">
        <v>19</v>
      </c>
      <c r="F690" s="235" t="s">
        <v>4100</v>
      </c>
      <c r="G690" s="233"/>
      <c r="H690" s="234" t="s">
        <v>19</v>
      </c>
      <c r="I690" s="236"/>
      <c r="J690" s="233"/>
      <c r="K690" s="233"/>
      <c r="L690" s="237"/>
      <c r="M690" s="238"/>
      <c r="N690" s="239"/>
      <c r="O690" s="239"/>
      <c r="P690" s="239"/>
      <c r="Q690" s="239"/>
      <c r="R690" s="239"/>
      <c r="S690" s="239"/>
      <c r="T690" s="240"/>
      <c r="AT690" s="241" t="s">
        <v>182</v>
      </c>
      <c r="AU690" s="241" t="s">
        <v>83</v>
      </c>
      <c r="AV690" s="12" t="s">
        <v>81</v>
      </c>
      <c r="AW690" s="12" t="s">
        <v>35</v>
      </c>
      <c r="AX690" s="12" t="s">
        <v>73</v>
      </c>
      <c r="AY690" s="241" t="s">
        <v>152</v>
      </c>
    </row>
    <row r="691" s="12" customFormat="1">
      <c r="B691" s="232"/>
      <c r="C691" s="233"/>
      <c r="D691" s="229" t="s">
        <v>182</v>
      </c>
      <c r="E691" s="234" t="s">
        <v>19</v>
      </c>
      <c r="F691" s="235" t="s">
        <v>3815</v>
      </c>
      <c r="G691" s="233"/>
      <c r="H691" s="234" t="s">
        <v>19</v>
      </c>
      <c r="I691" s="236"/>
      <c r="J691" s="233"/>
      <c r="K691" s="233"/>
      <c r="L691" s="237"/>
      <c r="M691" s="238"/>
      <c r="N691" s="239"/>
      <c r="O691" s="239"/>
      <c r="P691" s="239"/>
      <c r="Q691" s="239"/>
      <c r="R691" s="239"/>
      <c r="S691" s="239"/>
      <c r="T691" s="240"/>
      <c r="AT691" s="241" t="s">
        <v>182</v>
      </c>
      <c r="AU691" s="241" t="s">
        <v>83</v>
      </c>
      <c r="AV691" s="12" t="s">
        <v>81</v>
      </c>
      <c r="AW691" s="12" t="s">
        <v>35</v>
      </c>
      <c r="AX691" s="12" t="s">
        <v>73</v>
      </c>
      <c r="AY691" s="241" t="s">
        <v>152</v>
      </c>
    </row>
    <row r="692" s="13" customFormat="1">
      <c r="B692" s="242"/>
      <c r="C692" s="243"/>
      <c r="D692" s="229" t="s">
        <v>182</v>
      </c>
      <c r="E692" s="244" t="s">
        <v>19</v>
      </c>
      <c r="F692" s="245" t="s">
        <v>83</v>
      </c>
      <c r="G692" s="243"/>
      <c r="H692" s="246">
        <v>2</v>
      </c>
      <c r="I692" s="247"/>
      <c r="J692" s="243"/>
      <c r="K692" s="243"/>
      <c r="L692" s="248"/>
      <c r="M692" s="249"/>
      <c r="N692" s="250"/>
      <c r="O692" s="250"/>
      <c r="P692" s="250"/>
      <c r="Q692" s="250"/>
      <c r="R692" s="250"/>
      <c r="S692" s="250"/>
      <c r="T692" s="251"/>
      <c r="AT692" s="252" t="s">
        <v>182</v>
      </c>
      <c r="AU692" s="252" t="s">
        <v>83</v>
      </c>
      <c r="AV692" s="13" t="s">
        <v>83</v>
      </c>
      <c r="AW692" s="13" t="s">
        <v>35</v>
      </c>
      <c r="AX692" s="13" t="s">
        <v>81</v>
      </c>
      <c r="AY692" s="252" t="s">
        <v>152</v>
      </c>
    </row>
    <row r="693" s="1" customFormat="1" ht="36" customHeight="1">
      <c r="B693" s="38"/>
      <c r="C693" s="211" t="s">
        <v>1176</v>
      </c>
      <c r="D693" s="211" t="s">
        <v>155</v>
      </c>
      <c r="E693" s="212" t="s">
        <v>4104</v>
      </c>
      <c r="F693" s="213" t="s">
        <v>4105</v>
      </c>
      <c r="G693" s="214" t="s">
        <v>267</v>
      </c>
      <c r="H693" s="215">
        <v>1</v>
      </c>
      <c r="I693" s="216"/>
      <c r="J693" s="217">
        <f>ROUND(I693*H693,2)</f>
        <v>0</v>
      </c>
      <c r="K693" s="213" t="s">
        <v>19</v>
      </c>
      <c r="L693" s="43"/>
      <c r="M693" s="225" t="s">
        <v>19</v>
      </c>
      <c r="N693" s="226" t="s">
        <v>44</v>
      </c>
      <c r="O693" s="83"/>
      <c r="P693" s="227">
        <f>O693*H693</f>
        <v>0</v>
      </c>
      <c r="Q693" s="227">
        <v>0</v>
      </c>
      <c r="R693" s="227">
        <f>Q693*H693</f>
        <v>0</v>
      </c>
      <c r="S693" s="227">
        <v>0</v>
      </c>
      <c r="T693" s="228">
        <f>S693*H693</f>
        <v>0</v>
      </c>
      <c r="AR693" s="223" t="s">
        <v>81</v>
      </c>
      <c r="AT693" s="223" t="s">
        <v>155</v>
      </c>
      <c r="AU693" s="223" t="s">
        <v>83</v>
      </c>
      <c r="AY693" s="17" t="s">
        <v>152</v>
      </c>
      <c r="BE693" s="224">
        <f>IF(N693="základní",J693,0)</f>
        <v>0</v>
      </c>
      <c r="BF693" s="224">
        <f>IF(N693="snížená",J693,0)</f>
        <v>0</v>
      </c>
      <c r="BG693" s="224">
        <f>IF(N693="zákl. přenesená",J693,0)</f>
        <v>0</v>
      </c>
      <c r="BH693" s="224">
        <f>IF(N693="sníž. přenesená",J693,0)</f>
        <v>0</v>
      </c>
      <c r="BI693" s="224">
        <f>IF(N693="nulová",J693,0)</f>
        <v>0</v>
      </c>
      <c r="BJ693" s="17" t="s">
        <v>81</v>
      </c>
      <c r="BK693" s="224">
        <f>ROUND(I693*H693,2)</f>
        <v>0</v>
      </c>
      <c r="BL693" s="17" t="s">
        <v>81</v>
      </c>
      <c r="BM693" s="223" t="s">
        <v>4106</v>
      </c>
    </row>
    <row r="694" s="1" customFormat="1">
      <c r="B694" s="38"/>
      <c r="C694" s="39"/>
      <c r="D694" s="229" t="s">
        <v>180</v>
      </c>
      <c r="E694" s="39"/>
      <c r="F694" s="230" t="s">
        <v>4099</v>
      </c>
      <c r="G694" s="39"/>
      <c r="H694" s="39"/>
      <c r="I694" s="135"/>
      <c r="J694" s="39"/>
      <c r="K694" s="39"/>
      <c r="L694" s="43"/>
      <c r="M694" s="231"/>
      <c r="N694" s="83"/>
      <c r="O694" s="83"/>
      <c r="P694" s="83"/>
      <c r="Q694" s="83"/>
      <c r="R694" s="83"/>
      <c r="S694" s="83"/>
      <c r="T694" s="84"/>
      <c r="AT694" s="17" t="s">
        <v>180</v>
      </c>
      <c r="AU694" s="17" t="s">
        <v>83</v>
      </c>
    </row>
    <row r="695" s="12" customFormat="1">
      <c r="B695" s="232"/>
      <c r="C695" s="233"/>
      <c r="D695" s="229" t="s">
        <v>182</v>
      </c>
      <c r="E695" s="234" t="s">
        <v>19</v>
      </c>
      <c r="F695" s="235" t="s">
        <v>3728</v>
      </c>
      <c r="G695" s="233"/>
      <c r="H695" s="234" t="s">
        <v>19</v>
      </c>
      <c r="I695" s="236"/>
      <c r="J695" s="233"/>
      <c r="K695" s="233"/>
      <c r="L695" s="237"/>
      <c r="M695" s="238"/>
      <c r="N695" s="239"/>
      <c r="O695" s="239"/>
      <c r="P695" s="239"/>
      <c r="Q695" s="239"/>
      <c r="R695" s="239"/>
      <c r="S695" s="239"/>
      <c r="T695" s="240"/>
      <c r="AT695" s="241" t="s">
        <v>182</v>
      </c>
      <c r="AU695" s="241" t="s">
        <v>83</v>
      </c>
      <c r="AV695" s="12" t="s">
        <v>81</v>
      </c>
      <c r="AW695" s="12" t="s">
        <v>35</v>
      </c>
      <c r="AX695" s="12" t="s">
        <v>73</v>
      </c>
      <c r="AY695" s="241" t="s">
        <v>152</v>
      </c>
    </row>
    <row r="696" s="12" customFormat="1">
      <c r="B696" s="232"/>
      <c r="C696" s="233"/>
      <c r="D696" s="229" t="s">
        <v>182</v>
      </c>
      <c r="E696" s="234" t="s">
        <v>19</v>
      </c>
      <c r="F696" s="235" t="s">
        <v>4107</v>
      </c>
      <c r="G696" s="233"/>
      <c r="H696" s="234" t="s">
        <v>19</v>
      </c>
      <c r="I696" s="236"/>
      <c r="J696" s="233"/>
      <c r="K696" s="233"/>
      <c r="L696" s="237"/>
      <c r="M696" s="238"/>
      <c r="N696" s="239"/>
      <c r="O696" s="239"/>
      <c r="P696" s="239"/>
      <c r="Q696" s="239"/>
      <c r="R696" s="239"/>
      <c r="S696" s="239"/>
      <c r="T696" s="240"/>
      <c r="AT696" s="241" t="s">
        <v>182</v>
      </c>
      <c r="AU696" s="241" t="s">
        <v>83</v>
      </c>
      <c r="AV696" s="12" t="s">
        <v>81</v>
      </c>
      <c r="AW696" s="12" t="s">
        <v>35</v>
      </c>
      <c r="AX696" s="12" t="s">
        <v>73</v>
      </c>
      <c r="AY696" s="241" t="s">
        <v>152</v>
      </c>
    </row>
    <row r="697" s="13" customFormat="1">
      <c r="B697" s="242"/>
      <c r="C697" s="243"/>
      <c r="D697" s="229" t="s">
        <v>182</v>
      </c>
      <c r="E697" s="244" t="s">
        <v>19</v>
      </c>
      <c r="F697" s="245" t="s">
        <v>81</v>
      </c>
      <c r="G697" s="243"/>
      <c r="H697" s="246">
        <v>1</v>
      </c>
      <c r="I697" s="247"/>
      <c r="J697" s="243"/>
      <c r="K697" s="243"/>
      <c r="L697" s="248"/>
      <c r="M697" s="249"/>
      <c r="N697" s="250"/>
      <c r="O697" s="250"/>
      <c r="P697" s="250"/>
      <c r="Q697" s="250"/>
      <c r="R697" s="250"/>
      <c r="S697" s="250"/>
      <c r="T697" s="251"/>
      <c r="AT697" s="252" t="s">
        <v>182</v>
      </c>
      <c r="AU697" s="252" t="s">
        <v>83</v>
      </c>
      <c r="AV697" s="13" t="s">
        <v>83</v>
      </c>
      <c r="AW697" s="13" t="s">
        <v>35</v>
      </c>
      <c r="AX697" s="13" t="s">
        <v>81</v>
      </c>
      <c r="AY697" s="252" t="s">
        <v>152</v>
      </c>
    </row>
    <row r="698" s="1" customFormat="1" ht="48" customHeight="1">
      <c r="B698" s="38"/>
      <c r="C698" s="211" t="s">
        <v>1181</v>
      </c>
      <c r="D698" s="211" t="s">
        <v>155</v>
      </c>
      <c r="E698" s="212" t="s">
        <v>4108</v>
      </c>
      <c r="F698" s="213" t="s">
        <v>4109</v>
      </c>
      <c r="G698" s="214" t="s">
        <v>267</v>
      </c>
      <c r="H698" s="215">
        <v>1</v>
      </c>
      <c r="I698" s="216"/>
      <c r="J698" s="217">
        <f>ROUND(I698*H698,2)</f>
        <v>0</v>
      </c>
      <c r="K698" s="213" t="s">
        <v>3786</v>
      </c>
      <c r="L698" s="43"/>
      <c r="M698" s="225" t="s">
        <v>19</v>
      </c>
      <c r="N698" s="226" t="s">
        <v>44</v>
      </c>
      <c r="O698" s="83"/>
      <c r="P698" s="227">
        <f>O698*H698</f>
        <v>0</v>
      </c>
      <c r="Q698" s="227">
        <v>0</v>
      </c>
      <c r="R698" s="227">
        <f>Q698*H698</f>
        <v>0</v>
      </c>
      <c r="S698" s="227">
        <v>0</v>
      </c>
      <c r="T698" s="228">
        <f>S698*H698</f>
        <v>0</v>
      </c>
      <c r="AR698" s="223" t="s">
        <v>81</v>
      </c>
      <c r="AT698" s="223" t="s">
        <v>155</v>
      </c>
      <c r="AU698" s="223" t="s">
        <v>83</v>
      </c>
      <c r="AY698" s="17" t="s">
        <v>152</v>
      </c>
      <c r="BE698" s="224">
        <f>IF(N698="základní",J698,0)</f>
        <v>0</v>
      </c>
      <c r="BF698" s="224">
        <f>IF(N698="snížená",J698,0)</f>
        <v>0</v>
      </c>
      <c r="BG698" s="224">
        <f>IF(N698="zákl. přenesená",J698,0)</f>
        <v>0</v>
      </c>
      <c r="BH698" s="224">
        <f>IF(N698="sníž. přenesená",J698,0)</f>
        <v>0</v>
      </c>
      <c r="BI698" s="224">
        <f>IF(N698="nulová",J698,0)</f>
        <v>0</v>
      </c>
      <c r="BJ698" s="17" t="s">
        <v>81</v>
      </c>
      <c r="BK698" s="224">
        <f>ROUND(I698*H698,2)</f>
        <v>0</v>
      </c>
      <c r="BL698" s="17" t="s">
        <v>81</v>
      </c>
      <c r="BM698" s="223" t="s">
        <v>4110</v>
      </c>
    </row>
    <row r="699" s="1" customFormat="1">
      <c r="B699" s="38"/>
      <c r="C699" s="39"/>
      <c r="D699" s="229" t="s">
        <v>180</v>
      </c>
      <c r="E699" s="39"/>
      <c r="F699" s="230" t="s">
        <v>4111</v>
      </c>
      <c r="G699" s="39"/>
      <c r="H699" s="39"/>
      <c r="I699" s="135"/>
      <c r="J699" s="39"/>
      <c r="K699" s="39"/>
      <c r="L699" s="43"/>
      <c r="M699" s="231"/>
      <c r="N699" s="83"/>
      <c r="O699" s="83"/>
      <c r="P699" s="83"/>
      <c r="Q699" s="83"/>
      <c r="R699" s="83"/>
      <c r="S699" s="83"/>
      <c r="T699" s="84"/>
      <c r="AT699" s="17" t="s">
        <v>180</v>
      </c>
      <c r="AU699" s="17" t="s">
        <v>83</v>
      </c>
    </row>
    <row r="700" s="12" customFormat="1">
      <c r="B700" s="232"/>
      <c r="C700" s="233"/>
      <c r="D700" s="229" t="s">
        <v>182</v>
      </c>
      <c r="E700" s="234" t="s">
        <v>19</v>
      </c>
      <c r="F700" s="235" t="s">
        <v>3811</v>
      </c>
      <c r="G700" s="233"/>
      <c r="H700" s="234" t="s">
        <v>19</v>
      </c>
      <c r="I700" s="236"/>
      <c r="J700" s="233"/>
      <c r="K700" s="233"/>
      <c r="L700" s="237"/>
      <c r="M700" s="238"/>
      <c r="N700" s="239"/>
      <c r="O700" s="239"/>
      <c r="P700" s="239"/>
      <c r="Q700" s="239"/>
      <c r="R700" s="239"/>
      <c r="S700" s="239"/>
      <c r="T700" s="240"/>
      <c r="AT700" s="241" t="s">
        <v>182</v>
      </c>
      <c r="AU700" s="241" t="s">
        <v>83</v>
      </c>
      <c r="AV700" s="12" t="s">
        <v>81</v>
      </c>
      <c r="AW700" s="12" t="s">
        <v>35</v>
      </c>
      <c r="AX700" s="12" t="s">
        <v>73</v>
      </c>
      <c r="AY700" s="241" t="s">
        <v>152</v>
      </c>
    </row>
    <row r="701" s="12" customFormat="1">
      <c r="B701" s="232"/>
      <c r="C701" s="233"/>
      <c r="D701" s="229" t="s">
        <v>182</v>
      </c>
      <c r="E701" s="234" t="s">
        <v>19</v>
      </c>
      <c r="F701" s="235" t="s">
        <v>4112</v>
      </c>
      <c r="G701" s="233"/>
      <c r="H701" s="234" t="s">
        <v>19</v>
      </c>
      <c r="I701" s="236"/>
      <c r="J701" s="233"/>
      <c r="K701" s="233"/>
      <c r="L701" s="237"/>
      <c r="M701" s="238"/>
      <c r="N701" s="239"/>
      <c r="O701" s="239"/>
      <c r="P701" s="239"/>
      <c r="Q701" s="239"/>
      <c r="R701" s="239"/>
      <c r="S701" s="239"/>
      <c r="T701" s="240"/>
      <c r="AT701" s="241" t="s">
        <v>182</v>
      </c>
      <c r="AU701" s="241" t="s">
        <v>83</v>
      </c>
      <c r="AV701" s="12" t="s">
        <v>81</v>
      </c>
      <c r="AW701" s="12" t="s">
        <v>35</v>
      </c>
      <c r="AX701" s="12" t="s">
        <v>73</v>
      </c>
      <c r="AY701" s="241" t="s">
        <v>152</v>
      </c>
    </row>
    <row r="702" s="12" customFormat="1">
      <c r="B702" s="232"/>
      <c r="C702" s="233"/>
      <c r="D702" s="229" t="s">
        <v>182</v>
      </c>
      <c r="E702" s="234" t="s">
        <v>19</v>
      </c>
      <c r="F702" s="235" t="s">
        <v>3812</v>
      </c>
      <c r="G702" s="233"/>
      <c r="H702" s="234" t="s">
        <v>19</v>
      </c>
      <c r="I702" s="236"/>
      <c r="J702" s="233"/>
      <c r="K702" s="233"/>
      <c r="L702" s="237"/>
      <c r="M702" s="238"/>
      <c r="N702" s="239"/>
      <c r="O702" s="239"/>
      <c r="P702" s="239"/>
      <c r="Q702" s="239"/>
      <c r="R702" s="239"/>
      <c r="S702" s="239"/>
      <c r="T702" s="240"/>
      <c r="AT702" s="241" t="s">
        <v>182</v>
      </c>
      <c r="AU702" s="241" t="s">
        <v>83</v>
      </c>
      <c r="AV702" s="12" t="s">
        <v>81</v>
      </c>
      <c r="AW702" s="12" t="s">
        <v>35</v>
      </c>
      <c r="AX702" s="12" t="s">
        <v>73</v>
      </c>
      <c r="AY702" s="241" t="s">
        <v>152</v>
      </c>
    </row>
    <row r="703" s="13" customFormat="1">
      <c r="B703" s="242"/>
      <c r="C703" s="243"/>
      <c r="D703" s="229" t="s">
        <v>182</v>
      </c>
      <c r="E703" s="244" t="s">
        <v>19</v>
      </c>
      <c r="F703" s="245" t="s">
        <v>81</v>
      </c>
      <c r="G703" s="243"/>
      <c r="H703" s="246">
        <v>1</v>
      </c>
      <c r="I703" s="247"/>
      <c r="J703" s="243"/>
      <c r="K703" s="243"/>
      <c r="L703" s="248"/>
      <c r="M703" s="249"/>
      <c r="N703" s="250"/>
      <c r="O703" s="250"/>
      <c r="P703" s="250"/>
      <c r="Q703" s="250"/>
      <c r="R703" s="250"/>
      <c r="S703" s="250"/>
      <c r="T703" s="251"/>
      <c r="AT703" s="252" t="s">
        <v>182</v>
      </c>
      <c r="AU703" s="252" t="s">
        <v>83</v>
      </c>
      <c r="AV703" s="13" t="s">
        <v>83</v>
      </c>
      <c r="AW703" s="13" t="s">
        <v>35</v>
      </c>
      <c r="AX703" s="13" t="s">
        <v>81</v>
      </c>
      <c r="AY703" s="252" t="s">
        <v>152</v>
      </c>
    </row>
    <row r="704" s="1" customFormat="1" ht="16.5" customHeight="1">
      <c r="B704" s="38"/>
      <c r="C704" s="211" t="s">
        <v>1185</v>
      </c>
      <c r="D704" s="211" t="s">
        <v>155</v>
      </c>
      <c r="E704" s="212" t="s">
        <v>4113</v>
      </c>
      <c r="F704" s="213" t="s">
        <v>4114</v>
      </c>
      <c r="G704" s="214" t="s">
        <v>267</v>
      </c>
      <c r="H704" s="215">
        <v>2</v>
      </c>
      <c r="I704" s="216"/>
      <c r="J704" s="217">
        <f>ROUND(I704*H704,2)</f>
        <v>0</v>
      </c>
      <c r="K704" s="213" t="s">
        <v>3039</v>
      </c>
      <c r="L704" s="43"/>
      <c r="M704" s="225" t="s">
        <v>19</v>
      </c>
      <c r="N704" s="226" t="s">
        <v>44</v>
      </c>
      <c r="O704" s="83"/>
      <c r="P704" s="227">
        <f>O704*H704</f>
        <v>0</v>
      </c>
      <c r="Q704" s="227">
        <v>0</v>
      </c>
      <c r="R704" s="227">
        <f>Q704*H704</f>
        <v>0</v>
      </c>
      <c r="S704" s="227">
        <v>0</v>
      </c>
      <c r="T704" s="228">
        <f>S704*H704</f>
        <v>0</v>
      </c>
      <c r="AR704" s="223" t="s">
        <v>81</v>
      </c>
      <c r="AT704" s="223" t="s">
        <v>155</v>
      </c>
      <c r="AU704" s="223" t="s">
        <v>83</v>
      </c>
      <c r="AY704" s="17" t="s">
        <v>152</v>
      </c>
      <c r="BE704" s="224">
        <f>IF(N704="základní",J704,0)</f>
        <v>0</v>
      </c>
      <c r="BF704" s="224">
        <f>IF(N704="snížená",J704,0)</f>
        <v>0</v>
      </c>
      <c r="BG704" s="224">
        <f>IF(N704="zákl. přenesená",J704,0)</f>
        <v>0</v>
      </c>
      <c r="BH704" s="224">
        <f>IF(N704="sníž. přenesená",J704,0)</f>
        <v>0</v>
      </c>
      <c r="BI704" s="224">
        <f>IF(N704="nulová",J704,0)</f>
        <v>0</v>
      </c>
      <c r="BJ704" s="17" t="s">
        <v>81</v>
      </c>
      <c r="BK704" s="224">
        <f>ROUND(I704*H704,2)</f>
        <v>0</v>
      </c>
      <c r="BL704" s="17" t="s">
        <v>81</v>
      </c>
      <c r="BM704" s="223" t="s">
        <v>4115</v>
      </c>
    </row>
    <row r="705" s="12" customFormat="1">
      <c r="B705" s="232"/>
      <c r="C705" s="233"/>
      <c r="D705" s="229" t="s">
        <v>182</v>
      </c>
      <c r="E705" s="234" t="s">
        <v>19</v>
      </c>
      <c r="F705" s="235" t="s">
        <v>3834</v>
      </c>
      <c r="G705" s="233"/>
      <c r="H705" s="234" t="s">
        <v>19</v>
      </c>
      <c r="I705" s="236"/>
      <c r="J705" s="233"/>
      <c r="K705" s="233"/>
      <c r="L705" s="237"/>
      <c r="M705" s="238"/>
      <c r="N705" s="239"/>
      <c r="O705" s="239"/>
      <c r="P705" s="239"/>
      <c r="Q705" s="239"/>
      <c r="R705" s="239"/>
      <c r="S705" s="239"/>
      <c r="T705" s="240"/>
      <c r="AT705" s="241" t="s">
        <v>182</v>
      </c>
      <c r="AU705" s="241" t="s">
        <v>83</v>
      </c>
      <c r="AV705" s="12" t="s">
        <v>81</v>
      </c>
      <c r="AW705" s="12" t="s">
        <v>35</v>
      </c>
      <c r="AX705" s="12" t="s">
        <v>73</v>
      </c>
      <c r="AY705" s="241" t="s">
        <v>152</v>
      </c>
    </row>
    <row r="706" s="12" customFormat="1">
      <c r="B706" s="232"/>
      <c r="C706" s="233"/>
      <c r="D706" s="229" t="s">
        <v>182</v>
      </c>
      <c r="E706" s="234" t="s">
        <v>19</v>
      </c>
      <c r="F706" s="235" t="s">
        <v>3829</v>
      </c>
      <c r="G706" s="233"/>
      <c r="H706" s="234" t="s">
        <v>19</v>
      </c>
      <c r="I706" s="236"/>
      <c r="J706" s="233"/>
      <c r="K706" s="233"/>
      <c r="L706" s="237"/>
      <c r="M706" s="238"/>
      <c r="N706" s="239"/>
      <c r="O706" s="239"/>
      <c r="P706" s="239"/>
      <c r="Q706" s="239"/>
      <c r="R706" s="239"/>
      <c r="S706" s="239"/>
      <c r="T706" s="240"/>
      <c r="AT706" s="241" t="s">
        <v>182</v>
      </c>
      <c r="AU706" s="241" t="s">
        <v>83</v>
      </c>
      <c r="AV706" s="12" t="s">
        <v>81</v>
      </c>
      <c r="AW706" s="12" t="s">
        <v>35</v>
      </c>
      <c r="AX706" s="12" t="s">
        <v>73</v>
      </c>
      <c r="AY706" s="241" t="s">
        <v>152</v>
      </c>
    </row>
    <row r="707" s="13" customFormat="1">
      <c r="B707" s="242"/>
      <c r="C707" s="243"/>
      <c r="D707" s="229" t="s">
        <v>182</v>
      </c>
      <c r="E707" s="244" t="s">
        <v>19</v>
      </c>
      <c r="F707" s="245" t="s">
        <v>81</v>
      </c>
      <c r="G707" s="243"/>
      <c r="H707" s="246">
        <v>1</v>
      </c>
      <c r="I707" s="247"/>
      <c r="J707" s="243"/>
      <c r="K707" s="243"/>
      <c r="L707" s="248"/>
      <c r="M707" s="249"/>
      <c r="N707" s="250"/>
      <c r="O707" s="250"/>
      <c r="P707" s="250"/>
      <c r="Q707" s="250"/>
      <c r="R707" s="250"/>
      <c r="S707" s="250"/>
      <c r="T707" s="251"/>
      <c r="AT707" s="252" t="s">
        <v>182</v>
      </c>
      <c r="AU707" s="252" t="s">
        <v>83</v>
      </c>
      <c r="AV707" s="13" t="s">
        <v>83</v>
      </c>
      <c r="AW707" s="13" t="s">
        <v>35</v>
      </c>
      <c r="AX707" s="13" t="s">
        <v>73</v>
      </c>
      <c r="AY707" s="252" t="s">
        <v>152</v>
      </c>
    </row>
    <row r="708" s="12" customFormat="1">
      <c r="B708" s="232"/>
      <c r="C708" s="233"/>
      <c r="D708" s="229" t="s">
        <v>182</v>
      </c>
      <c r="E708" s="234" t="s">
        <v>19</v>
      </c>
      <c r="F708" s="235" t="s">
        <v>3818</v>
      </c>
      <c r="G708" s="233"/>
      <c r="H708" s="234" t="s">
        <v>19</v>
      </c>
      <c r="I708" s="236"/>
      <c r="J708" s="233"/>
      <c r="K708" s="233"/>
      <c r="L708" s="237"/>
      <c r="M708" s="238"/>
      <c r="N708" s="239"/>
      <c r="O708" s="239"/>
      <c r="P708" s="239"/>
      <c r="Q708" s="239"/>
      <c r="R708" s="239"/>
      <c r="S708" s="239"/>
      <c r="T708" s="240"/>
      <c r="AT708" s="241" t="s">
        <v>182</v>
      </c>
      <c r="AU708" s="241" t="s">
        <v>83</v>
      </c>
      <c r="AV708" s="12" t="s">
        <v>81</v>
      </c>
      <c r="AW708" s="12" t="s">
        <v>35</v>
      </c>
      <c r="AX708" s="12" t="s">
        <v>73</v>
      </c>
      <c r="AY708" s="241" t="s">
        <v>152</v>
      </c>
    </row>
    <row r="709" s="13" customFormat="1">
      <c r="B709" s="242"/>
      <c r="C709" s="243"/>
      <c r="D709" s="229" t="s">
        <v>182</v>
      </c>
      <c r="E709" s="244" t="s">
        <v>19</v>
      </c>
      <c r="F709" s="245" t="s">
        <v>81</v>
      </c>
      <c r="G709" s="243"/>
      <c r="H709" s="246">
        <v>1</v>
      </c>
      <c r="I709" s="247"/>
      <c r="J709" s="243"/>
      <c r="K709" s="243"/>
      <c r="L709" s="248"/>
      <c r="M709" s="249"/>
      <c r="N709" s="250"/>
      <c r="O709" s="250"/>
      <c r="P709" s="250"/>
      <c r="Q709" s="250"/>
      <c r="R709" s="250"/>
      <c r="S709" s="250"/>
      <c r="T709" s="251"/>
      <c r="AT709" s="252" t="s">
        <v>182</v>
      </c>
      <c r="AU709" s="252" t="s">
        <v>83</v>
      </c>
      <c r="AV709" s="13" t="s">
        <v>83</v>
      </c>
      <c r="AW709" s="13" t="s">
        <v>35</v>
      </c>
      <c r="AX709" s="13" t="s">
        <v>73</v>
      </c>
      <c r="AY709" s="252" t="s">
        <v>152</v>
      </c>
    </row>
    <row r="710" s="14" customFormat="1">
      <c r="B710" s="253"/>
      <c r="C710" s="254"/>
      <c r="D710" s="229" t="s">
        <v>182</v>
      </c>
      <c r="E710" s="255" t="s">
        <v>19</v>
      </c>
      <c r="F710" s="256" t="s">
        <v>189</v>
      </c>
      <c r="G710" s="254"/>
      <c r="H710" s="257">
        <v>2</v>
      </c>
      <c r="I710" s="258"/>
      <c r="J710" s="254"/>
      <c r="K710" s="254"/>
      <c r="L710" s="259"/>
      <c r="M710" s="260"/>
      <c r="N710" s="261"/>
      <c r="O710" s="261"/>
      <c r="P710" s="261"/>
      <c r="Q710" s="261"/>
      <c r="R710" s="261"/>
      <c r="S710" s="261"/>
      <c r="T710" s="262"/>
      <c r="AT710" s="263" t="s">
        <v>182</v>
      </c>
      <c r="AU710" s="263" t="s">
        <v>83</v>
      </c>
      <c r="AV710" s="14" t="s">
        <v>151</v>
      </c>
      <c r="AW710" s="14" t="s">
        <v>35</v>
      </c>
      <c r="AX710" s="14" t="s">
        <v>81</v>
      </c>
      <c r="AY710" s="263" t="s">
        <v>152</v>
      </c>
    </row>
    <row r="711" s="1" customFormat="1" ht="16.5" customHeight="1">
      <c r="B711" s="38"/>
      <c r="C711" s="211" t="s">
        <v>1194</v>
      </c>
      <c r="D711" s="211" t="s">
        <v>155</v>
      </c>
      <c r="E711" s="212" t="s">
        <v>4116</v>
      </c>
      <c r="F711" s="213" t="s">
        <v>4117</v>
      </c>
      <c r="G711" s="214" t="s">
        <v>267</v>
      </c>
      <c r="H711" s="215">
        <v>4</v>
      </c>
      <c r="I711" s="216"/>
      <c r="J711" s="217">
        <f>ROUND(I711*H711,2)</f>
        <v>0</v>
      </c>
      <c r="K711" s="213" t="s">
        <v>3039</v>
      </c>
      <c r="L711" s="43"/>
      <c r="M711" s="225" t="s">
        <v>19</v>
      </c>
      <c r="N711" s="226" t="s">
        <v>44</v>
      </c>
      <c r="O711" s="83"/>
      <c r="P711" s="227">
        <f>O711*H711</f>
        <v>0</v>
      </c>
      <c r="Q711" s="227">
        <v>0</v>
      </c>
      <c r="R711" s="227">
        <f>Q711*H711</f>
        <v>0</v>
      </c>
      <c r="S711" s="227">
        <v>0</v>
      </c>
      <c r="T711" s="228">
        <f>S711*H711</f>
        <v>0</v>
      </c>
      <c r="AR711" s="223" t="s">
        <v>81</v>
      </c>
      <c r="AT711" s="223" t="s">
        <v>155</v>
      </c>
      <c r="AU711" s="223" t="s">
        <v>83</v>
      </c>
      <c r="AY711" s="17" t="s">
        <v>152</v>
      </c>
      <c r="BE711" s="224">
        <f>IF(N711="základní",J711,0)</f>
        <v>0</v>
      </c>
      <c r="BF711" s="224">
        <f>IF(N711="snížená",J711,0)</f>
        <v>0</v>
      </c>
      <c r="BG711" s="224">
        <f>IF(N711="zákl. přenesená",J711,0)</f>
        <v>0</v>
      </c>
      <c r="BH711" s="224">
        <f>IF(N711="sníž. přenesená",J711,0)</f>
        <v>0</v>
      </c>
      <c r="BI711" s="224">
        <f>IF(N711="nulová",J711,0)</f>
        <v>0</v>
      </c>
      <c r="BJ711" s="17" t="s">
        <v>81</v>
      </c>
      <c r="BK711" s="224">
        <f>ROUND(I711*H711,2)</f>
        <v>0</v>
      </c>
      <c r="BL711" s="17" t="s">
        <v>81</v>
      </c>
      <c r="BM711" s="223" t="s">
        <v>4118</v>
      </c>
    </row>
    <row r="712" s="12" customFormat="1">
      <c r="B712" s="232"/>
      <c r="C712" s="233"/>
      <c r="D712" s="229" t="s">
        <v>182</v>
      </c>
      <c r="E712" s="234" t="s">
        <v>19</v>
      </c>
      <c r="F712" s="235" t="s">
        <v>3834</v>
      </c>
      <c r="G712" s="233"/>
      <c r="H712" s="234" t="s">
        <v>19</v>
      </c>
      <c r="I712" s="236"/>
      <c r="J712" s="233"/>
      <c r="K712" s="233"/>
      <c r="L712" s="237"/>
      <c r="M712" s="238"/>
      <c r="N712" s="239"/>
      <c r="O712" s="239"/>
      <c r="P712" s="239"/>
      <c r="Q712" s="239"/>
      <c r="R712" s="239"/>
      <c r="S712" s="239"/>
      <c r="T712" s="240"/>
      <c r="AT712" s="241" t="s">
        <v>182</v>
      </c>
      <c r="AU712" s="241" t="s">
        <v>83</v>
      </c>
      <c r="AV712" s="12" t="s">
        <v>81</v>
      </c>
      <c r="AW712" s="12" t="s">
        <v>35</v>
      </c>
      <c r="AX712" s="12" t="s">
        <v>73</v>
      </c>
      <c r="AY712" s="241" t="s">
        <v>152</v>
      </c>
    </row>
    <row r="713" s="12" customFormat="1">
      <c r="B713" s="232"/>
      <c r="C713" s="233"/>
      <c r="D713" s="229" t="s">
        <v>182</v>
      </c>
      <c r="E713" s="234" t="s">
        <v>19</v>
      </c>
      <c r="F713" s="235" t="s">
        <v>3812</v>
      </c>
      <c r="G713" s="233"/>
      <c r="H713" s="234" t="s">
        <v>19</v>
      </c>
      <c r="I713" s="236"/>
      <c r="J713" s="233"/>
      <c r="K713" s="233"/>
      <c r="L713" s="237"/>
      <c r="M713" s="238"/>
      <c r="N713" s="239"/>
      <c r="O713" s="239"/>
      <c r="P713" s="239"/>
      <c r="Q713" s="239"/>
      <c r="R713" s="239"/>
      <c r="S713" s="239"/>
      <c r="T713" s="240"/>
      <c r="AT713" s="241" t="s">
        <v>182</v>
      </c>
      <c r="AU713" s="241" t="s">
        <v>83</v>
      </c>
      <c r="AV713" s="12" t="s">
        <v>81</v>
      </c>
      <c r="AW713" s="12" t="s">
        <v>35</v>
      </c>
      <c r="AX713" s="12" t="s">
        <v>73</v>
      </c>
      <c r="AY713" s="241" t="s">
        <v>152</v>
      </c>
    </row>
    <row r="714" s="13" customFormat="1">
      <c r="B714" s="242"/>
      <c r="C714" s="243"/>
      <c r="D714" s="229" t="s">
        <v>182</v>
      </c>
      <c r="E714" s="244" t="s">
        <v>19</v>
      </c>
      <c r="F714" s="245" t="s">
        <v>81</v>
      </c>
      <c r="G714" s="243"/>
      <c r="H714" s="246">
        <v>1</v>
      </c>
      <c r="I714" s="247"/>
      <c r="J714" s="243"/>
      <c r="K714" s="243"/>
      <c r="L714" s="248"/>
      <c r="M714" s="249"/>
      <c r="N714" s="250"/>
      <c r="O714" s="250"/>
      <c r="P714" s="250"/>
      <c r="Q714" s="250"/>
      <c r="R714" s="250"/>
      <c r="S714" s="250"/>
      <c r="T714" s="251"/>
      <c r="AT714" s="252" t="s">
        <v>182</v>
      </c>
      <c r="AU714" s="252" t="s">
        <v>83</v>
      </c>
      <c r="AV714" s="13" t="s">
        <v>83</v>
      </c>
      <c r="AW714" s="13" t="s">
        <v>35</v>
      </c>
      <c r="AX714" s="13" t="s">
        <v>73</v>
      </c>
      <c r="AY714" s="252" t="s">
        <v>152</v>
      </c>
    </row>
    <row r="715" s="12" customFormat="1">
      <c r="B715" s="232"/>
      <c r="C715" s="233"/>
      <c r="D715" s="229" t="s">
        <v>182</v>
      </c>
      <c r="E715" s="234" t="s">
        <v>19</v>
      </c>
      <c r="F715" s="235" t="s">
        <v>3813</v>
      </c>
      <c r="G715" s="233"/>
      <c r="H715" s="234" t="s">
        <v>19</v>
      </c>
      <c r="I715" s="236"/>
      <c r="J715" s="233"/>
      <c r="K715" s="233"/>
      <c r="L715" s="237"/>
      <c r="M715" s="238"/>
      <c r="N715" s="239"/>
      <c r="O715" s="239"/>
      <c r="P715" s="239"/>
      <c r="Q715" s="239"/>
      <c r="R715" s="239"/>
      <c r="S715" s="239"/>
      <c r="T715" s="240"/>
      <c r="AT715" s="241" t="s">
        <v>182</v>
      </c>
      <c r="AU715" s="241" t="s">
        <v>83</v>
      </c>
      <c r="AV715" s="12" t="s">
        <v>81</v>
      </c>
      <c r="AW715" s="12" t="s">
        <v>35</v>
      </c>
      <c r="AX715" s="12" t="s">
        <v>73</v>
      </c>
      <c r="AY715" s="241" t="s">
        <v>152</v>
      </c>
    </row>
    <row r="716" s="13" customFormat="1">
      <c r="B716" s="242"/>
      <c r="C716" s="243"/>
      <c r="D716" s="229" t="s">
        <v>182</v>
      </c>
      <c r="E716" s="244" t="s">
        <v>19</v>
      </c>
      <c r="F716" s="245" t="s">
        <v>81</v>
      </c>
      <c r="G716" s="243"/>
      <c r="H716" s="246">
        <v>1</v>
      </c>
      <c r="I716" s="247"/>
      <c r="J716" s="243"/>
      <c r="K716" s="243"/>
      <c r="L716" s="248"/>
      <c r="M716" s="249"/>
      <c r="N716" s="250"/>
      <c r="O716" s="250"/>
      <c r="P716" s="250"/>
      <c r="Q716" s="250"/>
      <c r="R716" s="250"/>
      <c r="S716" s="250"/>
      <c r="T716" s="251"/>
      <c r="AT716" s="252" t="s">
        <v>182</v>
      </c>
      <c r="AU716" s="252" t="s">
        <v>83</v>
      </c>
      <c r="AV716" s="13" t="s">
        <v>83</v>
      </c>
      <c r="AW716" s="13" t="s">
        <v>35</v>
      </c>
      <c r="AX716" s="13" t="s">
        <v>73</v>
      </c>
      <c r="AY716" s="252" t="s">
        <v>152</v>
      </c>
    </row>
    <row r="717" s="12" customFormat="1">
      <c r="B717" s="232"/>
      <c r="C717" s="233"/>
      <c r="D717" s="229" t="s">
        <v>182</v>
      </c>
      <c r="E717" s="234" t="s">
        <v>19</v>
      </c>
      <c r="F717" s="235" t="s">
        <v>3815</v>
      </c>
      <c r="G717" s="233"/>
      <c r="H717" s="234" t="s">
        <v>19</v>
      </c>
      <c r="I717" s="236"/>
      <c r="J717" s="233"/>
      <c r="K717" s="233"/>
      <c r="L717" s="237"/>
      <c r="M717" s="238"/>
      <c r="N717" s="239"/>
      <c r="O717" s="239"/>
      <c r="P717" s="239"/>
      <c r="Q717" s="239"/>
      <c r="R717" s="239"/>
      <c r="S717" s="239"/>
      <c r="T717" s="240"/>
      <c r="AT717" s="241" t="s">
        <v>182</v>
      </c>
      <c r="AU717" s="241" t="s">
        <v>83</v>
      </c>
      <c r="AV717" s="12" t="s">
        <v>81</v>
      </c>
      <c r="AW717" s="12" t="s">
        <v>35</v>
      </c>
      <c r="AX717" s="12" t="s">
        <v>73</v>
      </c>
      <c r="AY717" s="241" t="s">
        <v>152</v>
      </c>
    </row>
    <row r="718" s="13" customFormat="1">
      <c r="B718" s="242"/>
      <c r="C718" s="243"/>
      <c r="D718" s="229" t="s">
        <v>182</v>
      </c>
      <c r="E718" s="244" t="s">
        <v>19</v>
      </c>
      <c r="F718" s="245" t="s">
        <v>81</v>
      </c>
      <c r="G718" s="243"/>
      <c r="H718" s="246">
        <v>1</v>
      </c>
      <c r="I718" s="247"/>
      <c r="J718" s="243"/>
      <c r="K718" s="243"/>
      <c r="L718" s="248"/>
      <c r="M718" s="249"/>
      <c r="N718" s="250"/>
      <c r="O718" s="250"/>
      <c r="P718" s="250"/>
      <c r="Q718" s="250"/>
      <c r="R718" s="250"/>
      <c r="S718" s="250"/>
      <c r="T718" s="251"/>
      <c r="AT718" s="252" t="s">
        <v>182</v>
      </c>
      <c r="AU718" s="252" t="s">
        <v>83</v>
      </c>
      <c r="AV718" s="13" t="s">
        <v>83</v>
      </c>
      <c r="AW718" s="13" t="s">
        <v>35</v>
      </c>
      <c r="AX718" s="13" t="s">
        <v>73</v>
      </c>
      <c r="AY718" s="252" t="s">
        <v>152</v>
      </c>
    </row>
    <row r="719" s="12" customFormat="1">
      <c r="B719" s="232"/>
      <c r="C719" s="233"/>
      <c r="D719" s="229" t="s">
        <v>182</v>
      </c>
      <c r="E719" s="234" t="s">
        <v>19</v>
      </c>
      <c r="F719" s="235" t="s">
        <v>3817</v>
      </c>
      <c r="G719" s="233"/>
      <c r="H719" s="234" t="s">
        <v>19</v>
      </c>
      <c r="I719" s="236"/>
      <c r="J719" s="233"/>
      <c r="K719" s="233"/>
      <c r="L719" s="237"/>
      <c r="M719" s="238"/>
      <c r="N719" s="239"/>
      <c r="O719" s="239"/>
      <c r="P719" s="239"/>
      <c r="Q719" s="239"/>
      <c r="R719" s="239"/>
      <c r="S719" s="239"/>
      <c r="T719" s="240"/>
      <c r="AT719" s="241" t="s">
        <v>182</v>
      </c>
      <c r="AU719" s="241" t="s">
        <v>83</v>
      </c>
      <c r="AV719" s="12" t="s">
        <v>81</v>
      </c>
      <c r="AW719" s="12" t="s">
        <v>35</v>
      </c>
      <c r="AX719" s="12" t="s">
        <v>73</v>
      </c>
      <c r="AY719" s="241" t="s">
        <v>152</v>
      </c>
    </row>
    <row r="720" s="13" customFormat="1">
      <c r="B720" s="242"/>
      <c r="C720" s="243"/>
      <c r="D720" s="229" t="s">
        <v>182</v>
      </c>
      <c r="E720" s="244" t="s">
        <v>19</v>
      </c>
      <c r="F720" s="245" t="s">
        <v>81</v>
      </c>
      <c r="G720" s="243"/>
      <c r="H720" s="246">
        <v>1</v>
      </c>
      <c r="I720" s="247"/>
      <c r="J720" s="243"/>
      <c r="K720" s="243"/>
      <c r="L720" s="248"/>
      <c r="M720" s="249"/>
      <c r="N720" s="250"/>
      <c r="O720" s="250"/>
      <c r="P720" s="250"/>
      <c r="Q720" s="250"/>
      <c r="R720" s="250"/>
      <c r="S720" s="250"/>
      <c r="T720" s="251"/>
      <c r="AT720" s="252" t="s">
        <v>182</v>
      </c>
      <c r="AU720" s="252" t="s">
        <v>83</v>
      </c>
      <c r="AV720" s="13" t="s">
        <v>83</v>
      </c>
      <c r="AW720" s="13" t="s">
        <v>35</v>
      </c>
      <c r="AX720" s="13" t="s">
        <v>73</v>
      </c>
      <c r="AY720" s="252" t="s">
        <v>152</v>
      </c>
    </row>
    <row r="721" s="14" customFormat="1">
      <c r="B721" s="253"/>
      <c r="C721" s="254"/>
      <c r="D721" s="229" t="s">
        <v>182</v>
      </c>
      <c r="E721" s="255" t="s">
        <v>19</v>
      </c>
      <c r="F721" s="256" t="s">
        <v>189</v>
      </c>
      <c r="G721" s="254"/>
      <c r="H721" s="257">
        <v>4</v>
      </c>
      <c r="I721" s="258"/>
      <c r="J721" s="254"/>
      <c r="K721" s="254"/>
      <c r="L721" s="259"/>
      <c r="M721" s="260"/>
      <c r="N721" s="261"/>
      <c r="O721" s="261"/>
      <c r="P721" s="261"/>
      <c r="Q721" s="261"/>
      <c r="R721" s="261"/>
      <c r="S721" s="261"/>
      <c r="T721" s="262"/>
      <c r="AT721" s="263" t="s">
        <v>182</v>
      </c>
      <c r="AU721" s="263" t="s">
        <v>83</v>
      </c>
      <c r="AV721" s="14" t="s">
        <v>151</v>
      </c>
      <c r="AW721" s="14" t="s">
        <v>35</v>
      </c>
      <c r="AX721" s="14" t="s">
        <v>81</v>
      </c>
      <c r="AY721" s="263" t="s">
        <v>152</v>
      </c>
    </row>
    <row r="722" s="1" customFormat="1" ht="24" customHeight="1">
      <c r="B722" s="38"/>
      <c r="C722" s="211" t="s">
        <v>1202</v>
      </c>
      <c r="D722" s="211" t="s">
        <v>155</v>
      </c>
      <c r="E722" s="212" t="s">
        <v>4119</v>
      </c>
      <c r="F722" s="213" t="s">
        <v>4120</v>
      </c>
      <c r="G722" s="214" t="s">
        <v>267</v>
      </c>
      <c r="H722" s="215">
        <v>2</v>
      </c>
      <c r="I722" s="216"/>
      <c r="J722" s="217">
        <f>ROUND(I722*H722,2)</f>
        <v>0</v>
      </c>
      <c r="K722" s="213" t="s">
        <v>3039</v>
      </c>
      <c r="L722" s="43"/>
      <c r="M722" s="225" t="s">
        <v>19</v>
      </c>
      <c r="N722" s="226" t="s">
        <v>44</v>
      </c>
      <c r="O722" s="83"/>
      <c r="P722" s="227">
        <f>O722*H722</f>
        <v>0</v>
      </c>
      <c r="Q722" s="227">
        <v>0</v>
      </c>
      <c r="R722" s="227">
        <f>Q722*H722</f>
        <v>0</v>
      </c>
      <c r="S722" s="227">
        <v>0</v>
      </c>
      <c r="T722" s="228">
        <f>S722*H722</f>
        <v>0</v>
      </c>
      <c r="AR722" s="223" t="s">
        <v>81</v>
      </c>
      <c r="AT722" s="223" t="s">
        <v>155</v>
      </c>
      <c r="AU722" s="223" t="s">
        <v>83</v>
      </c>
      <c r="AY722" s="17" t="s">
        <v>152</v>
      </c>
      <c r="BE722" s="224">
        <f>IF(N722="základní",J722,0)</f>
        <v>0</v>
      </c>
      <c r="BF722" s="224">
        <f>IF(N722="snížená",J722,0)</f>
        <v>0</v>
      </c>
      <c r="BG722" s="224">
        <f>IF(N722="zákl. přenesená",J722,0)</f>
        <v>0</v>
      </c>
      <c r="BH722" s="224">
        <f>IF(N722="sníž. přenesená",J722,0)</f>
        <v>0</v>
      </c>
      <c r="BI722" s="224">
        <f>IF(N722="nulová",J722,0)</f>
        <v>0</v>
      </c>
      <c r="BJ722" s="17" t="s">
        <v>81</v>
      </c>
      <c r="BK722" s="224">
        <f>ROUND(I722*H722,2)</f>
        <v>0</v>
      </c>
      <c r="BL722" s="17" t="s">
        <v>81</v>
      </c>
      <c r="BM722" s="223" t="s">
        <v>4121</v>
      </c>
    </row>
    <row r="723" s="1" customFormat="1">
      <c r="B723" s="38"/>
      <c r="C723" s="39"/>
      <c r="D723" s="229" t="s">
        <v>180</v>
      </c>
      <c r="E723" s="39"/>
      <c r="F723" s="230" t="s">
        <v>4122</v>
      </c>
      <c r="G723" s="39"/>
      <c r="H723" s="39"/>
      <c r="I723" s="135"/>
      <c r="J723" s="39"/>
      <c r="K723" s="39"/>
      <c r="L723" s="43"/>
      <c r="M723" s="231"/>
      <c r="N723" s="83"/>
      <c r="O723" s="83"/>
      <c r="P723" s="83"/>
      <c r="Q723" s="83"/>
      <c r="R723" s="83"/>
      <c r="S723" s="83"/>
      <c r="T723" s="84"/>
      <c r="AT723" s="17" t="s">
        <v>180</v>
      </c>
      <c r="AU723" s="17" t="s">
        <v>83</v>
      </c>
    </row>
    <row r="724" s="12" customFormat="1">
      <c r="B724" s="232"/>
      <c r="C724" s="233"/>
      <c r="D724" s="229" t="s">
        <v>182</v>
      </c>
      <c r="E724" s="234" t="s">
        <v>19</v>
      </c>
      <c r="F724" s="235" t="s">
        <v>3811</v>
      </c>
      <c r="G724" s="233"/>
      <c r="H724" s="234" t="s">
        <v>19</v>
      </c>
      <c r="I724" s="236"/>
      <c r="J724" s="233"/>
      <c r="K724" s="233"/>
      <c r="L724" s="237"/>
      <c r="M724" s="238"/>
      <c r="N724" s="239"/>
      <c r="O724" s="239"/>
      <c r="P724" s="239"/>
      <c r="Q724" s="239"/>
      <c r="R724" s="239"/>
      <c r="S724" s="239"/>
      <c r="T724" s="240"/>
      <c r="AT724" s="241" t="s">
        <v>182</v>
      </c>
      <c r="AU724" s="241" t="s">
        <v>83</v>
      </c>
      <c r="AV724" s="12" t="s">
        <v>81</v>
      </c>
      <c r="AW724" s="12" t="s">
        <v>35</v>
      </c>
      <c r="AX724" s="12" t="s">
        <v>73</v>
      </c>
      <c r="AY724" s="241" t="s">
        <v>152</v>
      </c>
    </row>
    <row r="725" s="12" customFormat="1">
      <c r="B725" s="232"/>
      <c r="C725" s="233"/>
      <c r="D725" s="229" t="s">
        <v>182</v>
      </c>
      <c r="E725" s="234" t="s">
        <v>19</v>
      </c>
      <c r="F725" s="235" t="s">
        <v>3815</v>
      </c>
      <c r="G725" s="233"/>
      <c r="H725" s="234" t="s">
        <v>19</v>
      </c>
      <c r="I725" s="236"/>
      <c r="J725" s="233"/>
      <c r="K725" s="233"/>
      <c r="L725" s="237"/>
      <c r="M725" s="238"/>
      <c r="N725" s="239"/>
      <c r="O725" s="239"/>
      <c r="P725" s="239"/>
      <c r="Q725" s="239"/>
      <c r="R725" s="239"/>
      <c r="S725" s="239"/>
      <c r="T725" s="240"/>
      <c r="AT725" s="241" t="s">
        <v>182</v>
      </c>
      <c r="AU725" s="241" t="s">
        <v>83</v>
      </c>
      <c r="AV725" s="12" t="s">
        <v>81</v>
      </c>
      <c r="AW725" s="12" t="s">
        <v>35</v>
      </c>
      <c r="AX725" s="12" t="s">
        <v>73</v>
      </c>
      <c r="AY725" s="241" t="s">
        <v>152</v>
      </c>
    </row>
    <row r="726" s="13" customFormat="1">
      <c r="B726" s="242"/>
      <c r="C726" s="243"/>
      <c r="D726" s="229" t="s">
        <v>182</v>
      </c>
      <c r="E726" s="244" t="s">
        <v>19</v>
      </c>
      <c r="F726" s="245" t="s">
        <v>81</v>
      </c>
      <c r="G726" s="243"/>
      <c r="H726" s="246">
        <v>1</v>
      </c>
      <c r="I726" s="247"/>
      <c r="J726" s="243"/>
      <c r="K726" s="243"/>
      <c r="L726" s="248"/>
      <c r="M726" s="249"/>
      <c r="N726" s="250"/>
      <c r="O726" s="250"/>
      <c r="P726" s="250"/>
      <c r="Q726" s="250"/>
      <c r="R726" s="250"/>
      <c r="S726" s="250"/>
      <c r="T726" s="251"/>
      <c r="AT726" s="252" t="s">
        <v>182</v>
      </c>
      <c r="AU726" s="252" t="s">
        <v>83</v>
      </c>
      <c r="AV726" s="13" t="s">
        <v>83</v>
      </c>
      <c r="AW726" s="13" t="s">
        <v>35</v>
      </c>
      <c r="AX726" s="13" t="s">
        <v>73</v>
      </c>
      <c r="AY726" s="252" t="s">
        <v>152</v>
      </c>
    </row>
    <row r="727" s="12" customFormat="1">
      <c r="B727" s="232"/>
      <c r="C727" s="233"/>
      <c r="D727" s="229" t="s">
        <v>182</v>
      </c>
      <c r="E727" s="234" t="s">
        <v>19</v>
      </c>
      <c r="F727" s="235" t="s">
        <v>3817</v>
      </c>
      <c r="G727" s="233"/>
      <c r="H727" s="234" t="s">
        <v>19</v>
      </c>
      <c r="I727" s="236"/>
      <c r="J727" s="233"/>
      <c r="K727" s="233"/>
      <c r="L727" s="237"/>
      <c r="M727" s="238"/>
      <c r="N727" s="239"/>
      <c r="O727" s="239"/>
      <c r="P727" s="239"/>
      <c r="Q727" s="239"/>
      <c r="R727" s="239"/>
      <c r="S727" s="239"/>
      <c r="T727" s="240"/>
      <c r="AT727" s="241" t="s">
        <v>182</v>
      </c>
      <c r="AU727" s="241" t="s">
        <v>83</v>
      </c>
      <c r="AV727" s="12" t="s">
        <v>81</v>
      </c>
      <c r="AW727" s="12" t="s">
        <v>35</v>
      </c>
      <c r="AX727" s="12" t="s">
        <v>73</v>
      </c>
      <c r="AY727" s="241" t="s">
        <v>152</v>
      </c>
    </row>
    <row r="728" s="13" customFormat="1">
      <c r="B728" s="242"/>
      <c r="C728" s="243"/>
      <c r="D728" s="229" t="s">
        <v>182</v>
      </c>
      <c r="E728" s="244" t="s">
        <v>19</v>
      </c>
      <c r="F728" s="245" t="s">
        <v>81</v>
      </c>
      <c r="G728" s="243"/>
      <c r="H728" s="246">
        <v>1</v>
      </c>
      <c r="I728" s="247"/>
      <c r="J728" s="243"/>
      <c r="K728" s="243"/>
      <c r="L728" s="248"/>
      <c r="M728" s="249"/>
      <c r="N728" s="250"/>
      <c r="O728" s="250"/>
      <c r="P728" s="250"/>
      <c r="Q728" s="250"/>
      <c r="R728" s="250"/>
      <c r="S728" s="250"/>
      <c r="T728" s="251"/>
      <c r="AT728" s="252" t="s">
        <v>182</v>
      </c>
      <c r="AU728" s="252" t="s">
        <v>83</v>
      </c>
      <c r="AV728" s="13" t="s">
        <v>83</v>
      </c>
      <c r="AW728" s="13" t="s">
        <v>35</v>
      </c>
      <c r="AX728" s="13" t="s">
        <v>73</v>
      </c>
      <c r="AY728" s="252" t="s">
        <v>152</v>
      </c>
    </row>
    <row r="729" s="14" customFormat="1">
      <c r="B729" s="253"/>
      <c r="C729" s="254"/>
      <c r="D729" s="229" t="s">
        <v>182</v>
      </c>
      <c r="E729" s="255" t="s">
        <v>19</v>
      </c>
      <c r="F729" s="256" t="s">
        <v>189</v>
      </c>
      <c r="G729" s="254"/>
      <c r="H729" s="257">
        <v>2</v>
      </c>
      <c r="I729" s="258"/>
      <c r="J729" s="254"/>
      <c r="K729" s="254"/>
      <c r="L729" s="259"/>
      <c r="M729" s="260"/>
      <c r="N729" s="261"/>
      <c r="O729" s="261"/>
      <c r="P729" s="261"/>
      <c r="Q729" s="261"/>
      <c r="R729" s="261"/>
      <c r="S729" s="261"/>
      <c r="T729" s="262"/>
      <c r="AT729" s="263" t="s">
        <v>182</v>
      </c>
      <c r="AU729" s="263" t="s">
        <v>83</v>
      </c>
      <c r="AV729" s="14" t="s">
        <v>151</v>
      </c>
      <c r="AW729" s="14" t="s">
        <v>35</v>
      </c>
      <c r="AX729" s="14" t="s">
        <v>81</v>
      </c>
      <c r="AY729" s="263" t="s">
        <v>152</v>
      </c>
    </row>
    <row r="730" s="1" customFormat="1" ht="16.5" customHeight="1">
      <c r="B730" s="38"/>
      <c r="C730" s="264" t="s">
        <v>1209</v>
      </c>
      <c r="D730" s="264" t="s">
        <v>325</v>
      </c>
      <c r="E730" s="265" t="s">
        <v>4123</v>
      </c>
      <c r="F730" s="266" t="s">
        <v>4124</v>
      </c>
      <c r="G730" s="267" t="s">
        <v>267</v>
      </c>
      <c r="H730" s="268">
        <v>2</v>
      </c>
      <c r="I730" s="269"/>
      <c r="J730" s="270">
        <f>ROUND(I730*H730,2)</f>
        <v>0</v>
      </c>
      <c r="K730" s="266" t="s">
        <v>3786</v>
      </c>
      <c r="L730" s="271"/>
      <c r="M730" s="272" t="s">
        <v>19</v>
      </c>
      <c r="N730" s="273" t="s">
        <v>44</v>
      </c>
      <c r="O730" s="83"/>
      <c r="P730" s="227">
        <f>O730*H730</f>
        <v>0</v>
      </c>
      <c r="Q730" s="227">
        <v>0</v>
      </c>
      <c r="R730" s="227">
        <f>Q730*H730</f>
        <v>0</v>
      </c>
      <c r="S730" s="227">
        <v>0</v>
      </c>
      <c r="T730" s="228">
        <f>S730*H730</f>
        <v>0</v>
      </c>
      <c r="AR730" s="223" t="s">
        <v>83</v>
      </c>
      <c r="AT730" s="223" t="s">
        <v>325</v>
      </c>
      <c r="AU730" s="223" t="s">
        <v>83</v>
      </c>
      <c r="AY730" s="17" t="s">
        <v>152</v>
      </c>
      <c r="BE730" s="224">
        <f>IF(N730="základní",J730,0)</f>
        <v>0</v>
      </c>
      <c r="BF730" s="224">
        <f>IF(N730="snížená",J730,0)</f>
        <v>0</v>
      </c>
      <c r="BG730" s="224">
        <f>IF(N730="zákl. přenesená",J730,0)</f>
        <v>0</v>
      </c>
      <c r="BH730" s="224">
        <f>IF(N730="sníž. přenesená",J730,0)</f>
        <v>0</v>
      </c>
      <c r="BI730" s="224">
        <f>IF(N730="nulová",J730,0)</f>
        <v>0</v>
      </c>
      <c r="BJ730" s="17" t="s">
        <v>81</v>
      </c>
      <c r="BK730" s="224">
        <f>ROUND(I730*H730,2)</f>
        <v>0</v>
      </c>
      <c r="BL730" s="17" t="s">
        <v>81</v>
      </c>
      <c r="BM730" s="223" t="s">
        <v>4125</v>
      </c>
    </row>
    <row r="731" s="12" customFormat="1">
      <c r="B731" s="232"/>
      <c r="C731" s="233"/>
      <c r="D731" s="229" t="s">
        <v>182</v>
      </c>
      <c r="E731" s="234" t="s">
        <v>19</v>
      </c>
      <c r="F731" s="235" t="s">
        <v>3811</v>
      </c>
      <c r="G731" s="233"/>
      <c r="H731" s="234" t="s">
        <v>19</v>
      </c>
      <c r="I731" s="236"/>
      <c r="J731" s="233"/>
      <c r="K731" s="233"/>
      <c r="L731" s="237"/>
      <c r="M731" s="238"/>
      <c r="N731" s="239"/>
      <c r="O731" s="239"/>
      <c r="P731" s="239"/>
      <c r="Q731" s="239"/>
      <c r="R731" s="239"/>
      <c r="S731" s="239"/>
      <c r="T731" s="240"/>
      <c r="AT731" s="241" t="s">
        <v>182</v>
      </c>
      <c r="AU731" s="241" t="s">
        <v>83</v>
      </c>
      <c r="AV731" s="12" t="s">
        <v>81</v>
      </c>
      <c r="AW731" s="12" t="s">
        <v>35</v>
      </c>
      <c r="AX731" s="12" t="s">
        <v>73</v>
      </c>
      <c r="AY731" s="241" t="s">
        <v>152</v>
      </c>
    </row>
    <row r="732" s="12" customFormat="1">
      <c r="B732" s="232"/>
      <c r="C732" s="233"/>
      <c r="D732" s="229" t="s">
        <v>182</v>
      </c>
      <c r="E732" s="234" t="s">
        <v>19</v>
      </c>
      <c r="F732" s="235" t="s">
        <v>3815</v>
      </c>
      <c r="G732" s="233"/>
      <c r="H732" s="234" t="s">
        <v>19</v>
      </c>
      <c r="I732" s="236"/>
      <c r="J732" s="233"/>
      <c r="K732" s="233"/>
      <c r="L732" s="237"/>
      <c r="M732" s="238"/>
      <c r="N732" s="239"/>
      <c r="O732" s="239"/>
      <c r="P732" s="239"/>
      <c r="Q732" s="239"/>
      <c r="R732" s="239"/>
      <c r="S732" s="239"/>
      <c r="T732" s="240"/>
      <c r="AT732" s="241" t="s">
        <v>182</v>
      </c>
      <c r="AU732" s="241" t="s">
        <v>83</v>
      </c>
      <c r="AV732" s="12" t="s">
        <v>81</v>
      </c>
      <c r="AW732" s="12" t="s">
        <v>35</v>
      </c>
      <c r="AX732" s="12" t="s">
        <v>73</v>
      </c>
      <c r="AY732" s="241" t="s">
        <v>152</v>
      </c>
    </row>
    <row r="733" s="13" customFormat="1">
      <c r="B733" s="242"/>
      <c r="C733" s="243"/>
      <c r="D733" s="229" t="s">
        <v>182</v>
      </c>
      <c r="E733" s="244" t="s">
        <v>19</v>
      </c>
      <c r="F733" s="245" t="s">
        <v>81</v>
      </c>
      <c r="G733" s="243"/>
      <c r="H733" s="246">
        <v>1</v>
      </c>
      <c r="I733" s="247"/>
      <c r="J733" s="243"/>
      <c r="K733" s="243"/>
      <c r="L733" s="248"/>
      <c r="M733" s="249"/>
      <c r="N733" s="250"/>
      <c r="O733" s="250"/>
      <c r="P733" s="250"/>
      <c r="Q733" s="250"/>
      <c r="R733" s="250"/>
      <c r="S733" s="250"/>
      <c r="T733" s="251"/>
      <c r="AT733" s="252" t="s">
        <v>182</v>
      </c>
      <c r="AU733" s="252" t="s">
        <v>83</v>
      </c>
      <c r="AV733" s="13" t="s">
        <v>83</v>
      </c>
      <c r="AW733" s="13" t="s">
        <v>35</v>
      </c>
      <c r="AX733" s="13" t="s">
        <v>73</v>
      </c>
      <c r="AY733" s="252" t="s">
        <v>152</v>
      </c>
    </row>
    <row r="734" s="12" customFormat="1">
      <c r="B734" s="232"/>
      <c r="C734" s="233"/>
      <c r="D734" s="229" t="s">
        <v>182</v>
      </c>
      <c r="E734" s="234" t="s">
        <v>19</v>
      </c>
      <c r="F734" s="235" t="s">
        <v>3817</v>
      </c>
      <c r="G734" s="233"/>
      <c r="H734" s="234" t="s">
        <v>19</v>
      </c>
      <c r="I734" s="236"/>
      <c r="J734" s="233"/>
      <c r="K734" s="233"/>
      <c r="L734" s="237"/>
      <c r="M734" s="238"/>
      <c r="N734" s="239"/>
      <c r="O734" s="239"/>
      <c r="P734" s="239"/>
      <c r="Q734" s="239"/>
      <c r="R734" s="239"/>
      <c r="S734" s="239"/>
      <c r="T734" s="240"/>
      <c r="AT734" s="241" t="s">
        <v>182</v>
      </c>
      <c r="AU734" s="241" t="s">
        <v>83</v>
      </c>
      <c r="AV734" s="12" t="s">
        <v>81</v>
      </c>
      <c r="AW734" s="12" t="s">
        <v>35</v>
      </c>
      <c r="AX734" s="12" t="s">
        <v>73</v>
      </c>
      <c r="AY734" s="241" t="s">
        <v>152</v>
      </c>
    </row>
    <row r="735" s="13" customFormat="1">
      <c r="B735" s="242"/>
      <c r="C735" s="243"/>
      <c r="D735" s="229" t="s">
        <v>182</v>
      </c>
      <c r="E735" s="244" t="s">
        <v>19</v>
      </c>
      <c r="F735" s="245" t="s">
        <v>81</v>
      </c>
      <c r="G735" s="243"/>
      <c r="H735" s="246">
        <v>1</v>
      </c>
      <c r="I735" s="247"/>
      <c r="J735" s="243"/>
      <c r="K735" s="243"/>
      <c r="L735" s="248"/>
      <c r="M735" s="249"/>
      <c r="N735" s="250"/>
      <c r="O735" s="250"/>
      <c r="P735" s="250"/>
      <c r="Q735" s="250"/>
      <c r="R735" s="250"/>
      <c r="S735" s="250"/>
      <c r="T735" s="251"/>
      <c r="AT735" s="252" t="s">
        <v>182</v>
      </c>
      <c r="AU735" s="252" t="s">
        <v>83</v>
      </c>
      <c r="AV735" s="13" t="s">
        <v>83</v>
      </c>
      <c r="AW735" s="13" t="s">
        <v>35</v>
      </c>
      <c r="AX735" s="13" t="s">
        <v>73</v>
      </c>
      <c r="AY735" s="252" t="s">
        <v>152</v>
      </c>
    </row>
    <row r="736" s="14" customFormat="1">
      <c r="B736" s="253"/>
      <c r="C736" s="254"/>
      <c r="D736" s="229" t="s">
        <v>182</v>
      </c>
      <c r="E736" s="255" t="s">
        <v>19</v>
      </c>
      <c r="F736" s="256" t="s">
        <v>189</v>
      </c>
      <c r="G736" s="254"/>
      <c r="H736" s="257">
        <v>2</v>
      </c>
      <c r="I736" s="258"/>
      <c r="J736" s="254"/>
      <c r="K736" s="254"/>
      <c r="L736" s="259"/>
      <c r="M736" s="260"/>
      <c r="N736" s="261"/>
      <c r="O736" s="261"/>
      <c r="P736" s="261"/>
      <c r="Q736" s="261"/>
      <c r="R736" s="261"/>
      <c r="S736" s="261"/>
      <c r="T736" s="262"/>
      <c r="AT736" s="263" t="s">
        <v>182</v>
      </c>
      <c r="AU736" s="263" t="s">
        <v>83</v>
      </c>
      <c r="AV736" s="14" t="s">
        <v>151</v>
      </c>
      <c r="AW736" s="14" t="s">
        <v>35</v>
      </c>
      <c r="AX736" s="14" t="s">
        <v>81</v>
      </c>
      <c r="AY736" s="263" t="s">
        <v>152</v>
      </c>
    </row>
    <row r="737" s="1" customFormat="1" ht="36" customHeight="1">
      <c r="B737" s="38"/>
      <c r="C737" s="211" t="s">
        <v>1215</v>
      </c>
      <c r="D737" s="211" t="s">
        <v>155</v>
      </c>
      <c r="E737" s="212" t="s">
        <v>4126</v>
      </c>
      <c r="F737" s="213" t="s">
        <v>4127</v>
      </c>
      <c r="G737" s="214" t="s">
        <v>267</v>
      </c>
      <c r="H737" s="215">
        <v>2</v>
      </c>
      <c r="I737" s="216"/>
      <c r="J737" s="217">
        <f>ROUND(I737*H737,2)</f>
        <v>0</v>
      </c>
      <c r="K737" s="213" t="s">
        <v>3039</v>
      </c>
      <c r="L737" s="43"/>
      <c r="M737" s="225" t="s">
        <v>19</v>
      </c>
      <c r="N737" s="226" t="s">
        <v>44</v>
      </c>
      <c r="O737" s="83"/>
      <c r="P737" s="227">
        <f>O737*H737</f>
        <v>0</v>
      </c>
      <c r="Q737" s="227">
        <v>0.00063000000000000003</v>
      </c>
      <c r="R737" s="227">
        <f>Q737*H737</f>
        <v>0.0012600000000000001</v>
      </c>
      <c r="S737" s="227">
        <v>0</v>
      </c>
      <c r="T737" s="228">
        <f>S737*H737</f>
        <v>0</v>
      </c>
      <c r="AR737" s="223" t="s">
        <v>81</v>
      </c>
      <c r="AT737" s="223" t="s">
        <v>155</v>
      </c>
      <c r="AU737" s="223" t="s">
        <v>83</v>
      </c>
      <c r="AY737" s="17" t="s">
        <v>152</v>
      </c>
      <c r="BE737" s="224">
        <f>IF(N737="základní",J737,0)</f>
        <v>0</v>
      </c>
      <c r="BF737" s="224">
        <f>IF(N737="snížená",J737,0)</f>
        <v>0</v>
      </c>
      <c r="BG737" s="224">
        <f>IF(N737="zákl. přenesená",J737,0)</f>
        <v>0</v>
      </c>
      <c r="BH737" s="224">
        <f>IF(N737="sníž. přenesená",J737,0)</f>
        <v>0</v>
      </c>
      <c r="BI737" s="224">
        <f>IF(N737="nulová",J737,0)</f>
        <v>0</v>
      </c>
      <c r="BJ737" s="17" t="s">
        <v>81</v>
      </c>
      <c r="BK737" s="224">
        <f>ROUND(I737*H737,2)</f>
        <v>0</v>
      </c>
      <c r="BL737" s="17" t="s">
        <v>81</v>
      </c>
      <c r="BM737" s="223" t="s">
        <v>4128</v>
      </c>
    </row>
    <row r="738" s="1" customFormat="1">
      <c r="B738" s="38"/>
      <c r="C738" s="39"/>
      <c r="D738" s="229" t="s">
        <v>180</v>
      </c>
      <c r="E738" s="39"/>
      <c r="F738" s="230" t="s">
        <v>4129</v>
      </c>
      <c r="G738" s="39"/>
      <c r="H738" s="39"/>
      <c r="I738" s="135"/>
      <c r="J738" s="39"/>
      <c r="K738" s="39"/>
      <c r="L738" s="43"/>
      <c r="M738" s="231"/>
      <c r="N738" s="83"/>
      <c r="O738" s="83"/>
      <c r="P738" s="83"/>
      <c r="Q738" s="83"/>
      <c r="R738" s="83"/>
      <c r="S738" s="83"/>
      <c r="T738" s="84"/>
      <c r="AT738" s="17" t="s">
        <v>180</v>
      </c>
      <c r="AU738" s="17" t="s">
        <v>83</v>
      </c>
    </row>
    <row r="739" s="12" customFormat="1">
      <c r="B739" s="232"/>
      <c r="C739" s="233"/>
      <c r="D739" s="229" t="s">
        <v>182</v>
      </c>
      <c r="E739" s="234" t="s">
        <v>19</v>
      </c>
      <c r="F739" s="235" t="s">
        <v>3728</v>
      </c>
      <c r="G739" s="233"/>
      <c r="H739" s="234" t="s">
        <v>19</v>
      </c>
      <c r="I739" s="236"/>
      <c r="J739" s="233"/>
      <c r="K739" s="233"/>
      <c r="L739" s="237"/>
      <c r="M739" s="238"/>
      <c r="N739" s="239"/>
      <c r="O739" s="239"/>
      <c r="P739" s="239"/>
      <c r="Q739" s="239"/>
      <c r="R739" s="239"/>
      <c r="S739" s="239"/>
      <c r="T739" s="240"/>
      <c r="AT739" s="241" t="s">
        <v>182</v>
      </c>
      <c r="AU739" s="241" t="s">
        <v>83</v>
      </c>
      <c r="AV739" s="12" t="s">
        <v>81</v>
      </c>
      <c r="AW739" s="12" t="s">
        <v>35</v>
      </c>
      <c r="AX739" s="12" t="s">
        <v>73</v>
      </c>
      <c r="AY739" s="241" t="s">
        <v>152</v>
      </c>
    </row>
    <row r="740" s="12" customFormat="1">
      <c r="B740" s="232"/>
      <c r="C740" s="233"/>
      <c r="D740" s="229" t="s">
        <v>182</v>
      </c>
      <c r="E740" s="234" t="s">
        <v>19</v>
      </c>
      <c r="F740" s="235" t="s">
        <v>3834</v>
      </c>
      <c r="G740" s="233"/>
      <c r="H740" s="234" t="s">
        <v>19</v>
      </c>
      <c r="I740" s="236"/>
      <c r="J740" s="233"/>
      <c r="K740" s="233"/>
      <c r="L740" s="237"/>
      <c r="M740" s="238"/>
      <c r="N740" s="239"/>
      <c r="O740" s="239"/>
      <c r="P740" s="239"/>
      <c r="Q740" s="239"/>
      <c r="R740" s="239"/>
      <c r="S740" s="239"/>
      <c r="T740" s="240"/>
      <c r="AT740" s="241" t="s">
        <v>182</v>
      </c>
      <c r="AU740" s="241" t="s">
        <v>83</v>
      </c>
      <c r="AV740" s="12" t="s">
        <v>81</v>
      </c>
      <c r="AW740" s="12" t="s">
        <v>35</v>
      </c>
      <c r="AX740" s="12" t="s">
        <v>73</v>
      </c>
      <c r="AY740" s="241" t="s">
        <v>152</v>
      </c>
    </row>
    <row r="741" s="12" customFormat="1">
      <c r="B741" s="232"/>
      <c r="C741" s="233"/>
      <c r="D741" s="229" t="s">
        <v>182</v>
      </c>
      <c r="E741" s="234" t="s">
        <v>19</v>
      </c>
      <c r="F741" s="235" t="s">
        <v>4130</v>
      </c>
      <c r="G741" s="233"/>
      <c r="H741" s="234" t="s">
        <v>19</v>
      </c>
      <c r="I741" s="236"/>
      <c r="J741" s="233"/>
      <c r="K741" s="233"/>
      <c r="L741" s="237"/>
      <c r="M741" s="238"/>
      <c r="N741" s="239"/>
      <c r="O741" s="239"/>
      <c r="P741" s="239"/>
      <c r="Q741" s="239"/>
      <c r="R741" s="239"/>
      <c r="S741" s="239"/>
      <c r="T741" s="240"/>
      <c r="AT741" s="241" t="s">
        <v>182</v>
      </c>
      <c r="AU741" s="241" t="s">
        <v>83</v>
      </c>
      <c r="AV741" s="12" t="s">
        <v>81</v>
      </c>
      <c r="AW741" s="12" t="s">
        <v>35</v>
      </c>
      <c r="AX741" s="12" t="s">
        <v>73</v>
      </c>
      <c r="AY741" s="241" t="s">
        <v>152</v>
      </c>
    </row>
    <row r="742" s="13" customFormat="1">
      <c r="B742" s="242"/>
      <c r="C742" s="243"/>
      <c r="D742" s="229" t="s">
        <v>182</v>
      </c>
      <c r="E742" s="244" t="s">
        <v>19</v>
      </c>
      <c r="F742" s="245" t="s">
        <v>83</v>
      </c>
      <c r="G742" s="243"/>
      <c r="H742" s="246">
        <v>2</v>
      </c>
      <c r="I742" s="247"/>
      <c r="J742" s="243"/>
      <c r="K742" s="243"/>
      <c r="L742" s="248"/>
      <c r="M742" s="249"/>
      <c r="N742" s="250"/>
      <c r="O742" s="250"/>
      <c r="P742" s="250"/>
      <c r="Q742" s="250"/>
      <c r="R742" s="250"/>
      <c r="S742" s="250"/>
      <c r="T742" s="251"/>
      <c r="AT742" s="252" t="s">
        <v>182</v>
      </c>
      <c r="AU742" s="252" t="s">
        <v>83</v>
      </c>
      <c r="AV742" s="13" t="s">
        <v>83</v>
      </c>
      <c r="AW742" s="13" t="s">
        <v>35</v>
      </c>
      <c r="AX742" s="13" t="s">
        <v>81</v>
      </c>
      <c r="AY742" s="252" t="s">
        <v>152</v>
      </c>
    </row>
    <row r="743" s="1" customFormat="1" ht="24" customHeight="1">
      <c r="B743" s="38"/>
      <c r="C743" s="211" t="s">
        <v>1221</v>
      </c>
      <c r="D743" s="211" t="s">
        <v>155</v>
      </c>
      <c r="E743" s="212" t="s">
        <v>4131</v>
      </c>
      <c r="F743" s="213" t="s">
        <v>4132</v>
      </c>
      <c r="G743" s="214" t="s">
        <v>267</v>
      </c>
      <c r="H743" s="215">
        <v>2</v>
      </c>
      <c r="I743" s="216"/>
      <c r="J743" s="217">
        <f>ROUND(I743*H743,2)</f>
        <v>0</v>
      </c>
      <c r="K743" s="213" t="s">
        <v>3039</v>
      </c>
      <c r="L743" s="43"/>
      <c r="M743" s="225" t="s">
        <v>19</v>
      </c>
      <c r="N743" s="226" t="s">
        <v>44</v>
      </c>
      <c r="O743" s="83"/>
      <c r="P743" s="227">
        <f>O743*H743</f>
        <v>0</v>
      </c>
      <c r="Q743" s="227">
        <v>0.00132</v>
      </c>
      <c r="R743" s="227">
        <f>Q743*H743</f>
        <v>0.00264</v>
      </c>
      <c r="S743" s="227">
        <v>0</v>
      </c>
      <c r="T743" s="228">
        <f>S743*H743</f>
        <v>0</v>
      </c>
      <c r="AR743" s="223" t="s">
        <v>81</v>
      </c>
      <c r="AT743" s="223" t="s">
        <v>155</v>
      </c>
      <c r="AU743" s="223" t="s">
        <v>83</v>
      </c>
      <c r="AY743" s="17" t="s">
        <v>152</v>
      </c>
      <c r="BE743" s="224">
        <f>IF(N743="základní",J743,0)</f>
        <v>0</v>
      </c>
      <c r="BF743" s="224">
        <f>IF(N743="snížená",J743,0)</f>
        <v>0</v>
      </c>
      <c r="BG743" s="224">
        <f>IF(N743="zákl. přenesená",J743,0)</f>
        <v>0</v>
      </c>
      <c r="BH743" s="224">
        <f>IF(N743="sníž. přenesená",J743,0)</f>
        <v>0</v>
      </c>
      <c r="BI743" s="224">
        <f>IF(N743="nulová",J743,0)</f>
        <v>0</v>
      </c>
      <c r="BJ743" s="17" t="s">
        <v>81</v>
      </c>
      <c r="BK743" s="224">
        <f>ROUND(I743*H743,2)</f>
        <v>0</v>
      </c>
      <c r="BL743" s="17" t="s">
        <v>81</v>
      </c>
      <c r="BM743" s="223" t="s">
        <v>4133</v>
      </c>
    </row>
    <row r="744" s="12" customFormat="1">
      <c r="B744" s="232"/>
      <c r="C744" s="233"/>
      <c r="D744" s="229" t="s">
        <v>182</v>
      </c>
      <c r="E744" s="234" t="s">
        <v>19</v>
      </c>
      <c r="F744" s="235" t="s">
        <v>3728</v>
      </c>
      <c r="G744" s="233"/>
      <c r="H744" s="234" t="s">
        <v>19</v>
      </c>
      <c r="I744" s="236"/>
      <c r="J744" s="233"/>
      <c r="K744" s="233"/>
      <c r="L744" s="237"/>
      <c r="M744" s="238"/>
      <c r="N744" s="239"/>
      <c r="O744" s="239"/>
      <c r="P744" s="239"/>
      <c r="Q744" s="239"/>
      <c r="R744" s="239"/>
      <c r="S744" s="239"/>
      <c r="T744" s="240"/>
      <c r="AT744" s="241" t="s">
        <v>182</v>
      </c>
      <c r="AU744" s="241" t="s">
        <v>83</v>
      </c>
      <c r="AV744" s="12" t="s">
        <v>81</v>
      </c>
      <c r="AW744" s="12" t="s">
        <v>35</v>
      </c>
      <c r="AX744" s="12" t="s">
        <v>73</v>
      </c>
      <c r="AY744" s="241" t="s">
        <v>152</v>
      </c>
    </row>
    <row r="745" s="12" customFormat="1">
      <c r="B745" s="232"/>
      <c r="C745" s="233"/>
      <c r="D745" s="229" t="s">
        <v>182</v>
      </c>
      <c r="E745" s="234" t="s">
        <v>19</v>
      </c>
      <c r="F745" s="235" t="s">
        <v>3834</v>
      </c>
      <c r="G745" s="233"/>
      <c r="H745" s="234" t="s">
        <v>19</v>
      </c>
      <c r="I745" s="236"/>
      <c r="J745" s="233"/>
      <c r="K745" s="233"/>
      <c r="L745" s="237"/>
      <c r="M745" s="238"/>
      <c r="N745" s="239"/>
      <c r="O745" s="239"/>
      <c r="P745" s="239"/>
      <c r="Q745" s="239"/>
      <c r="R745" s="239"/>
      <c r="S745" s="239"/>
      <c r="T745" s="240"/>
      <c r="AT745" s="241" t="s">
        <v>182</v>
      </c>
      <c r="AU745" s="241" t="s">
        <v>83</v>
      </c>
      <c r="AV745" s="12" t="s">
        <v>81</v>
      </c>
      <c r="AW745" s="12" t="s">
        <v>35</v>
      </c>
      <c r="AX745" s="12" t="s">
        <v>73</v>
      </c>
      <c r="AY745" s="241" t="s">
        <v>152</v>
      </c>
    </row>
    <row r="746" s="12" customFormat="1">
      <c r="B746" s="232"/>
      <c r="C746" s="233"/>
      <c r="D746" s="229" t="s">
        <v>182</v>
      </c>
      <c r="E746" s="234" t="s">
        <v>19</v>
      </c>
      <c r="F746" s="235" t="s">
        <v>4130</v>
      </c>
      <c r="G746" s="233"/>
      <c r="H746" s="234" t="s">
        <v>19</v>
      </c>
      <c r="I746" s="236"/>
      <c r="J746" s="233"/>
      <c r="K746" s="233"/>
      <c r="L746" s="237"/>
      <c r="M746" s="238"/>
      <c r="N746" s="239"/>
      <c r="O746" s="239"/>
      <c r="P746" s="239"/>
      <c r="Q746" s="239"/>
      <c r="R746" s="239"/>
      <c r="S746" s="239"/>
      <c r="T746" s="240"/>
      <c r="AT746" s="241" t="s">
        <v>182</v>
      </c>
      <c r="AU746" s="241" t="s">
        <v>83</v>
      </c>
      <c r="AV746" s="12" t="s">
        <v>81</v>
      </c>
      <c r="AW746" s="12" t="s">
        <v>35</v>
      </c>
      <c r="AX746" s="12" t="s">
        <v>73</v>
      </c>
      <c r="AY746" s="241" t="s">
        <v>152</v>
      </c>
    </row>
    <row r="747" s="13" customFormat="1">
      <c r="B747" s="242"/>
      <c r="C747" s="243"/>
      <c r="D747" s="229" t="s">
        <v>182</v>
      </c>
      <c r="E747" s="244" t="s">
        <v>19</v>
      </c>
      <c r="F747" s="245" t="s">
        <v>83</v>
      </c>
      <c r="G747" s="243"/>
      <c r="H747" s="246">
        <v>2</v>
      </c>
      <c r="I747" s="247"/>
      <c r="J747" s="243"/>
      <c r="K747" s="243"/>
      <c r="L747" s="248"/>
      <c r="M747" s="249"/>
      <c r="N747" s="250"/>
      <c r="O747" s="250"/>
      <c r="P747" s="250"/>
      <c r="Q747" s="250"/>
      <c r="R747" s="250"/>
      <c r="S747" s="250"/>
      <c r="T747" s="251"/>
      <c r="AT747" s="252" t="s">
        <v>182</v>
      </c>
      <c r="AU747" s="252" t="s">
        <v>83</v>
      </c>
      <c r="AV747" s="13" t="s">
        <v>83</v>
      </c>
      <c r="AW747" s="13" t="s">
        <v>35</v>
      </c>
      <c r="AX747" s="13" t="s">
        <v>81</v>
      </c>
      <c r="AY747" s="252" t="s">
        <v>152</v>
      </c>
    </row>
    <row r="748" s="1" customFormat="1" ht="16.5" customHeight="1">
      <c r="B748" s="38"/>
      <c r="C748" s="264" t="s">
        <v>1226</v>
      </c>
      <c r="D748" s="264" t="s">
        <v>325</v>
      </c>
      <c r="E748" s="265" t="s">
        <v>4134</v>
      </c>
      <c r="F748" s="266" t="s">
        <v>4135</v>
      </c>
      <c r="G748" s="267" t="s">
        <v>267</v>
      </c>
      <c r="H748" s="268">
        <v>2</v>
      </c>
      <c r="I748" s="269"/>
      <c r="J748" s="270">
        <f>ROUND(I748*H748,2)</f>
        <v>0</v>
      </c>
      <c r="K748" s="266" t="s">
        <v>3786</v>
      </c>
      <c r="L748" s="271"/>
      <c r="M748" s="272" t="s">
        <v>19</v>
      </c>
      <c r="N748" s="273" t="s">
        <v>44</v>
      </c>
      <c r="O748" s="83"/>
      <c r="P748" s="227">
        <f>O748*H748</f>
        <v>0</v>
      </c>
      <c r="Q748" s="227">
        <v>0</v>
      </c>
      <c r="R748" s="227">
        <f>Q748*H748</f>
        <v>0</v>
      </c>
      <c r="S748" s="227">
        <v>0</v>
      </c>
      <c r="T748" s="228">
        <f>S748*H748</f>
        <v>0</v>
      </c>
      <c r="AR748" s="223" t="s">
        <v>83</v>
      </c>
      <c r="AT748" s="223" t="s">
        <v>325</v>
      </c>
      <c r="AU748" s="223" t="s">
        <v>83</v>
      </c>
      <c r="AY748" s="17" t="s">
        <v>152</v>
      </c>
      <c r="BE748" s="224">
        <f>IF(N748="základní",J748,0)</f>
        <v>0</v>
      </c>
      <c r="BF748" s="224">
        <f>IF(N748="snížená",J748,0)</f>
        <v>0</v>
      </c>
      <c r="BG748" s="224">
        <f>IF(N748="zákl. přenesená",J748,0)</f>
        <v>0</v>
      </c>
      <c r="BH748" s="224">
        <f>IF(N748="sníž. přenesená",J748,0)</f>
        <v>0</v>
      </c>
      <c r="BI748" s="224">
        <f>IF(N748="nulová",J748,0)</f>
        <v>0</v>
      </c>
      <c r="BJ748" s="17" t="s">
        <v>81</v>
      </c>
      <c r="BK748" s="224">
        <f>ROUND(I748*H748,2)</f>
        <v>0</v>
      </c>
      <c r="BL748" s="17" t="s">
        <v>81</v>
      </c>
      <c r="BM748" s="223" t="s">
        <v>4136</v>
      </c>
    </row>
    <row r="749" s="12" customFormat="1">
      <c r="B749" s="232"/>
      <c r="C749" s="233"/>
      <c r="D749" s="229" t="s">
        <v>182</v>
      </c>
      <c r="E749" s="234" t="s">
        <v>19</v>
      </c>
      <c r="F749" s="235" t="s">
        <v>3728</v>
      </c>
      <c r="G749" s="233"/>
      <c r="H749" s="234" t="s">
        <v>19</v>
      </c>
      <c r="I749" s="236"/>
      <c r="J749" s="233"/>
      <c r="K749" s="233"/>
      <c r="L749" s="237"/>
      <c r="M749" s="238"/>
      <c r="N749" s="239"/>
      <c r="O749" s="239"/>
      <c r="P749" s="239"/>
      <c r="Q749" s="239"/>
      <c r="R749" s="239"/>
      <c r="S749" s="239"/>
      <c r="T749" s="240"/>
      <c r="AT749" s="241" t="s">
        <v>182</v>
      </c>
      <c r="AU749" s="241" t="s">
        <v>83</v>
      </c>
      <c r="AV749" s="12" t="s">
        <v>81</v>
      </c>
      <c r="AW749" s="12" t="s">
        <v>35</v>
      </c>
      <c r="AX749" s="12" t="s">
        <v>73</v>
      </c>
      <c r="AY749" s="241" t="s">
        <v>152</v>
      </c>
    </row>
    <row r="750" s="12" customFormat="1">
      <c r="B750" s="232"/>
      <c r="C750" s="233"/>
      <c r="D750" s="229" t="s">
        <v>182</v>
      </c>
      <c r="E750" s="234" t="s">
        <v>19</v>
      </c>
      <c r="F750" s="235" t="s">
        <v>3834</v>
      </c>
      <c r="G750" s="233"/>
      <c r="H750" s="234" t="s">
        <v>19</v>
      </c>
      <c r="I750" s="236"/>
      <c r="J750" s="233"/>
      <c r="K750" s="233"/>
      <c r="L750" s="237"/>
      <c r="M750" s="238"/>
      <c r="N750" s="239"/>
      <c r="O750" s="239"/>
      <c r="P750" s="239"/>
      <c r="Q750" s="239"/>
      <c r="R750" s="239"/>
      <c r="S750" s="239"/>
      <c r="T750" s="240"/>
      <c r="AT750" s="241" t="s">
        <v>182</v>
      </c>
      <c r="AU750" s="241" t="s">
        <v>83</v>
      </c>
      <c r="AV750" s="12" t="s">
        <v>81</v>
      </c>
      <c r="AW750" s="12" t="s">
        <v>35</v>
      </c>
      <c r="AX750" s="12" t="s">
        <v>73</v>
      </c>
      <c r="AY750" s="241" t="s">
        <v>152</v>
      </c>
    </row>
    <row r="751" s="12" customFormat="1">
      <c r="B751" s="232"/>
      <c r="C751" s="233"/>
      <c r="D751" s="229" t="s">
        <v>182</v>
      </c>
      <c r="E751" s="234" t="s">
        <v>19</v>
      </c>
      <c r="F751" s="235" t="s">
        <v>4130</v>
      </c>
      <c r="G751" s="233"/>
      <c r="H751" s="234" t="s">
        <v>19</v>
      </c>
      <c r="I751" s="236"/>
      <c r="J751" s="233"/>
      <c r="K751" s="233"/>
      <c r="L751" s="237"/>
      <c r="M751" s="238"/>
      <c r="N751" s="239"/>
      <c r="O751" s="239"/>
      <c r="P751" s="239"/>
      <c r="Q751" s="239"/>
      <c r="R751" s="239"/>
      <c r="S751" s="239"/>
      <c r="T751" s="240"/>
      <c r="AT751" s="241" t="s">
        <v>182</v>
      </c>
      <c r="AU751" s="241" t="s">
        <v>83</v>
      </c>
      <c r="AV751" s="12" t="s">
        <v>81</v>
      </c>
      <c r="AW751" s="12" t="s">
        <v>35</v>
      </c>
      <c r="AX751" s="12" t="s">
        <v>73</v>
      </c>
      <c r="AY751" s="241" t="s">
        <v>152</v>
      </c>
    </row>
    <row r="752" s="13" customFormat="1">
      <c r="B752" s="242"/>
      <c r="C752" s="243"/>
      <c r="D752" s="229" t="s">
        <v>182</v>
      </c>
      <c r="E752" s="244" t="s">
        <v>19</v>
      </c>
      <c r="F752" s="245" t="s">
        <v>83</v>
      </c>
      <c r="G752" s="243"/>
      <c r="H752" s="246">
        <v>2</v>
      </c>
      <c r="I752" s="247"/>
      <c r="J752" s="243"/>
      <c r="K752" s="243"/>
      <c r="L752" s="248"/>
      <c r="M752" s="249"/>
      <c r="N752" s="250"/>
      <c r="O752" s="250"/>
      <c r="P752" s="250"/>
      <c r="Q752" s="250"/>
      <c r="R752" s="250"/>
      <c r="S752" s="250"/>
      <c r="T752" s="251"/>
      <c r="AT752" s="252" t="s">
        <v>182</v>
      </c>
      <c r="AU752" s="252" t="s">
        <v>83</v>
      </c>
      <c r="AV752" s="13" t="s">
        <v>83</v>
      </c>
      <c r="AW752" s="13" t="s">
        <v>35</v>
      </c>
      <c r="AX752" s="13" t="s">
        <v>81</v>
      </c>
      <c r="AY752" s="252" t="s">
        <v>152</v>
      </c>
    </row>
    <row r="753" s="1" customFormat="1" ht="72" customHeight="1">
      <c r="B753" s="38"/>
      <c r="C753" s="211" t="s">
        <v>1231</v>
      </c>
      <c r="D753" s="211" t="s">
        <v>155</v>
      </c>
      <c r="E753" s="212" t="s">
        <v>4137</v>
      </c>
      <c r="F753" s="213" t="s">
        <v>4138</v>
      </c>
      <c r="G753" s="214" t="s">
        <v>267</v>
      </c>
      <c r="H753" s="215">
        <v>1</v>
      </c>
      <c r="I753" s="216"/>
      <c r="J753" s="217">
        <f>ROUND(I753*H753,2)</f>
        <v>0</v>
      </c>
      <c r="K753" s="213" t="s">
        <v>3786</v>
      </c>
      <c r="L753" s="43"/>
      <c r="M753" s="225" t="s">
        <v>19</v>
      </c>
      <c r="N753" s="226" t="s">
        <v>44</v>
      </c>
      <c r="O753" s="83"/>
      <c r="P753" s="227">
        <f>O753*H753</f>
        <v>0</v>
      </c>
      <c r="Q753" s="227">
        <v>0</v>
      </c>
      <c r="R753" s="227">
        <f>Q753*H753</f>
        <v>0</v>
      </c>
      <c r="S753" s="227">
        <v>0</v>
      </c>
      <c r="T753" s="228">
        <f>S753*H753</f>
        <v>0</v>
      </c>
      <c r="AR753" s="223" t="s">
        <v>81</v>
      </c>
      <c r="AT753" s="223" t="s">
        <v>155</v>
      </c>
      <c r="AU753" s="223" t="s">
        <v>83</v>
      </c>
      <c r="AY753" s="17" t="s">
        <v>152</v>
      </c>
      <c r="BE753" s="224">
        <f>IF(N753="základní",J753,0)</f>
        <v>0</v>
      </c>
      <c r="BF753" s="224">
        <f>IF(N753="snížená",J753,0)</f>
        <v>0</v>
      </c>
      <c r="BG753" s="224">
        <f>IF(N753="zákl. přenesená",J753,0)</f>
        <v>0</v>
      </c>
      <c r="BH753" s="224">
        <f>IF(N753="sníž. přenesená",J753,0)</f>
        <v>0</v>
      </c>
      <c r="BI753" s="224">
        <f>IF(N753="nulová",J753,0)</f>
        <v>0</v>
      </c>
      <c r="BJ753" s="17" t="s">
        <v>81</v>
      </c>
      <c r="BK753" s="224">
        <f>ROUND(I753*H753,2)</f>
        <v>0</v>
      </c>
      <c r="BL753" s="17" t="s">
        <v>81</v>
      </c>
      <c r="BM753" s="223" t="s">
        <v>4139</v>
      </c>
    </row>
    <row r="754" s="12" customFormat="1">
      <c r="B754" s="232"/>
      <c r="C754" s="233"/>
      <c r="D754" s="229" t="s">
        <v>182</v>
      </c>
      <c r="E754" s="234" t="s">
        <v>19</v>
      </c>
      <c r="F754" s="235" t="s">
        <v>3811</v>
      </c>
      <c r="G754" s="233"/>
      <c r="H754" s="234" t="s">
        <v>19</v>
      </c>
      <c r="I754" s="236"/>
      <c r="J754" s="233"/>
      <c r="K754" s="233"/>
      <c r="L754" s="237"/>
      <c r="M754" s="238"/>
      <c r="N754" s="239"/>
      <c r="O754" s="239"/>
      <c r="P754" s="239"/>
      <c r="Q754" s="239"/>
      <c r="R754" s="239"/>
      <c r="S754" s="239"/>
      <c r="T754" s="240"/>
      <c r="AT754" s="241" t="s">
        <v>182</v>
      </c>
      <c r="AU754" s="241" t="s">
        <v>83</v>
      </c>
      <c r="AV754" s="12" t="s">
        <v>81</v>
      </c>
      <c r="AW754" s="12" t="s">
        <v>35</v>
      </c>
      <c r="AX754" s="12" t="s">
        <v>73</v>
      </c>
      <c r="AY754" s="241" t="s">
        <v>152</v>
      </c>
    </row>
    <row r="755" s="12" customFormat="1">
      <c r="B755" s="232"/>
      <c r="C755" s="233"/>
      <c r="D755" s="229" t="s">
        <v>182</v>
      </c>
      <c r="E755" s="234" t="s">
        <v>19</v>
      </c>
      <c r="F755" s="235" t="s">
        <v>3818</v>
      </c>
      <c r="G755" s="233"/>
      <c r="H755" s="234" t="s">
        <v>19</v>
      </c>
      <c r="I755" s="236"/>
      <c r="J755" s="233"/>
      <c r="K755" s="233"/>
      <c r="L755" s="237"/>
      <c r="M755" s="238"/>
      <c r="N755" s="239"/>
      <c r="O755" s="239"/>
      <c r="P755" s="239"/>
      <c r="Q755" s="239"/>
      <c r="R755" s="239"/>
      <c r="S755" s="239"/>
      <c r="T755" s="240"/>
      <c r="AT755" s="241" t="s">
        <v>182</v>
      </c>
      <c r="AU755" s="241" t="s">
        <v>83</v>
      </c>
      <c r="AV755" s="12" t="s">
        <v>81</v>
      </c>
      <c r="AW755" s="12" t="s">
        <v>35</v>
      </c>
      <c r="AX755" s="12" t="s">
        <v>73</v>
      </c>
      <c r="AY755" s="241" t="s">
        <v>152</v>
      </c>
    </row>
    <row r="756" s="13" customFormat="1">
      <c r="B756" s="242"/>
      <c r="C756" s="243"/>
      <c r="D756" s="229" t="s">
        <v>182</v>
      </c>
      <c r="E756" s="244" t="s">
        <v>19</v>
      </c>
      <c r="F756" s="245" t="s">
        <v>81</v>
      </c>
      <c r="G756" s="243"/>
      <c r="H756" s="246">
        <v>1</v>
      </c>
      <c r="I756" s="247"/>
      <c r="J756" s="243"/>
      <c r="K756" s="243"/>
      <c r="L756" s="248"/>
      <c r="M756" s="249"/>
      <c r="N756" s="250"/>
      <c r="O756" s="250"/>
      <c r="P756" s="250"/>
      <c r="Q756" s="250"/>
      <c r="R756" s="250"/>
      <c r="S756" s="250"/>
      <c r="T756" s="251"/>
      <c r="AT756" s="252" t="s">
        <v>182</v>
      </c>
      <c r="AU756" s="252" t="s">
        <v>83</v>
      </c>
      <c r="AV756" s="13" t="s">
        <v>83</v>
      </c>
      <c r="AW756" s="13" t="s">
        <v>35</v>
      </c>
      <c r="AX756" s="13" t="s">
        <v>81</v>
      </c>
      <c r="AY756" s="252" t="s">
        <v>152</v>
      </c>
    </row>
    <row r="757" s="1" customFormat="1" ht="24" customHeight="1">
      <c r="B757" s="38"/>
      <c r="C757" s="264" t="s">
        <v>1235</v>
      </c>
      <c r="D757" s="264" t="s">
        <v>325</v>
      </c>
      <c r="E757" s="265" t="s">
        <v>4140</v>
      </c>
      <c r="F757" s="266" t="s">
        <v>4141</v>
      </c>
      <c r="G757" s="267" t="s">
        <v>267</v>
      </c>
      <c r="H757" s="268">
        <v>1</v>
      </c>
      <c r="I757" s="269"/>
      <c r="J757" s="270">
        <f>ROUND(I757*H757,2)</f>
        <v>0</v>
      </c>
      <c r="K757" s="266" t="s">
        <v>3786</v>
      </c>
      <c r="L757" s="271"/>
      <c r="M757" s="272" t="s">
        <v>19</v>
      </c>
      <c r="N757" s="273" t="s">
        <v>44</v>
      </c>
      <c r="O757" s="83"/>
      <c r="P757" s="227">
        <f>O757*H757</f>
        <v>0</v>
      </c>
      <c r="Q757" s="227">
        <v>0</v>
      </c>
      <c r="R757" s="227">
        <f>Q757*H757</f>
        <v>0</v>
      </c>
      <c r="S757" s="227">
        <v>0</v>
      </c>
      <c r="T757" s="228">
        <f>S757*H757</f>
        <v>0</v>
      </c>
      <c r="AR757" s="223" t="s">
        <v>83</v>
      </c>
      <c r="AT757" s="223" t="s">
        <v>325</v>
      </c>
      <c r="AU757" s="223" t="s">
        <v>83</v>
      </c>
      <c r="AY757" s="17" t="s">
        <v>152</v>
      </c>
      <c r="BE757" s="224">
        <f>IF(N757="základní",J757,0)</f>
        <v>0</v>
      </c>
      <c r="BF757" s="224">
        <f>IF(N757="snížená",J757,0)</f>
        <v>0</v>
      </c>
      <c r="BG757" s="224">
        <f>IF(N757="zákl. přenesená",J757,0)</f>
        <v>0</v>
      </c>
      <c r="BH757" s="224">
        <f>IF(N757="sníž. přenesená",J757,0)</f>
        <v>0</v>
      </c>
      <c r="BI757" s="224">
        <f>IF(N757="nulová",J757,0)</f>
        <v>0</v>
      </c>
      <c r="BJ757" s="17" t="s">
        <v>81</v>
      </c>
      <c r="BK757" s="224">
        <f>ROUND(I757*H757,2)</f>
        <v>0</v>
      </c>
      <c r="BL757" s="17" t="s">
        <v>81</v>
      </c>
      <c r="BM757" s="223" t="s">
        <v>4142</v>
      </c>
    </row>
    <row r="758" s="12" customFormat="1">
      <c r="B758" s="232"/>
      <c r="C758" s="233"/>
      <c r="D758" s="229" t="s">
        <v>182</v>
      </c>
      <c r="E758" s="234" t="s">
        <v>19</v>
      </c>
      <c r="F758" s="235" t="s">
        <v>3811</v>
      </c>
      <c r="G758" s="233"/>
      <c r="H758" s="234" t="s">
        <v>19</v>
      </c>
      <c r="I758" s="236"/>
      <c r="J758" s="233"/>
      <c r="K758" s="233"/>
      <c r="L758" s="237"/>
      <c r="M758" s="238"/>
      <c r="N758" s="239"/>
      <c r="O758" s="239"/>
      <c r="P758" s="239"/>
      <c r="Q758" s="239"/>
      <c r="R758" s="239"/>
      <c r="S758" s="239"/>
      <c r="T758" s="240"/>
      <c r="AT758" s="241" t="s">
        <v>182</v>
      </c>
      <c r="AU758" s="241" t="s">
        <v>83</v>
      </c>
      <c r="AV758" s="12" t="s">
        <v>81</v>
      </c>
      <c r="AW758" s="12" t="s">
        <v>35</v>
      </c>
      <c r="AX758" s="12" t="s">
        <v>73</v>
      </c>
      <c r="AY758" s="241" t="s">
        <v>152</v>
      </c>
    </row>
    <row r="759" s="12" customFormat="1">
      <c r="B759" s="232"/>
      <c r="C759" s="233"/>
      <c r="D759" s="229" t="s">
        <v>182</v>
      </c>
      <c r="E759" s="234" t="s">
        <v>19</v>
      </c>
      <c r="F759" s="235" t="s">
        <v>3818</v>
      </c>
      <c r="G759" s="233"/>
      <c r="H759" s="234" t="s">
        <v>19</v>
      </c>
      <c r="I759" s="236"/>
      <c r="J759" s="233"/>
      <c r="K759" s="233"/>
      <c r="L759" s="237"/>
      <c r="M759" s="238"/>
      <c r="N759" s="239"/>
      <c r="O759" s="239"/>
      <c r="P759" s="239"/>
      <c r="Q759" s="239"/>
      <c r="R759" s="239"/>
      <c r="S759" s="239"/>
      <c r="T759" s="240"/>
      <c r="AT759" s="241" t="s">
        <v>182</v>
      </c>
      <c r="AU759" s="241" t="s">
        <v>83</v>
      </c>
      <c r="AV759" s="12" t="s">
        <v>81</v>
      </c>
      <c r="AW759" s="12" t="s">
        <v>35</v>
      </c>
      <c r="AX759" s="12" t="s">
        <v>73</v>
      </c>
      <c r="AY759" s="241" t="s">
        <v>152</v>
      </c>
    </row>
    <row r="760" s="13" customFormat="1">
      <c r="B760" s="242"/>
      <c r="C760" s="243"/>
      <c r="D760" s="229" t="s">
        <v>182</v>
      </c>
      <c r="E760" s="244" t="s">
        <v>19</v>
      </c>
      <c r="F760" s="245" t="s">
        <v>81</v>
      </c>
      <c r="G760" s="243"/>
      <c r="H760" s="246">
        <v>1</v>
      </c>
      <c r="I760" s="247"/>
      <c r="J760" s="243"/>
      <c r="K760" s="243"/>
      <c r="L760" s="248"/>
      <c r="M760" s="249"/>
      <c r="N760" s="250"/>
      <c r="O760" s="250"/>
      <c r="P760" s="250"/>
      <c r="Q760" s="250"/>
      <c r="R760" s="250"/>
      <c r="S760" s="250"/>
      <c r="T760" s="251"/>
      <c r="AT760" s="252" t="s">
        <v>182</v>
      </c>
      <c r="AU760" s="252" t="s">
        <v>83</v>
      </c>
      <c r="AV760" s="13" t="s">
        <v>83</v>
      </c>
      <c r="AW760" s="13" t="s">
        <v>35</v>
      </c>
      <c r="AX760" s="13" t="s">
        <v>81</v>
      </c>
      <c r="AY760" s="252" t="s">
        <v>152</v>
      </c>
    </row>
    <row r="761" s="1" customFormat="1" ht="24" customHeight="1">
      <c r="B761" s="38"/>
      <c r="C761" s="211" t="s">
        <v>1241</v>
      </c>
      <c r="D761" s="211" t="s">
        <v>155</v>
      </c>
      <c r="E761" s="212" t="s">
        <v>4143</v>
      </c>
      <c r="F761" s="213" t="s">
        <v>4144</v>
      </c>
      <c r="G761" s="214" t="s">
        <v>267</v>
      </c>
      <c r="H761" s="215">
        <v>8</v>
      </c>
      <c r="I761" s="216"/>
      <c r="J761" s="217">
        <f>ROUND(I761*H761,2)</f>
        <v>0</v>
      </c>
      <c r="K761" s="213" t="s">
        <v>3039</v>
      </c>
      <c r="L761" s="43"/>
      <c r="M761" s="225" t="s">
        <v>19</v>
      </c>
      <c r="N761" s="226" t="s">
        <v>44</v>
      </c>
      <c r="O761" s="83"/>
      <c r="P761" s="227">
        <f>O761*H761</f>
        <v>0</v>
      </c>
      <c r="Q761" s="227">
        <v>0</v>
      </c>
      <c r="R761" s="227">
        <f>Q761*H761</f>
        <v>0</v>
      </c>
      <c r="S761" s="227">
        <v>0</v>
      </c>
      <c r="T761" s="228">
        <f>S761*H761</f>
        <v>0</v>
      </c>
      <c r="AR761" s="223" t="s">
        <v>81</v>
      </c>
      <c r="AT761" s="223" t="s">
        <v>155</v>
      </c>
      <c r="AU761" s="223" t="s">
        <v>83</v>
      </c>
      <c r="AY761" s="17" t="s">
        <v>152</v>
      </c>
      <c r="BE761" s="224">
        <f>IF(N761="základní",J761,0)</f>
        <v>0</v>
      </c>
      <c r="BF761" s="224">
        <f>IF(N761="snížená",J761,0)</f>
        <v>0</v>
      </c>
      <c r="BG761" s="224">
        <f>IF(N761="zákl. přenesená",J761,0)</f>
        <v>0</v>
      </c>
      <c r="BH761" s="224">
        <f>IF(N761="sníž. přenesená",J761,0)</f>
        <v>0</v>
      </c>
      <c r="BI761" s="224">
        <f>IF(N761="nulová",J761,0)</f>
        <v>0</v>
      </c>
      <c r="BJ761" s="17" t="s">
        <v>81</v>
      </c>
      <c r="BK761" s="224">
        <f>ROUND(I761*H761,2)</f>
        <v>0</v>
      </c>
      <c r="BL761" s="17" t="s">
        <v>81</v>
      </c>
      <c r="BM761" s="223" t="s">
        <v>4145</v>
      </c>
    </row>
    <row r="762" s="1" customFormat="1">
      <c r="B762" s="38"/>
      <c r="C762" s="39"/>
      <c r="D762" s="229" t="s">
        <v>180</v>
      </c>
      <c r="E762" s="39"/>
      <c r="F762" s="230" t="s">
        <v>4146</v>
      </c>
      <c r="G762" s="39"/>
      <c r="H762" s="39"/>
      <c r="I762" s="135"/>
      <c r="J762" s="39"/>
      <c r="K762" s="39"/>
      <c r="L762" s="43"/>
      <c r="M762" s="231"/>
      <c r="N762" s="83"/>
      <c r="O762" s="83"/>
      <c r="P762" s="83"/>
      <c r="Q762" s="83"/>
      <c r="R762" s="83"/>
      <c r="S762" s="83"/>
      <c r="T762" s="84"/>
      <c r="AT762" s="17" t="s">
        <v>180</v>
      </c>
      <c r="AU762" s="17" t="s">
        <v>83</v>
      </c>
    </row>
    <row r="763" s="12" customFormat="1">
      <c r="B763" s="232"/>
      <c r="C763" s="233"/>
      <c r="D763" s="229" t="s">
        <v>182</v>
      </c>
      <c r="E763" s="234" t="s">
        <v>19</v>
      </c>
      <c r="F763" s="235" t="s">
        <v>3728</v>
      </c>
      <c r="G763" s="233"/>
      <c r="H763" s="234" t="s">
        <v>19</v>
      </c>
      <c r="I763" s="236"/>
      <c r="J763" s="233"/>
      <c r="K763" s="233"/>
      <c r="L763" s="237"/>
      <c r="M763" s="238"/>
      <c r="N763" s="239"/>
      <c r="O763" s="239"/>
      <c r="P763" s="239"/>
      <c r="Q763" s="239"/>
      <c r="R763" s="239"/>
      <c r="S763" s="239"/>
      <c r="T763" s="240"/>
      <c r="AT763" s="241" t="s">
        <v>182</v>
      </c>
      <c r="AU763" s="241" t="s">
        <v>83</v>
      </c>
      <c r="AV763" s="12" t="s">
        <v>81</v>
      </c>
      <c r="AW763" s="12" t="s">
        <v>35</v>
      </c>
      <c r="AX763" s="12" t="s">
        <v>73</v>
      </c>
      <c r="AY763" s="241" t="s">
        <v>152</v>
      </c>
    </row>
    <row r="764" s="12" customFormat="1">
      <c r="B764" s="232"/>
      <c r="C764" s="233"/>
      <c r="D764" s="229" t="s">
        <v>182</v>
      </c>
      <c r="E764" s="234" t="s">
        <v>19</v>
      </c>
      <c r="F764" s="235" t="s">
        <v>3811</v>
      </c>
      <c r="G764" s="233"/>
      <c r="H764" s="234" t="s">
        <v>19</v>
      </c>
      <c r="I764" s="236"/>
      <c r="J764" s="233"/>
      <c r="K764" s="233"/>
      <c r="L764" s="237"/>
      <c r="M764" s="238"/>
      <c r="N764" s="239"/>
      <c r="O764" s="239"/>
      <c r="P764" s="239"/>
      <c r="Q764" s="239"/>
      <c r="R764" s="239"/>
      <c r="S764" s="239"/>
      <c r="T764" s="240"/>
      <c r="AT764" s="241" t="s">
        <v>182</v>
      </c>
      <c r="AU764" s="241" t="s">
        <v>83</v>
      </c>
      <c r="AV764" s="12" t="s">
        <v>81</v>
      </c>
      <c r="AW764" s="12" t="s">
        <v>35</v>
      </c>
      <c r="AX764" s="12" t="s">
        <v>73</v>
      </c>
      <c r="AY764" s="241" t="s">
        <v>152</v>
      </c>
    </row>
    <row r="765" s="12" customFormat="1">
      <c r="B765" s="232"/>
      <c r="C765" s="233"/>
      <c r="D765" s="229" t="s">
        <v>182</v>
      </c>
      <c r="E765" s="234" t="s">
        <v>19</v>
      </c>
      <c r="F765" s="235" t="s">
        <v>4147</v>
      </c>
      <c r="G765" s="233"/>
      <c r="H765" s="234" t="s">
        <v>19</v>
      </c>
      <c r="I765" s="236"/>
      <c r="J765" s="233"/>
      <c r="K765" s="233"/>
      <c r="L765" s="237"/>
      <c r="M765" s="238"/>
      <c r="N765" s="239"/>
      <c r="O765" s="239"/>
      <c r="P765" s="239"/>
      <c r="Q765" s="239"/>
      <c r="R765" s="239"/>
      <c r="S765" s="239"/>
      <c r="T765" s="240"/>
      <c r="AT765" s="241" t="s">
        <v>182</v>
      </c>
      <c r="AU765" s="241" t="s">
        <v>83</v>
      </c>
      <c r="AV765" s="12" t="s">
        <v>81</v>
      </c>
      <c r="AW765" s="12" t="s">
        <v>35</v>
      </c>
      <c r="AX765" s="12" t="s">
        <v>73</v>
      </c>
      <c r="AY765" s="241" t="s">
        <v>152</v>
      </c>
    </row>
    <row r="766" s="13" customFormat="1">
      <c r="B766" s="242"/>
      <c r="C766" s="243"/>
      <c r="D766" s="229" t="s">
        <v>182</v>
      </c>
      <c r="E766" s="244" t="s">
        <v>19</v>
      </c>
      <c r="F766" s="245" t="s">
        <v>233</v>
      </c>
      <c r="G766" s="243"/>
      <c r="H766" s="246">
        <v>8</v>
      </c>
      <c r="I766" s="247"/>
      <c r="J766" s="243"/>
      <c r="K766" s="243"/>
      <c r="L766" s="248"/>
      <c r="M766" s="249"/>
      <c r="N766" s="250"/>
      <c r="O766" s="250"/>
      <c r="P766" s="250"/>
      <c r="Q766" s="250"/>
      <c r="R766" s="250"/>
      <c r="S766" s="250"/>
      <c r="T766" s="251"/>
      <c r="AT766" s="252" t="s">
        <v>182</v>
      </c>
      <c r="AU766" s="252" t="s">
        <v>83</v>
      </c>
      <c r="AV766" s="13" t="s">
        <v>83</v>
      </c>
      <c r="AW766" s="13" t="s">
        <v>35</v>
      </c>
      <c r="AX766" s="13" t="s">
        <v>81</v>
      </c>
      <c r="AY766" s="252" t="s">
        <v>152</v>
      </c>
    </row>
    <row r="767" s="1" customFormat="1" ht="16.5" customHeight="1">
      <c r="B767" s="38"/>
      <c r="C767" s="211" t="s">
        <v>1250</v>
      </c>
      <c r="D767" s="211" t="s">
        <v>155</v>
      </c>
      <c r="E767" s="212" t="s">
        <v>4148</v>
      </c>
      <c r="F767" s="213" t="s">
        <v>4149</v>
      </c>
      <c r="G767" s="214" t="s">
        <v>267</v>
      </c>
      <c r="H767" s="215">
        <v>1</v>
      </c>
      <c r="I767" s="216"/>
      <c r="J767" s="217">
        <f>ROUND(I767*H767,2)</f>
        <v>0</v>
      </c>
      <c r="K767" s="213" t="s">
        <v>3039</v>
      </c>
      <c r="L767" s="43"/>
      <c r="M767" s="225" t="s">
        <v>19</v>
      </c>
      <c r="N767" s="226" t="s">
        <v>44</v>
      </c>
      <c r="O767" s="83"/>
      <c r="P767" s="227">
        <f>O767*H767</f>
        <v>0</v>
      </c>
      <c r="Q767" s="227">
        <v>0</v>
      </c>
      <c r="R767" s="227">
        <f>Q767*H767</f>
        <v>0</v>
      </c>
      <c r="S767" s="227">
        <v>0</v>
      </c>
      <c r="T767" s="228">
        <f>S767*H767</f>
        <v>0</v>
      </c>
      <c r="AR767" s="223" t="s">
        <v>81</v>
      </c>
      <c r="AT767" s="223" t="s">
        <v>155</v>
      </c>
      <c r="AU767" s="223" t="s">
        <v>83</v>
      </c>
      <c r="AY767" s="17" t="s">
        <v>152</v>
      </c>
      <c r="BE767" s="224">
        <f>IF(N767="základní",J767,0)</f>
        <v>0</v>
      </c>
      <c r="BF767" s="224">
        <f>IF(N767="snížená",J767,0)</f>
        <v>0</v>
      </c>
      <c r="BG767" s="224">
        <f>IF(N767="zákl. přenesená",J767,0)</f>
        <v>0</v>
      </c>
      <c r="BH767" s="224">
        <f>IF(N767="sníž. přenesená",J767,0)</f>
        <v>0</v>
      </c>
      <c r="BI767" s="224">
        <f>IF(N767="nulová",J767,0)</f>
        <v>0</v>
      </c>
      <c r="BJ767" s="17" t="s">
        <v>81</v>
      </c>
      <c r="BK767" s="224">
        <f>ROUND(I767*H767,2)</f>
        <v>0</v>
      </c>
      <c r="BL767" s="17" t="s">
        <v>81</v>
      </c>
      <c r="BM767" s="223" t="s">
        <v>4150</v>
      </c>
    </row>
    <row r="768" s="12" customFormat="1">
      <c r="B768" s="232"/>
      <c r="C768" s="233"/>
      <c r="D768" s="229" t="s">
        <v>182</v>
      </c>
      <c r="E768" s="234" t="s">
        <v>19</v>
      </c>
      <c r="F768" s="235" t="s">
        <v>3727</v>
      </c>
      <c r="G768" s="233"/>
      <c r="H768" s="234" t="s">
        <v>19</v>
      </c>
      <c r="I768" s="236"/>
      <c r="J768" s="233"/>
      <c r="K768" s="233"/>
      <c r="L768" s="237"/>
      <c r="M768" s="238"/>
      <c r="N768" s="239"/>
      <c r="O768" s="239"/>
      <c r="P768" s="239"/>
      <c r="Q768" s="239"/>
      <c r="R768" s="239"/>
      <c r="S768" s="239"/>
      <c r="T768" s="240"/>
      <c r="AT768" s="241" t="s">
        <v>182</v>
      </c>
      <c r="AU768" s="241" t="s">
        <v>83</v>
      </c>
      <c r="AV768" s="12" t="s">
        <v>81</v>
      </c>
      <c r="AW768" s="12" t="s">
        <v>35</v>
      </c>
      <c r="AX768" s="12" t="s">
        <v>73</v>
      </c>
      <c r="AY768" s="241" t="s">
        <v>152</v>
      </c>
    </row>
    <row r="769" s="12" customFormat="1">
      <c r="B769" s="232"/>
      <c r="C769" s="233"/>
      <c r="D769" s="229" t="s">
        <v>182</v>
      </c>
      <c r="E769" s="234" t="s">
        <v>19</v>
      </c>
      <c r="F769" s="235" t="s">
        <v>4151</v>
      </c>
      <c r="G769" s="233"/>
      <c r="H769" s="234" t="s">
        <v>19</v>
      </c>
      <c r="I769" s="236"/>
      <c r="J769" s="233"/>
      <c r="K769" s="233"/>
      <c r="L769" s="237"/>
      <c r="M769" s="238"/>
      <c r="N769" s="239"/>
      <c r="O769" s="239"/>
      <c r="P769" s="239"/>
      <c r="Q769" s="239"/>
      <c r="R769" s="239"/>
      <c r="S769" s="239"/>
      <c r="T769" s="240"/>
      <c r="AT769" s="241" t="s">
        <v>182</v>
      </c>
      <c r="AU769" s="241" t="s">
        <v>83</v>
      </c>
      <c r="AV769" s="12" t="s">
        <v>81</v>
      </c>
      <c r="AW769" s="12" t="s">
        <v>35</v>
      </c>
      <c r="AX769" s="12" t="s">
        <v>73</v>
      </c>
      <c r="AY769" s="241" t="s">
        <v>152</v>
      </c>
    </row>
    <row r="770" s="13" customFormat="1">
      <c r="B770" s="242"/>
      <c r="C770" s="243"/>
      <c r="D770" s="229" t="s">
        <v>182</v>
      </c>
      <c r="E770" s="244" t="s">
        <v>19</v>
      </c>
      <c r="F770" s="245" t="s">
        <v>81</v>
      </c>
      <c r="G770" s="243"/>
      <c r="H770" s="246">
        <v>1</v>
      </c>
      <c r="I770" s="247"/>
      <c r="J770" s="243"/>
      <c r="K770" s="243"/>
      <c r="L770" s="248"/>
      <c r="M770" s="249"/>
      <c r="N770" s="250"/>
      <c r="O770" s="250"/>
      <c r="P770" s="250"/>
      <c r="Q770" s="250"/>
      <c r="R770" s="250"/>
      <c r="S770" s="250"/>
      <c r="T770" s="251"/>
      <c r="AT770" s="252" t="s">
        <v>182</v>
      </c>
      <c r="AU770" s="252" t="s">
        <v>83</v>
      </c>
      <c r="AV770" s="13" t="s">
        <v>83</v>
      </c>
      <c r="AW770" s="13" t="s">
        <v>35</v>
      </c>
      <c r="AX770" s="13" t="s">
        <v>81</v>
      </c>
      <c r="AY770" s="252" t="s">
        <v>152</v>
      </c>
    </row>
    <row r="771" s="1" customFormat="1" ht="16.5" customHeight="1">
      <c r="B771" s="38"/>
      <c r="C771" s="264" t="s">
        <v>1256</v>
      </c>
      <c r="D771" s="264" t="s">
        <v>325</v>
      </c>
      <c r="E771" s="265" t="s">
        <v>4152</v>
      </c>
      <c r="F771" s="266" t="s">
        <v>4153</v>
      </c>
      <c r="G771" s="267" t="s">
        <v>267</v>
      </c>
      <c r="H771" s="268">
        <v>1</v>
      </c>
      <c r="I771" s="269"/>
      <c r="J771" s="270">
        <f>ROUND(I771*H771,2)</f>
        <v>0</v>
      </c>
      <c r="K771" s="266" t="s">
        <v>3786</v>
      </c>
      <c r="L771" s="271"/>
      <c r="M771" s="272" t="s">
        <v>19</v>
      </c>
      <c r="N771" s="273" t="s">
        <v>44</v>
      </c>
      <c r="O771" s="83"/>
      <c r="P771" s="227">
        <f>O771*H771</f>
        <v>0</v>
      </c>
      <c r="Q771" s="227">
        <v>0</v>
      </c>
      <c r="R771" s="227">
        <f>Q771*H771</f>
        <v>0</v>
      </c>
      <c r="S771" s="227">
        <v>0</v>
      </c>
      <c r="T771" s="228">
        <f>S771*H771</f>
        <v>0</v>
      </c>
      <c r="AR771" s="223" t="s">
        <v>83</v>
      </c>
      <c r="AT771" s="223" t="s">
        <v>325</v>
      </c>
      <c r="AU771" s="223" t="s">
        <v>83</v>
      </c>
      <c r="AY771" s="17" t="s">
        <v>152</v>
      </c>
      <c r="BE771" s="224">
        <f>IF(N771="základní",J771,0)</f>
        <v>0</v>
      </c>
      <c r="BF771" s="224">
        <f>IF(N771="snížená",J771,0)</f>
        <v>0</v>
      </c>
      <c r="BG771" s="224">
        <f>IF(N771="zákl. přenesená",J771,0)</f>
        <v>0</v>
      </c>
      <c r="BH771" s="224">
        <f>IF(N771="sníž. přenesená",J771,0)</f>
        <v>0</v>
      </c>
      <c r="BI771" s="224">
        <f>IF(N771="nulová",J771,0)</f>
        <v>0</v>
      </c>
      <c r="BJ771" s="17" t="s">
        <v>81</v>
      </c>
      <c r="BK771" s="224">
        <f>ROUND(I771*H771,2)</f>
        <v>0</v>
      </c>
      <c r="BL771" s="17" t="s">
        <v>81</v>
      </c>
      <c r="BM771" s="223" t="s">
        <v>4154</v>
      </c>
    </row>
    <row r="772" s="12" customFormat="1">
      <c r="B772" s="232"/>
      <c r="C772" s="233"/>
      <c r="D772" s="229" t="s">
        <v>182</v>
      </c>
      <c r="E772" s="234" t="s">
        <v>19</v>
      </c>
      <c r="F772" s="235" t="s">
        <v>3727</v>
      </c>
      <c r="G772" s="233"/>
      <c r="H772" s="234" t="s">
        <v>19</v>
      </c>
      <c r="I772" s="236"/>
      <c r="J772" s="233"/>
      <c r="K772" s="233"/>
      <c r="L772" s="237"/>
      <c r="M772" s="238"/>
      <c r="N772" s="239"/>
      <c r="O772" s="239"/>
      <c r="P772" s="239"/>
      <c r="Q772" s="239"/>
      <c r="R772" s="239"/>
      <c r="S772" s="239"/>
      <c r="T772" s="240"/>
      <c r="AT772" s="241" t="s">
        <v>182</v>
      </c>
      <c r="AU772" s="241" t="s">
        <v>83</v>
      </c>
      <c r="AV772" s="12" t="s">
        <v>81</v>
      </c>
      <c r="AW772" s="12" t="s">
        <v>35</v>
      </c>
      <c r="AX772" s="12" t="s">
        <v>73</v>
      </c>
      <c r="AY772" s="241" t="s">
        <v>152</v>
      </c>
    </row>
    <row r="773" s="12" customFormat="1">
      <c r="B773" s="232"/>
      <c r="C773" s="233"/>
      <c r="D773" s="229" t="s">
        <v>182</v>
      </c>
      <c r="E773" s="234" t="s">
        <v>19</v>
      </c>
      <c r="F773" s="235" t="s">
        <v>4151</v>
      </c>
      <c r="G773" s="233"/>
      <c r="H773" s="234" t="s">
        <v>19</v>
      </c>
      <c r="I773" s="236"/>
      <c r="J773" s="233"/>
      <c r="K773" s="233"/>
      <c r="L773" s="237"/>
      <c r="M773" s="238"/>
      <c r="N773" s="239"/>
      <c r="O773" s="239"/>
      <c r="P773" s="239"/>
      <c r="Q773" s="239"/>
      <c r="R773" s="239"/>
      <c r="S773" s="239"/>
      <c r="T773" s="240"/>
      <c r="AT773" s="241" t="s">
        <v>182</v>
      </c>
      <c r="AU773" s="241" t="s">
        <v>83</v>
      </c>
      <c r="AV773" s="12" t="s">
        <v>81</v>
      </c>
      <c r="AW773" s="12" t="s">
        <v>35</v>
      </c>
      <c r="AX773" s="12" t="s">
        <v>73</v>
      </c>
      <c r="AY773" s="241" t="s">
        <v>152</v>
      </c>
    </row>
    <row r="774" s="13" customFormat="1">
      <c r="B774" s="242"/>
      <c r="C774" s="243"/>
      <c r="D774" s="229" t="s">
        <v>182</v>
      </c>
      <c r="E774" s="244" t="s">
        <v>19</v>
      </c>
      <c r="F774" s="245" t="s">
        <v>81</v>
      </c>
      <c r="G774" s="243"/>
      <c r="H774" s="246">
        <v>1</v>
      </c>
      <c r="I774" s="247"/>
      <c r="J774" s="243"/>
      <c r="K774" s="243"/>
      <c r="L774" s="248"/>
      <c r="M774" s="249"/>
      <c r="N774" s="250"/>
      <c r="O774" s="250"/>
      <c r="P774" s="250"/>
      <c r="Q774" s="250"/>
      <c r="R774" s="250"/>
      <c r="S774" s="250"/>
      <c r="T774" s="251"/>
      <c r="AT774" s="252" t="s">
        <v>182</v>
      </c>
      <c r="AU774" s="252" t="s">
        <v>83</v>
      </c>
      <c r="AV774" s="13" t="s">
        <v>83</v>
      </c>
      <c r="AW774" s="13" t="s">
        <v>35</v>
      </c>
      <c r="AX774" s="13" t="s">
        <v>81</v>
      </c>
      <c r="AY774" s="252" t="s">
        <v>152</v>
      </c>
    </row>
    <row r="775" s="1" customFormat="1" ht="16.5" customHeight="1">
      <c r="B775" s="38"/>
      <c r="C775" s="211" t="s">
        <v>1261</v>
      </c>
      <c r="D775" s="211" t="s">
        <v>155</v>
      </c>
      <c r="E775" s="212" t="s">
        <v>4155</v>
      </c>
      <c r="F775" s="213" t="s">
        <v>4156</v>
      </c>
      <c r="G775" s="214" t="s">
        <v>267</v>
      </c>
      <c r="H775" s="215">
        <v>1</v>
      </c>
      <c r="I775" s="216"/>
      <c r="J775" s="217">
        <f>ROUND(I775*H775,2)</f>
        <v>0</v>
      </c>
      <c r="K775" s="213" t="s">
        <v>3039</v>
      </c>
      <c r="L775" s="43"/>
      <c r="M775" s="225" t="s">
        <v>19</v>
      </c>
      <c r="N775" s="226" t="s">
        <v>44</v>
      </c>
      <c r="O775" s="83"/>
      <c r="P775" s="227">
        <f>O775*H775</f>
        <v>0</v>
      </c>
      <c r="Q775" s="227">
        <v>0</v>
      </c>
      <c r="R775" s="227">
        <f>Q775*H775</f>
        <v>0</v>
      </c>
      <c r="S775" s="227">
        <v>0</v>
      </c>
      <c r="T775" s="228">
        <f>S775*H775</f>
        <v>0</v>
      </c>
      <c r="AR775" s="223" t="s">
        <v>81</v>
      </c>
      <c r="AT775" s="223" t="s">
        <v>155</v>
      </c>
      <c r="AU775" s="223" t="s">
        <v>83</v>
      </c>
      <c r="AY775" s="17" t="s">
        <v>152</v>
      </c>
      <c r="BE775" s="224">
        <f>IF(N775="základní",J775,0)</f>
        <v>0</v>
      </c>
      <c r="BF775" s="224">
        <f>IF(N775="snížená",J775,0)</f>
        <v>0</v>
      </c>
      <c r="BG775" s="224">
        <f>IF(N775="zákl. přenesená",J775,0)</f>
        <v>0</v>
      </c>
      <c r="BH775" s="224">
        <f>IF(N775="sníž. přenesená",J775,0)</f>
        <v>0</v>
      </c>
      <c r="BI775" s="224">
        <f>IF(N775="nulová",J775,0)</f>
        <v>0</v>
      </c>
      <c r="BJ775" s="17" t="s">
        <v>81</v>
      </c>
      <c r="BK775" s="224">
        <f>ROUND(I775*H775,2)</f>
        <v>0</v>
      </c>
      <c r="BL775" s="17" t="s">
        <v>81</v>
      </c>
      <c r="BM775" s="223" t="s">
        <v>4157</v>
      </c>
    </row>
    <row r="776" s="12" customFormat="1">
      <c r="B776" s="232"/>
      <c r="C776" s="233"/>
      <c r="D776" s="229" t="s">
        <v>182</v>
      </c>
      <c r="E776" s="234" t="s">
        <v>19</v>
      </c>
      <c r="F776" s="235" t="s">
        <v>3727</v>
      </c>
      <c r="G776" s="233"/>
      <c r="H776" s="234" t="s">
        <v>19</v>
      </c>
      <c r="I776" s="236"/>
      <c r="J776" s="233"/>
      <c r="K776" s="233"/>
      <c r="L776" s="237"/>
      <c r="M776" s="238"/>
      <c r="N776" s="239"/>
      <c r="O776" s="239"/>
      <c r="P776" s="239"/>
      <c r="Q776" s="239"/>
      <c r="R776" s="239"/>
      <c r="S776" s="239"/>
      <c r="T776" s="240"/>
      <c r="AT776" s="241" t="s">
        <v>182</v>
      </c>
      <c r="AU776" s="241" t="s">
        <v>83</v>
      </c>
      <c r="AV776" s="12" t="s">
        <v>81</v>
      </c>
      <c r="AW776" s="12" t="s">
        <v>35</v>
      </c>
      <c r="AX776" s="12" t="s">
        <v>73</v>
      </c>
      <c r="AY776" s="241" t="s">
        <v>152</v>
      </c>
    </row>
    <row r="777" s="13" customFormat="1">
      <c r="B777" s="242"/>
      <c r="C777" s="243"/>
      <c r="D777" s="229" t="s">
        <v>182</v>
      </c>
      <c r="E777" s="244" t="s">
        <v>19</v>
      </c>
      <c r="F777" s="245" t="s">
        <v>81</v>
      </c>
      <c r="G777" s="243"/>
      <c r="H777" s="246">
        <v>1</v>
      </c>
      <c r="I777" s="247"/>
      <c r="J777" s="243"/>
      <c r="K777" s="243"/>
      <c r="L777" s="248"/>
      <c r="M777" s="249"/>
      <c r="N777" s="250"/>
      <c r="O777" s="250"/>
      <c r="P777" s="250"/>
      <c r="Q777" s="250"/>
      <c r="R777" s="250"/>
      <c r="S777" s="250"/>
      <c r="T777" s="251"/>
      <c r="AT777" s="252" t="s">
        <v>182</v>
      </c>
      <c r="AU777" s="252" t="s">
        <v>83</v>
      </c>
      <c r="AV777" s="13" t="s">
        <v>83</v>
      </c>
      <c r="AW777" s="13" t="s">
        <v>35</v>
      </c>
      <c r="AX777" s="13" t="s">
        <v>81</v>
      </c>
      <c r="AY777" s="252" t="s">
        <v>152</v>
      </c>
    </row>
    <row r="778" s="1" customFormat="1" ht="24" customHeight="1">
      <c r="B778" s="38"/>
      <c r="C778" s="264" t="s">
        <v>1265</v>
      </c>
      <c r="D778" s="264" t="s">
        <v>325</v>
      </c>
      <c r="E778" s="265" t="s">
        <v>4158</v>
      </c>
      <c r="F778" s="266" t="s">
        <v>4159</v>
      </c>
      <c r="G778" s="267" t="s">
        <v>267</v>
      </c>
      <c r="H778" s="268">
        <v>1</v>
      </c>
      <c r="I778" s="269"/>
      <c r="J778" s="270">
        <f>ROUND(I778*H778,2)</f>
        <v>0</v>
      </c>
      <c r="K778" s="266" t="s">
        <v>3786</v>
      </c>
      <c r="L778" s="271"/>
      <c r="M778" s="272" t="s">
        <v>19</v>
      </c>
      <c r="N778" s="273" t="s">
        <v>44</v>
      </c>
      <c r="O778" s="83"/>
      <c r="P778" s="227">
        <f>O778*H778</f>
        <v>0</v>
      </c>
      <c r="Q778" s="227">
        <v>0</v>
      </c>
      <c r="R778" s="227">
        <f>Q778*H778</f>
        <v>0</v>
      </c>
      <c r="S778" s="227">
        <v>0</v>
      </c>
      <c r="T778" s="228">
        <f>S778*H778</f>
        <v>0</v>
      </c>
      <c r="AR778" s="223" t="s">
        <v>83</v>
      </c>
      <c r="AT778" s="223" t="s">
        <v>325</v>
      </c>
      <c r="AU778" s="223" t="s">
        <v>83</v>
      </c>
      <c r="AY778" s="17" t="s">
        <v>152</v>
      </c>
      <c r="BE778" s="224">
        <f>IF(N778="základní",J778,0)</f>
        <v>0</v>
      </c>
      <c r="BF778" s="224">
        <f>IF(N778="snížená",J778,0)</f>
        <v>0</v>
      </c>
      <c r="BG778" s="224">
        <f>IF(N778="zákl. přenesená",J778,0)</f>
        <v>0</v>
      </c>
      <c r="BH778" s="224">
        <f>IF(N778="sníž. přenesená",J778,0)</f>
        <v>0</v>
      </c>
      <c r="BI778" s="224">
        <f>IF(N778="nulová",J778,0)</f>
        <v>0</v>
      </c>
      <c r="BJ778" s="17" t="s">
        <v>81</v>
      </c>
      <c r="BK778" s="224">
        <f>ROUND(I778*H778,2)</f>
        <v>0</v>
      </c>
      <c r="BL778" s="17" t="s">
        <v>81</v>
      </c>
      <c r="BM778" s="223" t="s">
        <v>4160</v>
      </c>
    </row>
    <row r="779" s="12" customFormat="1">
      <c r="B779" s="232"/>
      <c r="C779" s="233"/>
      <c r="D779" s="229" t="s">
        <v>182</v>
      </c>
      <c r="E779" s="234" t="s">
        <v>19</v>
      </c>
      <c r="F779" s="235" t="s">
        <v>3727</v>
      </c>
      <c r="G779" s="233"/>
      <c r="H779" s="234" t="s">
        <v>19</v>
      </c>
      <c r="I779" s="236"/>
      <c r="J779" s="233"/>
      <c r="K779" s="233"/>
      <c r="L779" s="237"/>
      <c r="M779" s="238"/>
      <c r="N779" s="239"/>
      <c r="O779" s="239"/>
      <c r="P779" s="239"/>
      <c r="Q779" s="239"/>
      <c r="R779" s="239"/>
      <c r="S779" s="239"/>
      <c r="T779" s="240"/>
      <c r="AT779" s="241" t="s">
        <v>182</v>
      </c>
      <c r="AU779" s="241" t="s">
        <v>83</v>
      </c>
      <c r="AV779" s="12" t="s">
        <v>81</v>
      </c>
      <c r="AW779" s="12" t="s">
        <v>35</v>
      </c>
      <c r="AX779" s="12" t="s">
        <v>73</v>
      </c>
      <c r="AY779" s="241" t="s">
        <v>152</v>
      </c>
    </row>
    <row r="780" s="13" customFormat="1">
      <c r="B780" s="242"/>
      <c r="C780" s="243"/>
      <c r="D780" s="229" t="s">
        <v>182</v>
      </c>
      <c r="E780" s="244" t="s">
        <v>19</v>
      </c>
      <c r="F780" s="245" t="s">
        <v>81</v>
      </c>
      <c r="G780" s="243"/>
      <c r="H780" s="246">
        <v>1</v>
      </c>
      <c r="I780" s="247"/>
      <c r="J780" s="243"/>
      <c r="K780" s="243"/>
      <c r="L780" s="248"/>
      <c r="M780" s="249"/>
      <c r="N780" s="250"/>
      <c r="O780" s="250"/>
      <c r="P780" s="250"/>
      <c r="Q780" s="250"/>
      <c r="R780" s="250"/>
      <c r="S780" s="250"/>
      <c r="T780" s="251"/>
      <c r="AT780" s="252" t="s">
        <v>182</v>
      </c>
      <c r="AU780" s="252" t="s">
        <v>83</v>
      </c>
      <c r="AV780" s="13" t="s">
        <v>83</v>
      </c>
      <c r="AW780" s="13" t="s">
        <v>35</v>
      </c>
      <c r="AX780" s="13" t="s">
        <v>81</v>
      </c>
      <c r="AY780" s="252" t="s">
        <v>152</v>
      </c>
    </row>
    <row r="781" s="1" customFormat="1" ht="36" customHeight="1">
      <c r="B781" s="38"/>
      <c r="C781" s="211" t="s">
        <v>1270</v>
      </c>
      <c r="D781" s="211" t="s">
        <v>155</v>
      </c>
      <c r="E781" s="212" t="s">
        <v>4161</v>
      </c>
      <c r="F781" s="213" t="s">
        <v>4162</v>
      </c>
      <c r="G781" s="214" t="s">
        <v>267</v>
      </c>
      <c r="H781" s="215">
        <v>1</v>
      </c>
      <c r="I781" s="216"/>
      <c r="J781" s="217">
        <f>ROUND(I781*H781,2)</f>
        <v>0</v>
      </c>
      <c r="K781" s="213" t="s">
        <v>3039</v>
      </c>
      <c r="L781" s="43"/>
      <c r="M781" s="225" t="s">
        <v>19</v>
      </c>
      <c r="N781" s="226" t="s">
        <v>44</v>
      </c>
      <c r="O781" s="83"/>
      <c r="P781" s="227">
        <f>O781*H781</f>
        <v>0</v>
      </c>
      <c r="Q781" s="227">
        <v>0</v>
      </c>
      <c r="R781" s="227">
        <f>Q781*H781</f>
        <v>0</v>
      </c>
      <c r="S781" s="227">
        <v>0</v>
      </c>
      <c r="T781" s="228">
        <f>S781*H781</f>
        <v>0</v>
      </c>
      <c r="AR781" s="223" t="s">
        <v>81</v>
      </c>
      <c r="AT781" s="223" t="s">
        <v>155</v>
      </c>
      <c r="AU781" s="223" t="s">
        <v>83</v>
      </c>
      <c r="AY781" s="17" t="s">
        <v>152</v>
      </c>
      <c r="BE781" s="224">
        <f>IF(N781="základní",J781,0)</f>
        <v>0</v>
      </c>
      <c r="BF781" s="224">
        <f>IF(N781="snížená",J781,0)</f>
        <v>0</v>
      </c>
      <c r="BG781" s="224">
        <f>IF(N781="zákl. přenesená",J781,0)</f>
        <v>0</v>
      </c>
      <c r="BH781" s="224">
        <f>IF(N781="sníž. přenesená",J781,0)</f>
        <v>0</v>
      </c>
      <c r="BI781" s="224">
        <f>IF(N781="nulová",J781,0)</f>
        <v>0</v>
      </c>
      <c r="BJ781" s="17" t="s">
        <v>81</v>
      </c>
      <c r="BK781" s="224">
        <f>ROUND(I781*H781,2)</f>
        <v>0</v>
      </c>
      <c r="BL781" s="17" t="s">
        <v>81</v>
      </c>
      <c r="BM781" s="223" t="s">
        <v>4163</v>
      </c>
    </row>
    <row r="782" s="12" customFormat="1">
      <c r="B782" s="232"/>
      <c r="C782" s="233"/>
      <c r="D782" s="229" t="s">
        <v>182</v>
      </c>
      <c r="E782" s="234" t="s">
        <v>19</v>
      </c>
      <c r="F782" s="235" t="s">
        <v>3728</v>
      </c>
      <c r="G782" s="233"/>
      <c r="H782" s="234" t="s">
        <v>19</v>
      </c>
      <c r="I782" s="236"/>
      <c r="J782" s="233"/>
      <c r="K782" s="233"/>
      <c r="L782" s="237"/>
      <c r="M782" s="238"/>
      <c r="N782" s="239"/>
      <c r="O782" s="239"/>
      <c r="P782" s="239"/>
      <c r="Q782" s="239"/>
      <c r="R782" s="239"/>
      <c r="S782" s="239"/>
      <c r="T782" s="240"/>
      <c r="AT782" s="241" t="s">
        <v>182</v>
      </c>
      <c r="AU782" s="241" t="s">
        <v>83</v>
      </c>
      <c r="AV782" s="12" t="s">
        <v>81</v>
      </c>
      <c r="AW782" s="12" t="s">
        <v>35</v>
      </c>
      <c r="AX782" s="12" t="s">
        <v>73</v>
      </c>
      <c r="AY782" s="241" t="s">
        <v>152</v>
      </c>
    </row>
    <row r="783" s="12" customFormat="1">
      <c r="B783" s="232"/>
      <c r="C783" s="233"/>
      <c r="D783" s="229" t="s">
        <v>182</v>
      </c>
      <c r="E783" s="234" t="s">
        <v>19</v>
      </c>
      <c r="F783" s="235" t="s">
        <v>3811</v>
      </c>
      <c r="G783" s="233"/>
      <c r="H783" s="234" t="s">
        <v>19</v>
      </c>
      <c r="I783" s="236"/>
      <c r="J783" s="233"/>
      <c r="K783" s="233"/>
      <c r="L783" s="237"/>
      <c r="M783" s="238"/>
      <c r="N783" s="239"/>
      <c r="O783" s="239"/>
      <c r="P783" s="239"/>
      <c r="Q783" s="239"/>
      <c r="R783" s="239"/>
      <c r="S783" s="239"/>
      <c r="T783" s="240"/>
      <c r="AT783" s="241" t="s">
        <v>182</v>
      </c>
      <c r="AU783" s="241" t="s">
        <v>83</v>
      </c>
      <c r="AV783" s="12" t="s">
        <v>81</v>
      </c>
      <c r="AW783" s="12" t="s">
        <v>35</v>
      </c>
      <c r="AX783" s="12" t="s">
        <v>73</v>
      </c>
      <c r="AY783" s="241" t="s">
        <v>152</v>
      </c>
    </row>
    <row r="784" s="12" customFormat="1">
      <c r="B784" s="232"/>
      <c r="C784" s="233"/>
      <c r="D784" s="229" t="s">
        <v>182</v>
      </c>
      <c r="E784" s="234" t="s">
        <v>19</v>
      </c>
      <c r="F784" s="235" t="s">
        <v>4164</v>
      </c>
      <c r="G784" s="233"/>
      <c r="H784" s="234" t="s">
        <v>19</v>
      </c>
      <c r="I784" s="236"/>
      <c r="J784" s="233"/>
      <c r="K784" s="233"/>
      <c r="L784" s="237"/>
      <c r="M784" s="238"/>
      <c r="N784" s="239"/>
      <c r="O784" s="239"/>
      <c r="P784" s="239"/>
      <c r="Q784" s="239"/>
      <c r="R784" s="239"/>
      <c r="S784" s="239"/>
      <c r="T784" s="240"/>
      <c r="AT784" s="241" t="s">
        <v>182</v>
      </c>
      <c r="AU784" s="241" t="s">
        <v>83</v>
      </c>
      <c r="AV784" s="12" t="s">
        <v>81</v>
      </c>
      <c r="AW784" s="12" t="s">
        <v>35</v>
      </c>
      <c r="AX784" s="12" t="s">
        <v>73</v>
      </c>
      <c r="AY784" s="241" t="s">
        <v>152</v>
      </c>
    </row>
    <row r="785" s="13" customFormat="1">
      <c r="B785" s="242"/>
      <c r="C785" s="243"/>
      <c r="D785" s="229" t="s">
        <v>182</v>
      </c>
      <c r="E785" s="244" t="s">
        <v>19</v>
      </c>
      <c r="F785" s="245" t="s">
        <v>81</v>
      </c>
      <c r="G785" s="243"/>
      <c r="H785" s="246">
        <v>1</v>
      </c>
      <c r="I785" s="247"/>
      <c r="J785" s="243"/>
      <c r="K785" s="243"/>
      <c r="L785" s="248"/>
      <c r="M785" s="249"/>
      <c r="N785" s="250"/>
      <c r="O785" s="250"/>
      <c r="P785" s="250"/>
      <c r="Q785" s="250"/>
      <c r="R785" s="250"/>
      <c r="S785" s="250"/>
      <c r="T785" s="251"/>
      <c r="AT785" s="252" t="s">
        <v>182</v>
      </c>
      <c r="AU785" s="252" t="s">
        <v>83</v>
      </c>
      <c r="AV785" s="13" t="s">
        <v>83</v>
      </c>
      <c r="AW785" s="13" t="s">
        <v>35</v>
      </c>
      <c r="AX785" s="13" t="s">
        <v>81</v>
      </c>
      <c r="AY785" s="252" t="s">
        <v>152</v>
      </c>
    </row>
    <row r="786" s="1" customFormat="1" ht="36" customHeight="1">
      <c r="B786" s="38"/>
      <c r="C786" s="211" t="s">
        <v>1274</v>
      </c>
      <c r="D786" s="211" t="s">
        <v>155</v>
      </c>
      <c r="E786" s="212" t="s">
        <v>4165</v>
      </c>
      <c r="F786" s="213" t="s">
        <v>4166</v>
      </c>
      <c r="G786" s="214" t="s">
        <v>267</v>
      </c>
      <c r="H786" s="215">
        <v>7</v>
      </c>
      <c r="I786" s="216"/>
      <c r="J786" s="217">
        <f>ROUND(I786*H786,2)</f>
        <v>0</v>
      </c>
      <c r="K786" s="213" t="s">
        <v>3039</v>
      </c>
      <c r="L786" s="43"/>
      <c r="M786" s="225" t="s">
        <v>19</v>
      </c>
      <c r="N786" s="226" t="s">
        <v>44</v>
      </c>
      <c r="O786" s="83"/>
      <c r="P786" s="227">
        <f>O786*H786</f>
        <v>0</v>
      </c>
      <c r="Q786" s="227">
        <v>0</v>
      </c>
      <c r="R786" s="227">
        <f>Q786*H786</f>
        <v>0</v>
      </c>
      <c r="S786" s="227">
        <v>0</v>
      </c>
      <c r="T786" s="228">
        <f>S786*H786</f>
        <v>0</v>
      </c>
      <c r="AR786" s="223" t="s">
        <v>81</v>
      </c>
      <c r="AT786" s="223" t="s">
        <v>155</v>
      </c>
      <c r="AU786" s="223" t="s">
        <v>83</v>
      </c>
      <c r="AY786" s="17" t="s">
        <v>152</v>
      </c>
      <c r="BE786" s="224">
        <f>IF(N786="základní",J786,0)</f>
        <v>0</v>
      </c>
      <c r="BF786" s="224">
        <f>IF(N786="snížená",J786,0)</f>
        <v>0</v>
      </c>
      <c r="BG786" s="224">
        <f>IF(N786="zákl. přenesená",J786,0)</f>
        <v>0</v>
      </c>
      <c r="BH786" s="224">
        <f>IF(N786="sníž. přenesená",J786,0)</f>
        <v>0</v>
      </c>
      <c r="BI786" s="224">
        <f>IF(N786="nulová",J786,0)</f>
        <v>0</v>
      </c>
      <c r="BJ786" s="17" t="s">
        <v>81</v>
      </c>
      <c r="BK786" s="224">
        <f>ROUND(I786*H786,2)</f>
        <v>0</v>
      </c>
      <c r="BL786" s="17" t="s">
        <v>81</v>
      </c>
      <c r="BM786" s="223" t="s">
        <v>4167</v>
      </c>
    </row>
    <row r="787" s="12" customFormat="1">
      <c r="B787" s="232"/>
      <c r="C787" s="233"/>
      <c r="D787" s="229" t="s">
        <v>182</v>
      </c>
      <c r="E787" s="234" t="s">
        <v>19</v>
      </c>
      <c r="F787" s="235" t="s">
        <v>3728</v>
      </c>
      <c r="G787" s="233"/>
      <c r="H787" s="234" t="s">
        <v>19</v>
      </c>
      <c r="I787" s="236"/>
      <c r="J787" s="233"/>
      <c r="K787" s="233"/>
      <c r="L787" s="237"/>
      <c r="M787" s="238"/>
      <c r="N787" s="239"/>
      <c r="O787" s="239"/>
      <c r="P787" s="239"/>
      <c r="Q787" s="239"/>
      <c r="R787" s="239"/>
      <c r="S787" s="239"/>
      <c r="T787" s="240"/>
      <c r="AT787" s="241" t="s">
        <v>182</v>
      </c>
      <c r="AU787" s="241" t="s">
        <v>83</v>
      </c>
      <c r="AV787" s="12" t="s">
        <v>81</v>
      </c>
      <c r="AW787" s="12" t="s">
        <v>35</v>
      </c>
      <c r="AX787" s="12" t="s">
        <v>73</v>
      </c>
      <c r="AY787" s="241" t="s">
        <v>152</v>
      </c>
    </row>
    <row r="788" s="12" customFormat="1">
      <c r="B788" s="232"/>
      <c r="C788" s="233"/>
      <c r="D788" s="229" t="s">
        <v>182</v>
      </c>
      <c r="E788" s="234" t="s">
        <v>19</v>
      </c>
      <c r="F788" s="235" t="s">
        <v>3811</v>
      </c>
      <c r="G788" s="233"/>
      <c r="H788" s="234" t="s">
        <v>19</v>
      </c>
      <c r="I788" s="236"/>
      <c r="J788" s="233"/>
      <c r="K788" s="233"/>
      <c r="L788" s="237"/>
      <c r="M788" s="238"/>
      <c r="N788" s="239"/>
      <c r="O788" s="239"/>
      <c r="P788" s="239"/>
      <c r="Q788" s="239"/>
      <c r="R788" s="239"/>
      <c r="S788" s="239"/>
      <c r="T788" s="240"/>
      <c r="AT788" s="241" t="s">
        <v>182</v>
      </c>
      <c r="AU788" s="241" t="s">
        <v>83</v>
      </c>
      <c r="AV788" s="12" t="s">
        <v>81</v>
      </c>
      <c r="AW788" s="12" t="s">
        <v>35</v>
      </c>
      <c r="AX788" s="12" t="s">
        <v>73</v>
      </c>
      <c r="AY788" s="241" t="s">
        <v>152</v>
      </c>
    </row>
    <row r="789" s="12" customFormat="1">
      <c r="B789" s="232"/>
      <c r="C789" s="233"/>
      <c r="D789" s="229" t="s">
        <v>182</v>
      </c>
      <c r="E789" s="234" t="s">
        <v>19</v>
      </c>
      <c r="F789" s="235" t="s">
        <v>4168</v>
      </c>
      <c r="G789" s="233"/>
      <c r="H789" s="234" t="s">
        <v>19</v>
      </c>
      <c r="I789" s="236"/>
      <c r="J789" s="233"/>
      <c r="K789" s="233"/>
      <c r="L789" s="237"/>
      <c r="M789" s="238"/>
      <c r="N789" s="239"/>
      <c r="O789" s="239"/>
      <c r="P789" s="239"/>
      <c r="Q789" s="239"/>
      <c r="R789" s="239"/>
      <c r="S789" s="239"/>
      <c r="T789" s="240"/>
      <c r="AT789" s="241" t="s">
        <v>182</v>
      </c>
      <c r="AU789" s="241" t="s">
        <v>83</v>
      </c>
      <c r="AV789" s="12" t="s">
        <v>81</v>
      </c>
      <c r="AW789" s="12" t="s">
        <v>35</v>
      </c>
      <c r="AX789" s="12" t="s">
        <v>73</v>
      </c>
      <c r="AY789" s="241" t="s">
        <v>152</v>
      </c>
    </row>
    <row r="790" s="13" customFormat="1">
      <c r="B790" s="242"/>
      <c r="C790" s="243"/>
      <c r="D790" s="229" t="s">
        <v>182</v>
      </c>
      <c r="E790" s="244" t="s">
        <v>19</v>
      </c>
      <c r="F790" s="245" t="s">
        <v>228</v>
      </c>
      <c r="G790" s="243"/>
      <c r="H790" s="246">
        <v>7</v>
      </c>
      <c r="I790" s="247"/>
      <c r="J790" s="243"/>
      <c r="K790" s="243"/>
      <c r="L790" s="248"/>
      <c r="M790" s="249"/>
      <c r="N790" s="250"/>
      <c r="O790" s="250"/>
      <c r="P790" s="250"/>
      <c r="Q790" s="250"/>
      <c r="R790" s="250"/>
      <c r="S790" s="250"/>
      <c r="T790" s="251"/>
      <c r="AT790" s="252" t="s">
        <v>182</v>
      </c>
      <c r="AU790" s="252" t="s">
        <v>83</v>
      </c>
      <c r="AV790" s="13" t="s">
        <v>83</v>
      </c>
      <c r="AW790" s="13" t="s">
        <v>35</v>
      </c>
      <c r="AX790" s="13" t="s">
        <v>81</v>
      </c>
      <c r="AY790" s="252" t="s">
        <v>152</v>
      </c>
    </row>
    <row r="791" s="1" customFormat="1" ht="36" customHeight="1">
      <c r="B791" s="38"/>
      <c r="C791" s="211" t="s">
        <v>2097</v>
      </c>
      <c r="D791" s="211" t="s">
        <v>155</v>
      </c>
      <c r="E791" s="212" t="s">
        <v>4169</v>
      </c>
      <c r="F791" s="213" t="s">
        <v>4170</v>
      </c>
      <c r="G791" s="214" t="s">
        <v>267</v>
      </c>
      <c r="H791" s="215">
        <v>1</v>
      </c>
      <c r="I791" s="216"/>
      <c r="J791" s="217">
        <f>ROUND(I791*H791,2)</f>
        <v>0</v>
      </c>
      <c r="K791" s="213" t="s">
        <v>3039</v>
      </c>
      <c r="L791" s="43"/>
      <c r="M791" s="225" t="s">
        <v>19</v>
      </c>
      <c r="N791" s="226" t="s">
        <v>44</v>
      </c>
      <c r="O791" s="83"/>
      <c r="P791" s="227">
        <f>O791*H791</f>
        <v>0</v>
      </c>
      <c r="Q791" s="227">
        <v>0</v>
      </c>
      <c r="R791" s="227">
        <f>Q791*H791</f>
        <v>0</v>
      </c>
      <c r="S791" s="227">
        <v>0</v>
      </c>
      <c r="T791" s="228">
        <f>S791*H791</f>
        <v>0</v>
      </c>
      <c r="AR791" s="223" t="s">
        <v>81</v>
      </c>
      <c r="AT791" s="223" t="s">
        <v>155</v>
      </c>
      <c r="AU791" s="223" t="s">
        <v>83</v>
      </c>
      <c r="AY791" s="17" t="s">
        <v>152</v>
      </c>
      <c r="BE791" s="224">
        <f>IF(N791="základní",J791,0)</f>
        <v>0</v>
      </c>
      <c r="BF791" s="224">
        <f>IF(N791="snížená",J791,0)</f>
        <v>0</v>
      </c>
      <c r="BG791" s="224">
        <f>IF(N791="zákl. přenesená",J791,0)</f>
        <v>0</v>
      </c>
      <c r="BH791" s="224">
        <f>IF(N791="sníž. přenesená",J791,0)</f>
        <v>0</v>
      </c>
      <c r="BI791" s="224">
        <f>IF(N791="nulová",J791,0)</f>
        <v>0</v>
      </c>
      <c r="BJ791" s="17" t="s">
        <v>81</v>
      </c>
      <c r="BK791" s="224">
        <f>ROUND(I791*H791,2)</f>
        <v>0</v>
      </c>
      <c r="BL791" s="17" t="s">
        <v>81</v>
      </c>
      <c r="BM791" s="223" t="s">
        <v>4171</v>
      </c>
    </row>
    <row r="792" s="12" customFormat="1">
      <c r="B792" s="232"/>
      <c r="C792" s="233"/>
      <c r="D792" s="229" t="s">
        <v>182</v>
      </c>
      <c r="E792" s="234" t="s">
        <v>19</v>
      </c>
      <c r="F792" s="235" t="s">
        <v>3728</v>
      </c>
      <c r="G792" s="233"/>
      <c r="H792" s="234" t="s">
        <v>19</v>
      </c>
      <c r="I792" s="236"/>
      <c r="J792" s="233"/>
      <c r="K792" s="233"/>
      <c r="L792" s="237"/>
      <c r="M792" s="238"/>
      <c r="N792" s="239"/>
      <c r="O792" s="239"/>
      <c r="P792" s="239"/>
      <c r="Q792" s="239"/>
      <c r="R792" s="239"/>
      <c r="S792" s="239"/>
      <c r="T792" s="240"/>
      <c r="AT792" s="241" t="s">
        <v>182</v>
      </c>
      <c r="AU792" s="241" t="s">
        <v>83</v>
      </c>
      <c r="AV792" s="12" t="s">
        <v>81</v>
      </c>
      <c r="AW792" s="12" t="s">
        <v>35</v>
      </c>
      <c r="AX792" s="12" t="s">
        <v>73</v>
      </c>
      <c r="AY792" s="241" t="s">
        <v>152</v>
      </c>
    </row>
    <row r="793" s="12" customFormat="1">
      <c r="B793" s="232"/>
      <c r="C793" s="233"/>
      <c r="D793" s="229" t="s">
        <v>182</v>
      </c>
      <c r="E793" s="234" t="s">
        <v>19</v>
      </c>
      <c r="F793" s="235" t="s">
        <v>3811</v>
      </c>
      <c r="G793" s="233"/>
      <c r="H793" s="234" t="s">
        <v>19</v>
      </c>
      <c r="I793" s="236"/>
      <c r="J793" s="233"/>
      <c r="K793" s="233"/>
      <c r="L793" s="237"/>
      <c r="M793" s="238"/>
      <c r="N793" s="239"/>
      <c r="O793" s="239"/>
      <c r="P793" s="239"/>
      <c r="Q793" s="239"/>
      <c r="R793" s="239"/>
      <c r="S793" s="239"/>
      <c r="T793" s="240"/>
      <c r="AT793" s="241" t="s">
        <v>182</v>
      </c>
      <c r="AU793" s="241" t="s">
        <v>83</v>
      </c>
      <c r="AV793" s="12" t="s">
        <v>81</v>
      </c>
      <c r="AW793" s="12" t="s">
        <v>35</v>
      </c>
      <c r="AX793" s="12" t="s">
        <v>73</v>
      </c>
      <c r="AY793" s="241" t="s">
        <v>152</v>
      </c>
    </row>
    <row r="794" s="12" customFormat="1">
      <c r="B794" s="232"/>
      <c r="C794" s="233"/>
      <c r="D794" s="229" t="s">
        <v>182</v>
      </c>
      <c r="E794" s="234" t="s">
        <v>19</v>
      </c>
      <c r="F794" s="235" t="s">
        <v>4172</v>
      </c>
      <c r="G794" s="233"/>
      <c r="H794" s="234" t="s">
        <v>19</v>
      </c>
      <c r="I794" s="236"/>
      <c r="J794" s="233"/>
      <c r="K794" s="233"/>
      <c r="L794" s="237"/>
      <c r="M794" s="238"/>
      <c r="N794" s="239"/>
      <c r="O794" s="239"/>
      <c r="P794" s="239"/>
      <c r="Q794" s="239"/>
      <c r="R794" s="239"/>
      <c r="S794" s="239"/>
      <c r="T794" s="240"/>
      <c r="AT794" s="241" t="s">
        <v>182</v>
      </c>
      <c r="AU794" s="241" t="s">
        <v>83</v>
      </c>
      <c r="AV794" s="12" t="s">
        <v>81</v>
      </c>
      <c r="AW794" s="12" t="s">
        <v>35</v>
      </c>
      <c r="AX794" s="12" t="s">
        <v>73</v>
      </c>
      <c r="AY794" s="241" t="s">
        <v>152</v>
      </c>
    </row>
    <row r="795" s="13" customFormat="1">
      <c r="B795" s="242"/>
      <c r="C795" s="243"/>
      <c r="D795" s="229" t="s">
        <v>182</v>
      </c>
      <c r="E795" s="244" t="s">
        <v>19</v>
      </c>
      <c r="F795" s="245" t="s">
        <v>81</v>
      </c>
      <c r="G795" s="243"/>
      <c r="H795" s="246">
        <v>1</v>
      </c>
      <c r="I795" s="247"/>
      <c r="J795" s="243"/>
      <c r="K795" s="243"/>
      <c r="L795" s="248"/>
      <c r="M795" s="249"/>
      <c r="N795" s="250"/>
      <c r="O795" s="250"/>
      <c r="P795" s="250"/>
      <c r="Q795" s="250"/>
      <c r="R795" s="250"/>
      <c r="S795" s="250"/>
      <c r="T795" s="251"/>
      <c r="AT795" s="252" t="s">
        <v>182</v>
      </c>
      <c r="AU795" s="252" t="s">
        <v>83</v>
      </c>
      <c r="AV795" s="13" t="s">
        <v>83</v>
      </c>
      <c r="AW795" s="13" t="s">
        <v>35</v>
      </c>
      <c r="AX795" s="13" t="s">
        <v>81</v>
      </c>
      <c r="AY795" s="252" t="s">
        <v>152</v>
      </c>
    </row>
    <row r="796" s="1" customFormat="1" ht="36" customHeight="1">
      <c r="B796" s="38"/>
      <c r="C796" s="211" t="s">
        <v>2101</v>
      </c>
      <c r="D796" s="211" t="s">
        <v>155</v>
      </c>
      <c r="E796" s="212" t="s">
        <v>4173</v>
      </c>
      <c r="F796" s="213" t="s">
        <v>4174</v>
      </c>
      <c r="G796" s="214" t="s">
        <v>267</v>
      </c>
      <c r="H796" s="215">
        <v>4</v>
      </c>
      <c r="I796" s="216"/>
      <c r="J796" s="217">
        <f>ROUND(I796*H796,2)</f>
        <v>0</v>
      </c>
      <c r="K796" s="213" t="s">
        <v>3039</v>
      </c>
      <c r="L796" s="43"/>
      <c r="M796" s="225" t="s">
        <v>19</v>
      </c>
      <c r="N796" s="226" t="s">
        <v>44</v>
      </c>
      <c r="O796" s="83"/>
      <c r="P796" s="227">
        <f>O796*H796</f>
        <v>0</v>
      </c>
      <c r="Q796" s="227">
        <v>0</v>
      </c>
      <c r="R796" s="227">
        <f>Q796*H796</f>
        <v>0</v>
      </c>
      <c r="S796" s="227">
        <v>0</v>
      </c>
      <c r="T796" s="228">
        <f>S796*H796</f>
        <v>0</v>
      </c>
      <c r="AR796" s="223" t="s">
        <v>81</v>
      </c>
      <c r="AT796" s="223" t="s">
        <v>155</v>
      </c>
      <c r="AU796" s="223" t="s">
        <v>83</v>
      </c>
      <c r="AY796" s="17" t="s">
        <v>152</v>
      </c>
      <c r="BE796" s="224">
        <f>IF(N796="základní",J796,0)</f>
        <v>0</v>
      </c>
      <c r="BF796" s="224">
        <f>IF(N796="snížená",J796,0)</f>
        <v>0</v>
      </c>
      <c r="BG796" s="224">
        <f>IF(N796="zákl. přenesená",J796,0)</f>
        <v>0</v>
      </c>
      <c r="BH796" s="224">
        <f>IF(N796="sníž. přenesená",J796,0)</f>
        <v>0</v>
      </c>
      <c r="BI796" s="224">
        <f>IF(N796="nulová",J796,0)</f>
        <v>0</v>
      </c>
      <c r="BJ796" s="17" t="s">
        <v>81</v>
      </c>
      <c r="BK796" s="224">
        <f>ROUND(I796*H796,2)</f>
        <v>0</v>
      </c>
      <c r="BL796" s="17" t="s">
        <v>81</v>
      </c>
      <c r="BM796" s="223" t="s">
        <v>4175</v>
      </c>
    </row>
    <row r="797" s="12" customFormat="1">
      <c r="B797" s="232"/>
      <c r="C797" s="233"/>
      <c r="D797" s="229" t="s">
        <v>182</v>
      </c>
      <c r="E797" s="234" t="s">
        <v>19</v>
      </c>
      <c r="F797" s="235" t="s">
        <v>3728</v>
      </c>
      <c r="G797" s="233"/>
      <c r="H797" s="234" t="s">
        <v>19</v>
      </c>
      <c r="I797" s="236"/>
      <c r="J797" s="233"/>
      <c r="K797" s="233"/>
      <c r="L797" s="237"/>
      <c r="M797" s="238"/>
      <c r="N797" s="239"/>
      <c r="O797" s="239"/>
      <c r="P797" s="239"/>
      <c r="Q797" s="239"/>
      <c r="R797" s="239"/>
      <c r="S797" s="239"/>
      <c r="T797" s="240"/>
      <c r="AT797" s="241" t="s">
        <v>182</v>
      </c>
      <c r="AU797" s="241" t="s">
        <v>83</v>
      </c>
      <c r="AV797" s="12" t="s">
        <v>81</v>
      </c>
      <c r="AW797" s="12" t="s">
        <v>35</v>
      </c>
      <c r="AX797" s="12" t="s">
        <v>73</v>
      </c>
      <c r="AY797" s="241" t="s">
        <v>152</v>
      </c>
    </row>
    <row r="798" s="12" customFormat="1">
      <c r="B798" s="232"/>
      <c r="C798" s="233"/>
      <c r="D798" s="229" t="s">
        <v>182</v>
      </c>
      <c r="E798" s="234" t="s">
        <v>19</v>
      </c>
      <c r="F798" s="235" t="s">
        <v>3811</v>
      </c>
      <c r="G798" s="233"/>
      <c r="H798" s="234" t="s">
        <v>19</v>
      </c>
      <c r="I798" s="236"/>
      <c r="J798" s="233"/>
      <c r="K798" s="233"/>
      <c r="L798" s="237"/>
      <c r="M798" s="238"/>
      <c r="N798" s="239"/>
      <c r="O798" s="239"/>
      <c r="P798" s="239"/>
      <c r="Q798" s="239"/>
      <c r="R798" s="239"/>
      <c r="S798" s="239"/>
      <c r="T798" s="240"/>
      <c r="AT798" s="241" t="s">
        <v>182</v>
      </c>
      <c r="AU798" s="241" t="s">
        <v>83</v>
      </c>
      <c r="AV798" s="12" t="s">
        <v>81</v>
      </c>
      <c r="AW798" s="12" t="s">
        <v>35</v>
      </c>
      <c r="AX798" s="12" t="s">
        <v>73</v>
      </c>
      <c r="AY798" s="241" t="s">
        <v>152</v>
      </c>
    </row>
    <row r="799" s="12" customFormat="1">
      <c r="B799" s="232"/>
      <c r="C799" s="233"/>
      <c r="D799" s="229" t="s">
        <v>182</v>
      </c>
      <c r="E799" s="234" t="s">
        <v>19</v>
      </c>
      <c r="F799" s="235" t="s">
        <v>4176</v>
      </c>
      <c r="G799" s="233"/>
      <c r="H799" s="234" t="s">
        <v>19</v>
      </c>
      <c r="I799" s="236"/>
      <c r="J799" s="233"/>
      <c r="K799" s="233"/>
      <c r="L799" s="237"/>
      <c r="M799" s="238"/>
      <c r="N799" s="239"/>
      <c r="O799" s="239"/>
      <c r="P799" s="239"/>
      <c r="Q799" s="239"/>
      <c r="R799" s="239"/>
      <c r="S799" s="239"/>
      <c r="T799" s="240"/>
      <c r="AT799" s="241" t="s">
        <v>182</v>
      </c>
      <c r="AU799" s="241" t="s">
        <v>83</v>
      </c>
      <c r="AV799" s="12" t="s">
        <v>81</v>
      </c>
      <c r="AW799" s="12" t="s">
        <v>35</v>
      </c>
      <c r="AX799" s="12" t="s">
        <v>73</v>
      </c>
      <c r="AY799" s="241" t="s">
        <v>152</v>
      </c>
    </row>
    <row r="800" s="13" customFormat="1">
      <c r="B800" s="242"/>
      <c r="C800" s="243"/>
      <c r="D800" s="229" t="s">
        <v>182</v>
      </c>
      <c r="E800" s="244" t="s">
        <v>19</v>
      </c>
      <c r="F800" s="245" t="s">
        <v>151</v>
      </c>
      <c r="G800" s="243"/>
      <c r="H800" s="246">
        <v>4</v>
      </c>
      <c r="I800" s="247"/>
      <c r="J800" s="243"/>
      <c r="K800" s="243"/>
      <c r="L800" s="248"/>
      <c r="M800" s="249"/>
      <c r="N800" s="250"/>
      <c r="O800" s="250"/>
      <c r="P800" s="250"/>
      <c r="Q800" s="250"/>
      <c r="R800" s="250"/>
      <c r="S800" s="250"/>
      <c r="T800" s="251"/>
      <c r="AT800" s="252" t="s">
        <v>182</v>
      </c>
      <c r="AU800" s="252" t="s">
        <v>83</v>
      </c>
      <c r="AV800" s="13" t="s">
        <v>83</v>
      </c>
      <c r="AW800" s="13" t="s">
        <v>35</v>
      </c>
      <c r="AX800" s="13" t="s">
        <v>81</v>
      </c>
      <c r="AY800" s="252" t="s">
        <v>152</v>
      </c>
    </row>
    <row r="801" s="11" customFormat="1" ht="22.8" customHeight="1">
      <c r="B801" s="195"/>
      <c r="C801" s="196"/>
      <c r="D801" s="197" t="s">
        <v>72</v>
      </c>
      <c r="E801" s="209" t="s">
        <v>2966</v>
      </c>
      <c r="F801" s="209" t="s">
        <v>2967</v>
      </c>
      <c r="G801" s="196"/>
      <c r="H801" s="196"/>
      <c r="I801" s="199"/>
      <c r="J801" s="210">
        <f>BK801</f>
        <v>0</v>
      </c>
      <c r="K801" s="196"/>
      <c r="L801" s="201"/>
      <c r="M801" s="202"/>
      <c r="N801" s="203"/>
      <c r="O801" s="203"/>
      <c r="P801" s="204">
        <f>SUM(P802:P964)</f>
        <v>0</v>
      </c>
      <c r="Q801" s="203"/>
      <c r="R801" s="204">
        <f>SUM(R802:R964)</f>
        <v>18.285407220000003</v>
      </c>
      <c r="S801" s="203"/>
      <c r="T801" s="205">
        <f>SUM(T802:T964)</f>
        <v>0</v>
      </c>
      <c r="AR801" s="206" t="s">
        <v>196</v>
      </c>
      <c r="AT801" s="207" t="s">
        <v>72</v>
      </c>
      <c r="AU801" s="207" t="s">
        <v>81</v>
      </c>
      <c r="AY801" s="206" t="s">
        <v>152</v>
      </c>
      <c r="BK801" s="208">
        <f>SUM(BK802:BK964)</f>
        <v>0</v>
      </c>
    </row>
    <row r="802" s="1" customFormat="1" ht="24" customHeight="1">
      <c r="B802" s="38"/>
      <c r="C802" s="211" t="s">
        <v>2107</v>
      </c>
      <c r="D802" s="211" t="s">
        <v>155</v>
      </c>
      <c r="E802" s="212" t="s">
        <v>4177</v>
      </c>
      <c r="F802" s="213" t="s">
        <v>4178</v>
      </c>
      <c r="G802" s="214" t="s">
        <v>3007</v>
      </c>
      <c r="H802" s="215">
        <v>0.108</v>
      </c>
      <c r="I802" s="216"/>
      <c r="J802" s="217">
        <f>ROUND(I802*H802,2)</f>
        <v>0</v>
      </c>
      <c r="K802" s="213" t="s">
        <v>3039</v>
      </c>
      <c r="L802" s="43"/>
      <c r="M802" s="225" t="s">
        <v>19</v>
      </c>
      <c r="N802" s="226" t="s">
        <v>44</v>
      </c>
      <c r="O802" s="83"/>
      <c r="P802" s="227">
        <f>O802*H802</f>
        <v>0</v>
      </c>
      <c r="Q802" s="227">
        <v>0.0088000000000000005</v>
      </c>
      <c r="R802" s="227">
        <f>Q802*H802</f>
        <v>0.00095040000000000001</v>
      </c>
      <c r="S802" s="227">
        <v>0</v>
      </c>
      <c r="T802" s="228">
        <f>S802*H802</f>
        <v>0</v>
      </c>
      <c r="AR802" s="223" t="s">
        <v>81</v>
      </c>
      <c r="AT802" s="223" t="s">
        <v>155</v>
      </c>
      <c r="AU802" s="223" t="s">
        <v>83</v>
      </c>
      <c r="AY802" s="17" t="s">
        <v>152</v>
      </c>
      <c r="BE802" s="224">
        <f>IF(N802="základní",J802,0)</f>
        <v>0</v>
      </c>
      <c r="BF802" s="224">
        <f>IF(N802="snížená",J802,0)</f>
        <v>0</v>
      </c>
      <c r="BG802" s="224">
        <f>IF(N802="zákl. přenesená",J802,0)</f>
        <v>0</v>
      </c>
      <c r="BH802" s="224">
        <f>IF(N802="sníž. přenesená",J802,0)</f>
        <v>0</v>
      </c>
      <c r="BI802" s="224">
        <f>IF(N802="nulová",J802,0)</f>
        <v>0</v>
      </c>
      <c r="BJ802" s="17" t="s">
        <v>81</v>
      </c>
      <c r="BK802" s="224">
        <f>ROUND(I802*H802,2)</f>
        <v>0</v>
      </c>
      <c r="BL802" s="17" t="s">
        <v>81</v>
      </c>
      <c r="BM802" s="223" t="s">
        <v>4179</v>
      </c>
    </row>
    <row r="803" s="1" customFormat="1">
      <c r="B803" s="38"/>
      <c r="C803" s="39"/>
      <c r="D803" s="229" t="s">
        <v>180</v>
      </c>
      <c r="E803" s="39"/>
      <c r="F803" s="230" t="s">
        <v>4180</v>
      </c>
      <c r="G803" s="39"/>
      <c r="H803" s="39"/>
      <c r="I803" s="135"/>
      <c r="J803" s="39"/>
      <c r="K803" s="39"/>
      <c r="L803" s="43"/>
      <c r="M803" s="231"/>
      <c r="N803" s="83"/>
      <c r="O803" s="83"/>
      <c r="P803" s="83"/>
      <c r="Q803" s="83"/>
      <c r="R803" s="83"/>
      <c r="S803" s="83"/>
      <c r="T803" s="84"/>
      <c r="AT803" s="17" t="s">
        <v>180</v>
      </c>
      <c r="AU803" s="17" t="s">
        <v>83</v>
      </c>
    </row>
    <row r="804" s="12" customFormat="1">
      <c r="B804" s="232"/>
      <c r="C804" s="233"/>
      <c r="D804" s="229" t="s">
        <v>182</v>
      </c>
      <c r="E804" s="234" t="s">
        <v>19</v>
      </c>
      <c r="F804" s="235" t="s">
        <v>3728</v>
      </c>
      <c r="G804" s="233"/>
      <c r="H804" s="234" t="s">
        <v>19</v>
      </c>
      <c r="I804" s="236"/>
      <c r="J804" s="233"/>
      <c r="K804" s="233"/>
      <c r="L804" s="237"/>
      <c r="M804" s="238"/>
      <c r="N804" s="239"/>
      <c r="O804" s="239"/>
      <c r="P804" s="239"/>
      <c r="Q804" s="239"/>
      <c r="R804" s="239"/>
      <c r="S804" s="239"/>
      <c r="T804" s="240"/>
      <c r="AT804" s="241" t="s">
        <v>182</v>
      </c>
      <c r="AU804" s="241" t="s">
        <v>83</v>
      </c>
      <c r="AV804" s="12" t="s">
        <v>81</v>
      </c>
      <c r="AW804" s="12" t="s">
        <v>35</v>
      </c>
      <c r="AX804" s="12" t="s">
        <v>73</v>
      </c>
      <c r="AY804" s="241" t="s">
        <v>152</v>
      </c>
    </row>
    <row r="805" s="12" customFormat="1">
      <c r="B805" s="232"/>
      <c r="C805" s="233"/>
      <c r="D805" s="229" t="s">
        <v>182</v>
      </c>
      <c r="E805" s="234" t="s">
        <v>19</v>
      </c>
      <c r="F805" s="235" t="s">
        <v>4181</v>
      </c>
      <c r="G805" s="233"/>
      <c r="H805" s="234" t="s">
        <v>19</v>
      </c>
      <c r="I805" s="236"/>
      <c r="J805" s="233"/>
      <c r="K805" s="233"/>
      <c r="L805" s="237"/>
      <c r="M805" s="238"/>
      <c r="N805" s="239"/>
      <c r="O805" s="239"/>
      <c r="P805" s="239"/>
      <c r="Q805" s="239"/>
      <c r="R805" s="239"/>
      <c r="S805" s="239"/>
      <c r="T805" s="240"/>
      <c r="AT805" s="241" t="s">
        <v>182</v>
      </c>
      <c r="AU805" s="241" t="s">
        <v>83</v>
      </c>
      <c r="AV805" s="12" t="s">
        <v>81</v>
      </c>
      <c r="AW805" s="12" t="s">
        <v>35</v>
      </c>
      <c r="AX805" s="12" t="s">
        <v>73</v>
      </c>
      <c r="AY805" s="241" t="s">
        <v>152</v>
      </c>
    </row>
    <row r="806" s="13" customFormat="1">
      <c r="B806" s="242"/>
      <c r="C806" s="243"/>
      <c r="D806" s="229" t="s">
        <v>182</v>
      </c>
      <c r="E806" s="244" t="s">
        <v>19</v>
      </c>
      <c r="F806" s="245" t="s">
        <v>4182</v>
      </c>
      <c r="G806" s="243"/>
      <c r="H806" s="246">
        <v>0.070000000000000007</v>
      </c>
      <c r="I806" s="247"/>
      <c r="J806" s="243"/>
      <c r="K806" s="243"/>
      <c r="L806" s="248"/>
      <c r="M806" s="249"/>
      <c r="N806" s="250"/>
      <c r="O806" s="250"/>
      <c r="P806" s="250"/>
      <c r="Q806" s="250"/>
      <c r="R806" s="250"/>
      <c r="S806" s="250"/>
      <c r="T806" s="251"/>
      <c r="AT806" s="252" t="s">
        <v>182</v>
      </c>
      <c r="AU806" s="252" t="s">
        <v>83</v>
      </c>
      <c r="AV806" s="13" t="s">
        <v>83</v>
      </c>
      <c r="AW806" s="13" t="s">
        <v>35</v>
      </c>
      <c r="AX806" s="13" t="s">
        <v>73</v>
      </c>
      <c r="AY806" s="252" t="s">
        <v>152</v>
      </c>
    </row>
    <row r="807" s="12" customFormat="1">
      <c r="B807" s="232"/>
      <c r="C807" s="233"/>
      <c r="D807" s="229" t="s">
        <v>182</v>
      </c>
      <c r="E807" s="234" t="s">
        <v>19</v>
      </c>
      <c r="F807" s="235" t="s">
        <v>4183</v>
      </c>
      <c r="G807" s="233"/>
      <c r="H807" s="234" t="s">
        <v>19</v>
      </c>
      <c r="I807" s="236"/>
      <c r="J807" s="233"/>
      <c r="K807" s="233"/>
      <c r="L807" s="237"/>
      <c r="M807" s="238"/>
      <c r="N807" s="239"/>
      <c r="O807" s="239"/>
      <c r="P807" s="239"/>
      <c r="Q807" s="239"/>
      <c r="R807" s="239"/>
      <c r="S807" s="239"/>
      <c r="T807" s="240"/>
      <c r="AT807" s="241" t="s">
        <v>182</v>
      </c>
      <c r="AU807" s="241" t="s">
        <v>83</v>
      </c>
      <c r="AV807" s="12" t="s">
        <v>81</v>
      </c>
      <c r="AW807" s="12" t="s">
        <v>35</v>
      </c>
      <c r="AX807" s="12" t="s">
        <v>73</v>
      </c>
      <c r="AY807" s="241" t="s">
        <v>152</v>
      </c>
    </row>
    <row r="808" s="13" customFormat="1">
      <c r="B808" s="242"/>
      <c r="C808" s="243"/>
      <c r="D808" s="229" t="s">
        <v>182</v>
      </c>
      <c r="E808" s="244" t="s">
        <v>19</v>
      </c>
      <c r="F808" s="245" t="s">
        <v>4184</v>
      </c>
      <c r="G808" s="243"/>
      <c r="H808" s="246">
        <v>0.02</v>
      </c>
      <c r="I808" s="247"/>
      <c r="J808" s="243"/>
      <c r="K808" s="243"/>
      <c r="L808" s="248"/>
      <c r="M808" s="249"/>
      <c r="N808" s="250"/>
      <c r="O808" s="250"/>
      <c r="P808" s="250"/>
      <c r="Q808" s="250"/>
      <c r="R808" s="250"/>
      <c r="S808" s="250"/>
      <c r="T808" s="251"/>
      <c r="AT808" s="252" t="s">
        <v>182</v>
      </c>
      <c r="AU808" s="252" t="s">
        <v>83</v>
      </c>
      <c r="AV808" s="13" t="s">
        <v>83</v>
      </c>
      <c r="AW808" s="13" t="s">
        <v>35</v>
      </c>
      <c r="AX808" s="13" t="s">
        <v>73</v>
      </c>
      <c r="AY808" s="252" t="s">
        <v>152</v>
      </c>
    </row>
    <row r="809" s="12" customFormat="1">
      <c r="B809" s="232"/>
      <c r="C809" s="233"/>
      <c r="D809" s="229" t="s">
        <v>182</v>
      </c>
      <c r="E809" s="234" t="s">
        <v>19</v>
      </c>
      <c r="F809" s="235" t="s">
        <v>4185</v>
      </c>
      <c r="G809" s="233"/>
      <c r="H809" s="234" t="s">
        <v>19</v>
      </c>
      <c r="I809" s="236"/>
      <c r="J809" s="233"/>
      <c r="K809" s="233"/>
      <c r="L809" s="237"/>
      <c r="M809" s="238"/>
      <c r="N809" s="239"/>
      <c r="O809" s="239"/>
      <c r="P809" s="239"/>
      <c r="Q809" s="239"/>
      <c r="R809" s="239"/>
      <c r="S809" s="239"/>
      <c r="T809" s="240"/>
      <c r="AT809" s="241" t="s">
        <v>182</v>
      </c>
      <c r="AU809" s="241" t="s">
        <v>83</v>
      </c>
      <c r="AV809" s="12" t="s">
        <v>81</v>
      </c>
      <c r="AW809" s="12" t="s">
        <v>35</v>
      </c>
      <c r="AX809" s="12" t="s">
        <v>73</v>
      </c>
      <c r="AY809" s="241" t="s">
        <v>152</v>
      </c>
    </row>
    <row r="810" s="13" customFormat="1">
      <c r="B810" s="242"/>
      <c r="C810" s="243"/>
      <c r="D810" s="229" t="s">
        <v>182</v>
      </c>
      <c r="E810" s="244" t="s">
        <v>19</v>
      </c>
      <c r="F810" s="245" t="s">
        <v>4186</v>
      </c>
      <c r="G810" s="243"/>
      <c r="H810" s="246">
        <v>0.017999999999999999</v>
      </c>
      <c r="I810" s="247"/>
      <c r="J810" s="243"/>
      <c r="K810" s="243"/>
      <c r="L810" s="248"/>
      <c r="M810" s="249"/>
      <c r="N810" s="250"/>
      <c r="O810" s="250"/>
      <c r="P810" s="250"/>
      <c r="Q810" s="250"/>
      <c r="R810" s="250"/>
      <c r="S810" s="250"/>
      <c r="T810" s="251"/>
      <c r="AT810" s="252" t="s">
        <v>182</v>
      </c>
      <c r="AU810" s="252" t="s">
        <v>83</v>
      </c>
      <c r="AV810" s="13" t="s">
        <v>83</v>
      </c>
      <c r="AW810" s="13" t="s">
        <v>35</v>
      </c>
      <c r="AX810" s="13" t="s">
        <v>73</v>
      </c>
      <c r="AY810" s="252" t="s">
        <v>152</v>
      </c>
    </row>
    <row r="811" s="14" customFormat="1">
      <c r="B811" s="253"/>
      <c r="C811" s="254"/>
      <c r="D811" s="229" t="s">
        <v>182</v>
      </c>
      <c r="E811" s="255" t="s">
        <v>19</v>
      </c>
      <c r="F811" s="256" t="s">
        <v>189</v>
      </c>
      <c r="G811" s="254"/>
      <c r="H811" s="257">
        <v>0.108</v>
      </c>
      <c r="I811" s="258"/>
      <c r="J811" s="254"/>
      <c r="K811" s="254"/>
      <c r="L811" s="259"/>
      <c r="M811" s="260"/>
      <c r="N811" s="261"/>
      <c r="O811" s="261"/>
      <c r="P811" s="261"/>
      <c r="Q811" s="261"/>
      <c r="R811" s="261"/>
      <c r="S811" s="261"/>
      <c r="T811" s="262"/>
      <c r="AT811" s="263" t="s">
        <v>182</v>
      </c>
      <c r="AU811" s="263" t="s">
        <v>83</v>
      </c>
      <c r="AV811" s="14" t="s">
        <v>151</v>
      </c>
      <c r="AW811" s="14" t="s">
        <v>35</v>
      </c>
      <c r="AX811" s="14" t="s">
        <v>81</v>
      </c>
      <c r="AY811" s="263" t="s">
        <v>152</v>
      </c>
    </row>
    <row r="812" s="1" customFormat="1" ht="16.5" customHeight="1">
      <c r="B812" s="38"/>
      <c r="C812" s="211" t="s">
        <v>2114</v>
      </c>
      <c r="D812" s="211" t="s">
        <v>155</v>
      </c>
      <c r="E812" s="212" t="s">
        <v>4187</v>
      </c>
      <c r="F812" s="213" t="s">
        <v>4188</v>
      </c>
      <c r="G812" s="214" t="s">
        <v>3007</v>
      </c>
      <c r="H812" s="215">
        <v>0.108</v>
      </c>
      <c r="I812" s="216"/>
      <c r="J812" s="217">
        <f>ROUND(I812*H812,2)</f>
        <v>0</v>
      </c>
      <c r="K812" s="213" t="s">
        <v>3039</v>
      </c>
      <c r="L812" s="43"/>
      <c r="M812" s="225" t="s">
        <v>19</v>
      </c>
      <c r="N812" s="226" t="s">
        <v>44</v>
      </c>
      <c r="O812" s="83"/>
      <c r="P812" s="227">
        <f>O812*H812</f>
        <v>0</v>
      </c>
      <c r="Q812" s="227">
        <v>0.0099000000000000008</v>
      </c>
      <c r="R812" s="227">
        <f>Q812*H812</f>
        <v>0.0010692</v>
      </c>
      <c r="S812" s="227">
        <v>0</v>
      </c>
      <c r="T812" s="228">
        <f>S812*H812</f>
        <v>0</v>
      </c>
      <c r="AR812" s="223" t="s">
        <v>81</v>
      </c>
      <c r="AT812" s="223" t="s">
        <v>155</v>
      </c>
      <c r="AU812" s="223" t="s">
        <v>83</v>
      </c>
      <c r="AY812" s="17" t="s">
        <v>152</v>
      </c>
      <c r="BE812" s="224">
        <f>IF(N812="základní",J812,0)</f>
        <v>0</v>
      </c>
      <c r="BF812" s="224">
        <f>IF(N812="snížená",J812,0)</f>
        <v>0</v>
      </c>
      <c r="BG812" s="224">
        <f>IF(N812="zákl. přenesená",J812,0)</f>
        <v>0</v>
      </c>
      <c r="BH812" s="224">
        <f>IF(N812="sníž. přenesená",J812,0)</f>
        <v>0</v>
      </c>
      <c r="BI812" s="224">
        <f>IF(N812="nulová",J812,0)</f>
        <v>0</v>
      </c>
      <c r="BJ812" s="17" t="s">
        <v>81</v>
      </c>
      <c r="BK812" s="224">
        <f>ROUND(I812*H812,2)</f>
        <v>0</v>
      </c>
      <c r="BL812" s="17" t="s">
        <v>81</v>
      </c>
      <c r="BM812" s="223" t="s">
        <v>4189</v>
      </c>
    </row>
    <row r="813" s="1" customFormat="1">
      <c r="B813" s="38"/>
      <c r="C813" s="39"/>
      <c r="D813" s="229" t="s">
        <v>180</v>
      </c>
      <c r="E813" s="39"/>
      <c r="F813" s="230" t="s">
        <v>4180</v>
      </c>
      <c r="G813" s="39"/>
      <c r="H813" s="39"/>
      <c r="I813" s="135"/>
      <c r="J813" s="39"/>
      <c r="K813" s="39"/>
      <c r="L813" s="43"/>
      <c r="M813" s="231"/>
      <c r="N813" s="83"/>
      <c r="O813" s="83"/>
      <c r="P813" s="83"/>
      <c r="Q813" s="83"/>
      <c r="R813" s="83"/>
      <c r="S813" s="83"/>
      <c r="T813" s="84"/>
      <c r="AT813" s="17" t="s">
        <v>180</v>
      </c>
      <c r="AU813" s="17" t="s">
        <v>83</v>
      </c>
    </row>
    <row r="814" s="12" customFormat="1">
      <c r="B814" s="232"/>
      <c r="C814" s="233"/>
      <c r="D814" s="229" t="s">
        <v>182</v>
      </c>
      <c r="E814" s="234" t="s">
        <v>19</v>
      </c>
      <c r="F814" s="235" t="s">
        <v>3728</v>
      </c>
      <c r="G814" s="233"/>
      <c r="H814" s="234" t="s">
        <v>19</v>
      </c>
      <c r="I814" s="236"/>
      <c r="J814" s="233"/>
      <c r="K814" s="233"/>
      <c r="L814" s="237"/>
      <c r="M814" s="238"/>
      <c r="N814" s="239"/>
      <c r="O814" s="239"/>
      <c r="P814" s="239"/>
      <c r="Q814" s="239"/>
      <c r="R814" s="239"/>
      <c r="S814" s="239"/>
      <c r="T814" s="240"/>
      <c r="AT814" s="241" t="s">
        <v>182</v>
      </c>
      <c r="AU814" s="241" t="s">
        <v>83</v>
      </c>
      <c r="AV814" s="12" t="s">
        <v>81</v>
      </c>
      <c r="AW814" s="12" t="s">
        <v>35</v>
      </c>
      <c r="AX814" s="12" t="s">
        <v>73</v>
      </c>
      <c r="AY814" s="241" t="s">
        <v>152</v>
      </c>
    </row>
    <row r="815" s="12" customFormat="1">
      <c r="B815" s="232"/>
      <c r="C815" s="233"/>
      <c r="D815" s="229" t="s">
        <v>182</v>
      </c>
      <c r="E815" s="234" t="s">
        <v>19</v>
      </c>
      <c r="F815" s="235" t="s">
        <v>4181</v>
      </c>
      <c r="G815" s="233"/>
      <c r="H815" s="234" t="s">
        <v>19</v>
      </c>
      <c r="I815" s="236"/>
      <c r="J815" s="233"/>
      <c r="K815" s="233"/>
      <c r="L815" s="237"/>
      <c r="M815" s="238"/>
      <c r="N815" s="239"/>
      <c r="O815" s="239"/>
      <c r="P815" s="239"/>
      <c r="Q815" s="239"/>
      <c r="R815" s="239"/>
      <c r="S815" s="239"/>
      <c r="T815" s="240"/>
      <c r="AT815" s="241" t="s">
        <v>182</v>
      </c>
      <c r="AU815" s="241" t="s">
        <v>83</v>
      </c>
      <c r="AV815" s="12" t="s">
        <v>81</v>
      </c>
      <c r="AW815" s="12" t="s">
        <v>35</v>
      </c>
      <c r="AX815" s="12" t="s">
        <v>73</v>
      </c>
      <c r="AY815" s="241" t="s">
        <v>152</v>
      </c>
    </row>
    <row r="816" s="13" customFormat="1">
      <c r="B816" s="242"/>
      <c r="C816" s="243"/>
      <c r="D816" s="229" t="s">
        <v>182</v>
      </c>
      <c r="E816" s="244" t="s">
        <v>19</v>
      </c>
      <c r="F816" s="245" t="s">
        <v>4182</v>
      </c>
      <c r="G816" s="243"/>
      <c r="H816" s="246">
        <v>0.070000000000000007</v>
      </c>
      <c r="I816" s="247"/>
      <c r="J816" s="243"/>
      <c r="K816" s="243"/>
      <c r="L816" s="248"/>
      <c r="M816" s="249"/>
      <c r="N816" s="250"/>
      <c r="O816" s="250"/>
      <c r="P816" s="250"/>
      <c r="Q816" s="250"/>
      <c r="R816" s="250"/>
      <c r="S816" s="250"/>
      <c r="T816" s="251"/>
      <c r="AT816" s="252" t="s">
        <v>182</v>
      </c>
      <c r="AU816" s="252" t="s">
        <v>83</v>
      </c>
      <c r="AV816" s="13" t="s">
        <v>83</v>
      </c>
      <c r="AW816" s="13" t="s">
        <v>35</v>
      </c>
      <c r="AX816" s="13" t="s">
        <v>73</v>
      </c>
      <c r="AY816" s="252" t="s">
        <v>152</v>
      </c>
    </row>
    <row r="817" s="12" customFormat="1">
      <c r="B817" s="232"/>
      <c r="C817" s="233"/>
      <c r="D817" s="229" t="s">
        <v>182</v>
      </c>
      <c r="E817" s="234" t="s">
        <v>19</v>
      </c>
      <c r="F817" s="235" t="s">
        <v>4183</v>
      </c>
      <c r="G817" s="233"/>
      <c r="H817" s="234" t="s">
        <v>19</v>
      </c>
      <c r="I817" s="236"/>
      <c r="J817" s="233"/>
      <c r="K817" s="233"/>
      <c r="L817" s="237"/>
      <c r="M817" s="238"/>
      <c r="N817" s="239"/>
      <c r="O817" s="239"/>
      <c r="P817" s="239"/>
      <c r="Q817" s="239"/>
      <c r="R817" s="239"/>
      <c r="S817" s="239"/>
      <c r="T817" s="240"/>
      <c r="AT817" s="241" t="s">
        <v>182</v>
      </c>
      <c r="AU817" s="241" t="s">
        <v>83</v>
      </c>
      <c r="AV817" s="12" t="s">
        <v>81</v>
      </c>
      <c r="AW817" s="12" t="s">
        <v>35</v>
      </c>
      <c r="AX817" s="12" t="s">
        <v>73</v>
      </c>
      <c r="AY817" s="241" t="s">
        <v>152</v>
      </c>
    </row>
    <row r="818" s="13" customFormat="1">
      <c r="B818" s="242"/>
      <c r="C818" s="243"/>
      <c r="D818" s="229" t="s">
        <v>182</v>
      </c>
      <c r="E818" s="244" t="s">
        <v>19</v>
      </c>
      <c r="F818" s="245" t="s">
        <v>4184</v>
      </c>
      <c r="G818" s="243"/>
      <c r="H818" s="246">
        <v>0.02</v>
      </c>
      <c r="I818" s="247"/>
      <c r="J818" s="243"/>
      <c r="K818" s="243"/>
      <c r="L818" s="248"/>
      <c r="M818" s="249"/>
      <c r="N818" s="250"/>
      <c r="O818" s="250"/>
      <c r="P818" s="250"/>
      <c r="Q818" s="250"/>
      <c r="R818" s="250"/>
      <c r="S818" s="250"/>
      <c r="T818" s="251"/>
      <c r="AT818" s="252" t="s">
        <v>182</v>
      </c>
      <c r="AU818" s="252" t="s">
        <v>83</v>
      </c>
      <c r="AV818" s="13" t="s">
        <v>83</v>
      </c>
      <c r="AW818" s="13" t="s">
        <v>35</v>
      </c>
      <c r="AX818" s="13" t="s">
        <v>73</v>
      </c>
      <c r="AY818" s="252" t="s">
        <v>152</v>
      </c>
    </row>
    <row r="819" s="12" customFormat="1">
      <c r="B819" s="232"/>
      <c r="C819" s="233"/>
      <c r="D819" s="229" t="s">
        <v>182</v>
      </c>
      <c r="E819" s="234" t="s">
        <v>19</v>
      </c>
      <c r="F819" s="235" t="s">
        <v>4185</v>
      </c>
      <c r="G819" s="233"/>
      <c r="H819" s="234" t="s">
        <v>19</v>
      </c>
      <c r="I819" s="236"/>
      <c r="J819" s="233"/>
      <c r="K819" s="233"/>
      <c r="L819" s="237"/>
      <c r="M819" s="238"/>
      <c r="N819" s="239"/>
      <c r="O819" s="239"/>
      <c r="P819" s="239"/>
      <c r="Q819" s="239"/>
      <c r="R819" s="239"/>
      <c r="S819" s="239"/>
      <c r="T819" s="240"/>
      <c r="AT819" s="241" t="s">
        <v>182</v>
      </c>
      <c r="AU819" s="241" t="s">
        <v>83</v>
      </c>
      <c r="AV819" s="12" t="s">
        <v>81</v>
      </c>
      <c r="AW819" s="12" t="s">
        <v>35</v>
      </c>
      <c r="AX819" s="12" t="s">
        <v>73</v>
      </c>
      <c r="AY819" s="241" t="s">
        <v>152</v>
      </c>
    </row>
    <row r="820" s="13" customFormat="1">
      <c r="B820" s="242"/>
      <c r="C820" s="243"/>
      <c r="D820" s="229" t="s">
        <v>182</v>
      </c>
      <c r="E820" s="244" t="s">
        <v>19</v>
      </c>
      <c r="F820" s="245" t="s">
        <v>4186</v>
      </c>
      <c r="G820" s="243"/>
      <c r="H820" s="246">
        <v>0.017999999999999999</v>
      </c>
      <c r="I820" s="247"/>
      <c r="J820" s="243"/>
      <c r="K820" s="243"/>
      <c r="L820" s="248"/>
      <c r="M820" s="249"/>
      <c r="N820" s="250"/>
      <c r="O820" s="250"/>
      <c r="P820" s="250"/>
      <c r="Q820" s="250"/>
      <c r="R820" s="250"/>
      <c r="S820" s="250"/>
      <c r="T820" s="251"/>
      <c r="AT820" s="252" t="s">
        <v>182</v>
      </c>
      <c r="AU820" s="252" t="s">
        <v>83</v>
      </c>
      <c r="AV820" s="13" t="s">
        <v>83</v>
      </c>
      <c r="AW820" s="13" t="s">
        <v>35</v>
      </c>
      <c r="AX820" s="13" t="s">
        <v>73</v>
      </c>
      <c r="AY820" s="252" t="s">
        <v>152</v>
      </c>
    </row>
    <row r="821" s="14" customFormat="1">
      <c r="B821" s="253"/>
      <c r="C821" s="254"/>
      <c r="D821" s="229" t="s">
        <v>182</v>
      </c>
      <c r="E821" s="255" t="s">
        <v>19</v>
      </c>
      <c r="F821" s="256" t="s">
        <v>189</v>
      </c>
      <c r="G821" s="254"/>
      <c r="H821" s="257">
        <v>0.108</v>
      </c>
      <c r="I821" s="258"/>
      <c r="J821" s="254"/>
      <c r="K821" s="254"/>
      <c r="L821" s="259"/>
      <c r="M821" s="260"/>
      <c r="N821" s="261"/>
      <c r="O821" s="261"/>
      <c r="P821" s="261"/>
      <c r="Q821" s="261"/>
      <c r="R821" s="261"/>
      <c r="S821" s="261"/>
      <c r="T821" s="262"/>
      <c r="AT821" s="263" t="s">
        <v>182</v>
      </c>
      <c r="AU821" s="263" t="s">
        <v>83</v>
      </c>
      <c r="AV821" s="14" t="s">
        <v>151</v>
      </c>
      <c r="AW821" s="14" t="s">
        <v>35</v>
      </c>
      <c r="AX821" s="14" t="s">
        <v>81</v>
      </c>
      <c r="AY821" s="263" t="s">
        <v>152</v>
      </c>
    </row>
    <row r="822" s="1" customFormat="1" ht="84" customHeight="1">
      <c r="B822" s="38"/>
      <c r="C822" s="211" t="s">
        <v>2116</v>
      </c>
      <c r="D822" s="211" t="s">
        <v>155</v>
      </c>
      <c r="E822" s="212" t="s">
        <v>4190</v>
      </c>
      <c r="F822" s="213" t="s">
        <v>4191</v>
      </c>
      <c r="G822" s="214" t="s">
        <v>267</v>
      </c>
      <c r="H822" s="215">
        <v>5</v>
      </c>
      <c r="I822" s="216"/>
      <c r="J822" s="217">
        <f>ROUND(I822*H822,2)</f>
        <v>0</v>
      </c>
      <c r="K822" s="213" t="s">
        <v>3039</v>
      </c>
      <c r="L822" s="43"/>
      <c r="M822" s="225" t="s">
        <v>19</v>
      </c>
      <c r="N822" s="226" t="s">
        <v>44</v>
      </c>
      <c r="O822" s="83"/>
      <c r="P822" s="227">
        <f>O822*H822</f>
        <v>0</v>
      </c>
      <c r="Q822" s="227">
        <v>0</v>
      </c>
      <c r="R822" s="227">
        <f>Q822*H822</f>
        <v>0</v>
      </c>
      <c r="S822" s="227">
        <v>0</v>
      </c>
      <c r="T822" s="228">
        <f>S822*H822</f>
        <v>0</v>
      </c>
      <c r="AR822" s="223" t="s">
        <v>81</v>
      </c>
      <c r="AT822" s="223" t="s">
        <v>155</v>
      </c>
      <c r="AU822" s="223" t="s">
        <v>83</v>
      </c>
      <c r="AY822" s="17" t="s">
        <v>152</v>
      </c>
      <c r="BE822" s="224">
        <f>IF(N822="základní",J822,0)</f>
        <v>0</v>
      </c>
      <c r="BF822" s="224">
        <f>IF(N822="snížená",J822,0)</f>
        <v>0</v>
      </c>
      <c r="BG822" s="224">
        <f>IF(N822="zákl. přenesená",J822,0)</f>
        <v>0</v>
      </c>
      <c r="BH822" s="224">
        <f>IF(N822="sníž. přenesená",J822,0)</f>
        <v>0</v>
      </c>
      <c r="BI822" s="224">
        <f>IF(N822="nulová",J822,0)</f>
        <v>0</v>
      </c>
      <c r="BJ822" s="17" t="s">
        <v>81</v>
      </c>
      <c r="BK822" s="224">
        <f>ROUND(I822*H822,2)</f>
        <v>0</v>
      </c>
      <c r="BL822" s="17" t="s">
        <v>81</v>
      </c>
      <c r="BM822" s="223" t="s">
        <v>4192</v>
      </c>
    </row>
    <row r="823" s="1" customFormat="1">
      <c r="B823" s="38"/>
      <c r="C823" s="39"/>
      <c r="D823" s="229" t="s">
        <v>180</v>
      </c>
      <c r="E823" s="39"/>
      <c r="F823" s="230" t="s">
        <v>4193</v>
      </c>
      <c r="G823" s="39"/>
      <c r="H823" s="39"/>
      <c r="I823" s="135"/>
      <c r="J823" s="39"/>
      <c r="K823" s="39"/>
      <c r="L823" s="43"/>
      <c r="M823" s="231"/>
      <c r="N823" s="83"/>
      <c r="O823" s="83"/>
      <c r="P823" s="83"/>
      <c r="Q823" s="83"/>
      <c r="R823" s="83"/>
      <c r="S823" s="83"/>
      <c r="T823" s="84"/>
      <c r="AT823" s="17" t="s">
        <v>180</v>
      </c>
      <c r="AU823" s="17" t="s">
        <v>83</v>
      </c>
    </row>
    <row r="824" s="12" customFormat="1">
      <c r="B824" s="232"/>
      <c r="C824" s="233"/>
      <c r="D824" s="229" t="s">
        <v>182</v>
      </c>
      <c r="E824" s="234" t="s">
        <v>19</v>
      </c>
      <c r="F824" s="235" t="s">
        <v>3811</v>
      </c>
      <c r="G824" s="233"/>
      <c r="H824" s="234" t="s">
        <v>19</v>
      </c>
      <c r="I824" s="236"/>
      <c r="J824" s="233"/>
      <c r="K824" s="233"/>
      <c r="L824" s="237"/>
      <c r="M824" s="238"/>
      <c r="N824" s="239"/>
      <c r="O824" s="239"/>
      <c r="P824" s="239"/>
      <c r="Q824" s="239"/>
      <c r="R824" s="239"/>
      <c r="S824" s="239"/>
      <c r="T824" s="240"/>
      <c r="AT824" s="241" t="s">
        <v>182</v>
      </c>
      <c r="AU824" s="241" t="s">
        <v>83</v>
      </c>
      <c r="AV824" s="12" t="s">
        <v>81</v>
      </c>
      <c r="AW824" s="12" t="s">
        <v>35</v>
      </c>
      <c r="AX824" s="12" t="s">
        <v>73</v>
      </c>
      <c r="AY824" s="241" t="s">
        <v>152</v>
      </c>
    </row>
    <row r="825" s="12" customFormat="1">
      <c r="B825" s="232"/>
      <c r="C825" s="233"/>
      <c r="D825" s="229" t="s">
        <v>182</v>
      </c>
      <c r="E825" s="234" t="s">
        <v>19</v>
      </c>
      <c r="F825" s="235" t="s">
        <v>3812</v>
      </c>
      <c r="G825" s="233"/>
      <c r="H825" s="234" t="s">
        <v>19</v>
      </c>
      <c r="I825" s="236"/>
      <c r="J825" s="233"/>
      <c r="K825" s="233"/>
      <c r="L825" s="237"/>
      <c r="M825" s="238"/>
      <c r="N825" s="239"/>
      <c r="O825" s="239"/>
      <c r="P825" s="239"/>
      <c r="Q825" s="239"/>
      <c r="R825" s="239"/>
      <c r="S825" s="239"/>
      <c r="T825" s="240"/>
      <c r="AT825" s="241" t="s">
        <v>182</v>
      </c>
      <c r="AU825" s="241" t="s">
        <v>83</v>
      </c>
      <c r="AV825" s="12" t="s">
        <v>81</v>
      </c>
      <c r="AW825" s="12" t="s">
        <v>35</v>
      </c>
      <c r="AX825" s="12" t="s">
        <v>73</v>
      </c>
      <c r="AY825" s="241" t="s">
        <v>152</v>
      </c>
    </row>
    <row r="826" s="13" customFormat="1">
      <c r="B826" s="242"/>
      <c r="C826" s="243"/>
      <c r="D826" s="229" t="s">
        <v>182</v>
      </c>
      <c r="E826" s="244" t="s">
        <v>19</v>
      </c>
      <c r="F826" s="245" t="s">
        <v>81</v>
      </c>
      <c r="G826" s="243"/>
      <c r="H826" s="246">
        <v>1</v>
      </c>
      <c r="I826" s="247"/>
      <c r="J826" s="243"/>
      <c r="K826" s="243"/>
      <c r="L826" s="248"/>
      <c r="M826" s="249"/>
      <c r="N826" s="250"/>
      <c r="O826" s="250"/>
      <c r="P826" s="250"/>
      <c r="Q826" s="250"/>
      <c r="R826" s="250"/>
      <c r="S826" s="250"/>
      <c r="T826" s="251"/>
      <c r="AT826" s="252" t="s">
        <v>182</v>
      </c>
      <c r="AU826" s="252" t="s">
        <v>83</v>
      </c>
      <c r="AV826" s="13" t="s">
        <v>83</v>
      </c>
      <c r="AW826" s="13" t="s">
        <v>35</v>
      </c>
      <c r="AX826" s="13" t="s">
        <v>73</v>
      </c>
      <c r="AY826" s="252" t="s">
        <v>152</v>
      </c>
    </row>
    <row r="827" s="12" customFormat="1">
      <c r="B827" s="232"/>
      <c r="C827" s="233"/>
      <c r="D827" s="229" t="s">
        <v>182</v>
      </c>
      <c r="E827" s="234" t="s">
        <v>19</v>
      </c>
      <c r="F827" s="235" t="s">
        <v>3829</v>
      </c>
      <c r="G827" s="233"/>
      <c r="H827" s="234" t="s">
        <v>19</v>
      </c>
      <c r="I827" s="236"/>
      <c r="J827" s="233"/>
      <c r="K827" s="233"/>
      <c r="L827" s="237"/>
      <c r="M827" s="238"/>
      <c r="N827" s="239"/>
      <c r="O827" s="239"/>
      <c r="P827" s="239"/>
      <c r="Q827" s="239"/>
      <c r="R827" s="239"/>
      <c r="S827" s="239"/>
      <c r="T827" s="240"/>
      <c r="AT827" s="241" t="s">
        <v>182</v>
      </c>
      <c r="AU827" s="241" t="s">
        <v>83</v>
      </c>
      <c r="AV827" s="12" t="s">
        <v>81</v>
      </c>
      <c r="AW827" s="12" t="s">
        <v>35</v>
      </c>
      <c r="AX827" s="12" t="s">
        <v>73</v>
      </c>
      <c r="AY827" s="241" t="s">
        <v>152</v>
      </c>
    </row>
    <row r="828" s="13" customFormat="1">
      <c r="B828" s="242"/>
      <c r="C828" s="243"/>
      <c r="D828" s="229" t="s">
        <v>182</v>
      </c>
      <c r="E828" s="244" t="s">
        <v>19</v>
      </c>
      <c r="F828" s="245" t="s">
        <v>81</v>
      </c>
      <c r="G828" s="243"/>
      <c r="H828" s="246">
        <v>1</v>
      </c>
      <c r="I828" s="247"/>
      <c r="J828" s="243"/>
      <c r="K828" s="243"/>
      <c r="L828" s="248"/>
      <c r="M828" s="249"/>
      <c r="N828" s="250"/>
      <c r="O828" s="250"/>
      <c r="P828" s="250"/>
      <c r="Q828" s="250"/>
      <c r="R828" s="250"/>
      <c r="S828" s="250"/>
      <c r="T828" s="251"/>
      <c r="AT828" s="252" t="s">
        <v>182</v>
      </c>
      <c r="AU828" s="252" t="s">
        <v>83</v>
      </c>
      <c r="AV828" s="13" t="s">
        <v>83</v>
      </c>
      <c r="AW828" s="13" t="s">
        <v>35</v>
      </c>
      <c r="AX828" s="13" t="s">
        <v>73</v>
      </c>
      <c r="AY828" s="252" t="s">
        <v>152</v>
      </c>
    </row>
    <row r="829" s="12" customFormat="1">
      <c r="B829" s="232"/>
      <c r="C829" s="233"/>
      <c r="D829" s="229" t="s">
        <v>182</v>
      </c>
      <c r="E829" s="234" t="s">
        <v>19</v>
      </c>
      <c r="F829" s="235" t="s">
        <v>3813</v>
      </c>
      <c r="G829" s="233"/>
      <c r="H829" s="234" t="s">
        <v>19</v>
      </c>
      <c r="I829" s="236"/>
      <c r="J829" s="233"/>
      <c r="K829" s="233"/>
      <c r="L829" s="237"/>
      <c r="M829" s="238"/>
      <c r="N829" s="239"/>
      <c r="O829" s="239"/>
      <c r="P829" s="239"/>
      <c r="Q829" s="239"/>
      <c r="R829" s="239"/>
      <c r="S829" s="239"/>
      <c r="T829" s="240"/>
      <c r="AT829" s="241" t="s">
        <v>182</v>
      </c>
      <c r="AU829" s="241" t="s">
        <v>83</v>
      </c>
      <c r="AV829" s="12" t="s">
        <v>81</v>
      </c>
      <c r="AW829" s="12" t="s">
        <v>35</v>
      </c>
      <c r="AX829" s="12" t="s">
        <v>73</v>
      </c>
      <c r="AY829" s="241" t="s">
        <v>152</v>
      </c>
    </row>
    <row r="830" s="13" customFormat="1">
      <c r="B830" s="242"/>
      <c r="C830" s="243"/>
      <c r="D830" s="229" t="s">
        <v>182</v>
      </c>
      <c r="E830" s="244" t="s">
        <v>19</v>
      </c>
      <c r="F830" s="245" t="s">
        <v>81</v>
      </c>
      <c r="G830" s="243"/>
      <c r="H830" s="246">
        <v>1</v>
      </c>
      <c r="I830" s="247"/>
      <c r="J830" s="243"/>
      <c r="K830" s="243"/>
      <c r="L830" s="248"/>
      <c r="M830" s="249"/>
      <c r="N830" s="250"/>
      <c r="O830" s="250"/>
      <c r="P830" s="250"/>
      <c r="Q830" s="250"/>
      <c r="R830" s="250"/>
      <c r="S830" s="250"/>
      <c r="T830" s="251"/>
      <c r="AT830" s="252" t="s">
        <v>182</v>
      </c>
      <c r="AU830" s="252" t="s">
        <v>83</v>
      </c>
      <c r="AV830" s="13" t="s">
        <v>83</v>
      </c>
      <c r="AW830" s="13" t="s">
        <v>35</v>
      </c>
      <c r="AX830" s="13" t="s">
        <v>73</v>
      </c>
      <c r="AY830" s="252" t="s">
        <v>152</v>
      </c>
    </row>
    <row r="831" s="12" customFormat="1">
      <c r="B831" s="232"/>
      <c r="C831" s="233"/>
      <c r="D831" s="229" t="s">
        <v>182</v>
      </c>
      <c r="E831" s="234" t="s">
        <v>19</v>
      </c>
      <c r="F831" s="235" t="s">
        <v>3815</v>
      </c>
      <c r="G831" s="233"/>
      <c r="H831" s="234" t="s">
        <v>19</v>
      </c>
      <c r="I831" s="236"/>
      <c r="J831" s="233"/>
      <c r="K831" s="233"/>
      <c r="L831" s="237"/>
      <c r="M831" s="238"/>
      <c r="N831" s="239"/>
      <c r="O831" s="239"/>
      <c r="P831" s="239"/>
      <c r="Q831" s="239"/>
      <c r="R831" s="239"/>
      <c r="S831" s="239"/>
      <c r="T831" s="240"/>
      <c r="AT831" s="241" t="s">
        <v>182</v>
      </c>
      <c r="AU831" s="241" t="s">
        <v>83</v>
      </c>
      <c r="AV831" s="12" t="s">
        <v>81</v>
      </c>
      <c r="AW831" s="12" t="s">
        <v>35</v>
      </c>
      <c r="AX831" s="12" t="s">
        <v>73</v>
      </c>
      <c r="AY831" s="241" t="s">
        <v>152</v>
      </c>
    </row>
    <row r="832" s="13" customFormat="1">
      <c r="B832" s="242"/>
      <c r="C832" s="243"/>
      <c r="D832" s="229" t="s">
        <v>182</v>
      </c>
      <c r="E832" s="244" t="s">
        <v>19</v>
      </c>
      <c r="F832" s="245" t="s">
        <v>81</v>
      </c>
      <c r="G832" s="243"/>
      <c r="H832" s="246">
        <v>1</v>
      </c>
      <c r="I832" s="247"/>
      <c r="J832" s="243"/>
      <c r="K832" s="243"/>
      <c r="L832" s="248"/>
      <c r="M832" s="249"/>
      <c r="N832" s="250"/>
      <c r="O832" s="250"/>
      <c r="P832" s="250"/>
      <c r="Q832" s="250"/>
      <c r="R832" s="250"/>
      <c r="S832" s="250"/>
      <c r="T832" s="251"/>
      <c r="AT832" s="252" t="s">
        <v>182</v>
      </c>
      <c r="AU832" s="252" t="s">
        <v>83</v>
      </c>
      <c r="AV832" s="13" t="s">
        <v>83</v>
      </c>
      <c r="AW832" s="13" t="s">
        <v>35</v>
      </c>
      <c r="AX832" s="13" t="s">
        <v>73</v>
      </c>
      <c r="AY832" s="252" t="s">
        <v>152</v>
      </c>
    </row>
    <row r="833" s="12" customFormat="1">
      <c r="B833" s="232"/>
      <c r="C833" s="233"/>
      <c r="D833" s="229" t="s">
        <v>182</v>
      </c>
      <c r="E833" s="234" t="s">
        <v>19</v>
      </c>
      <c r="F833" s="235" t="s">
        <v>3817</v>
      </c>
      <c r="G833" s="233"/>
      <c r="H833" s="234" t="s">
        <v>19</v>
      </c>
      <c r="I833" s="236"/>
      <c r="J833" s="233"/>
      <c r="K833" s="233"/>
      <c r="L833" s="237"/>
      <c r="M833" s="238"/>
      <c r="N833" s="239"/>
      <c r="O833" s="239"/>
      <c r="P833" s="239"/>
      <c r="Q833" s="239"/>
      <c r="R833" s="239"/>
      <c r="S833" s="239"/>
      <c r="T833" s="240"/>
      <c r="AT833" s="241" t="s">
        <v>182</v>
      </c>
      <c r="AU833" s="241" t="s">
        <v>83</v>
      </c>
      <c r="AV833" s="12" t="s">
        <v>81</v>
      </c>
      <c r="AW833" s="12" t="s">
        <v>35</v>
      </c>
      <c r="AX833" s="12" t="s">
        <v>73</v>
      </c>
      <c r="AY833" s="241" t="s">
        <v>152</v>
      </c>
    </row>
    <row r="834" s="13" customFormat="1">
      <c r="B834" s="242"/>
      <c r="C834" s="243"/>
      <c r="D834" s="229" t="s">
        <v>182</v>
      </c>
      <c r="E834" s="244" t="s">
        <v>19</v>
      </c>
      <c r="F834" s="245" t="s">
        <v>81</v>
      </c>
      <c r="G834" s="243"/>
      <c r="H834" s="246">
        <v>1</v>
      </c>
      <c r="I834" s="247"/>
      <c r="J834" s="243"/>
      <c r="K834" s="243"/>
      <c r="L834" s="248"/>
      <c r="M834" s="249"/>
      <c r="N834" s="250"/>
      <c r="O834" s="250"/>
      <c r="P834" s="250"/>
      <c r="Q834" s="250"/>
      <c r="R834" s="250"/>
      <c r="S834" s="250"/>
      <c r="T834" s="251"/>
      <c r="AT834" s="252" t="s">
        <v>182</v>
      </c>
      <c r="AU834" s="252" t="s">
        <v>83</v>
      </c>
      <c r="AV834" s="13" t="s">
        <v>83</v>
      </c>
      <c r="AW834" s="13" t="s">
        <v>35</v>
      </c>
      <c r="AX834" s="13" t="s">
        <v>73</v>
      </c>
      <c r="AY834" s="252" t="s">
        <v>152</v>
      </c>
    </row>
    <row r="835" s="14" customFormat="1">
      <c r="B835" s="253"/>
      <c r="C835" s="254"/>
      <c r="D835" s="229" t="s">
        <v>182</v>
      </c>
      <c r="E835" s="255" t="s">
        <v>19</v>
      </c>
      <c r="F835" s="256" t="s">
        <v>189</v>
      </c>
      <c r="G835" s="254"/>
      <c r="H835" s="257">
        <v>5</v>
      </c>
      <c r="I835" s="258"/>
      <c r="J835" s="254"/>
      <c r="K835" s="254"/>
      <c r="L835" s="259"/>
      <c r="M835" s="260"/>
      <c r="N835" s="261"/>
      <c r="O835" s="261"/>
      <c r="P835" s="261"/>
      <c r="Q835" s="261"/>
      <c r="R835" s="261"/>
      <c r="S835" s="261"/>
      <c r="T835" s="262"/>
      <c r="AT835" s="263" t="s">
        <v>182</v>
      </c>
      <c r="AU835" s="263" t="s">
        <v>83</v>
      </c>
      <c r="AV835" s="14" t="s">
        <v>151</v>
      </c>
      <c r="AW835" s="14" t="s">
        <v>35</v>
      </c>
      <c r="AX835" s="14" t="s">
        <v>81</v>
      </c>
      <c r="AY835" s="263" t="s">
        <v>152</v>
      </c>
    </row>
    <row r="836" s="1" customFormat="1" ht="60" customHeight="1">
      <c r="B836" s="38"/>
      <c r="C836" s="211" t="s">
        <v>2126</v>
      </c>
      <c r="D836" s="211" t="s">
        <v>155</v>
      </c>
      <c r="E836" s="212" t="s">
        <v>4194</v>
      </c>
      <c r="F836" s="213" t="s">
        <v>4195</v>
      </c>
      <c r="G836" s="214" t="s">
        <v>177</v>
      </c>
      <c r="H836" s="215">
        <v>0.432</v>
      </c>
      <c r="I836" s="216"/>
      <c r="J836" s="217">
        <f>ROUND(I836*H836,2)</f>
        <v>0</v>
      </c>
      <c r="K836" s="213" t="s">
        <v>3039</v>
      </c>
      <c r="L836" s="43"/>
      <c r="M836" s="225" t="s">
        <v>19</v>
      </c>
      <c r="N836" s="226" t="s">
        <v>44</v>
      </c>
      <c r="O836" s="83"/>
      <c r="P836" s="227">
        <f>O836*H836</f>
        <v>0</v>
      </c>
      <c r="Q836" s="227">
        <v>0</v>
      </c>
      <c r="R836" s="227">
        <f>Q836*H836</f>
        <v>0</v>
      </c>
      <c r="S836" s="227">
        <v>0</v>
      </c>
      <c r="T836" s="228">
        <f>S836*H836</f>
        <v>0</v>
      </c>
      <c r="AR836" s="223" t="s">
        <v>81</v>
      </c>
      <c r="AT836" s="223" t="s">
        <v>155</v>
      </c>
      <c r="AU836" s="223" t="s">
        <v>83</v>
      </c>
      <c r="AY836" s="17" t="s">
        <v>152</v>
      </c>
      <c r="BE836" s="224">
        <f>IF(N836="základní",J836,0)</f>
        <v>0</v>
      </c>
      <c r="BF836" s="224">
        <f>IF(N836="snížená",J836,0)</f>
        <v>0</v>
      </c>
      <c r="BG836" s="224">
        <f>IF(N836="zákl. přenesená",J836,0)</f>
        <v>0</v>
      </c>
      <c r="BH836" s="224">
        <f>IF(N836="sníž. přenesená",J836,0)</f>
        <v>0</v>
      </c>
      <c r="BI836" s="224">
        <f>IF(N836="nulová",J836,0)</f>
        <v>0</v>
      </c>
      <c r="BJ836" s="17" t="s">
        <v>81</v>
      </c>
      <c r="BK836" s="224">
        <f>ROUND(I836*H836,2)</f>
        <v>0</v>
      </c>
      <c r="BL836" s="17" t="s">
        <v>81</v>
      </c>
      <c r="BM836" s="223" t="s">
        <v>4196</v>
      </c>
    </row>
    <row r="837" s="1" customFormat="1">
      <c r="B837" s="38"/>
      <c r="C837" s="39"/>
      <c r="D837" s="229" t="s">
        <v>180</v>
      </c>
      <c r="E837" s="39"/>
      <c r="F837" s="230" t="s">
        <v>4193</v>
      </c>
      <c r="G837" s="39"/>
      <c r="H837" s="39"/>
      <c r="I837" s="135"/>
      <c r="J837" s="39"/>
      <c r="K837" s="39"/>
      <c r="L837" s="43"/>
      <c r="M837" s="231"/>
      <c r="N837" s="83"/>
      <c r="O837" s="83"/>
      <c r="P837" s="83"/>
      <c r="Q837" s="83"/>
      <c r="R837" s="83"/>
      <c r="S837" s="83"/>
      <c r="T837" s="84"/>
      <c r="AT837" s="17" t="s">
        <v>180</v>
      </c>
      <c r="AU837" s="17" t="s">
        <v>83</v>
      </c>
    </row>
    <row r="838" s="12" customFormat="1">
      <c r="B838" s="232"/>
      <c r="C838" s="233"/>
      <c r="D838" s="229" t="s">
        <v>182</v>
      </c>
      <c r="E838" s="234" t="s">
        <v>19</v>
      </c>
      <c r="F838" s="235" t="s">
        <v>3728</v>
      </c>
      <c r="G838" s="233"/>
      <c r="H838" s="234" t="s">
        <v>19</v>
      </c>
      <c r="I838" s="236"/>
      <c r="J838" s="233"/>
      <c r="K838" s="233"/>
      <c r="L838" s="237"/>
      <c r="M838" s="238"/>
      <c r="N838" s="239"/>
      <c r="O838" s="239"/>
      <c r="P838" s="239"/>
      <c r="Q838" s="239"/>
      <c r="R838" s="239"/>
      <c r="S838" s="239"/>
      <c r="T838" s="240"/>
      <c r="AT838" s="241" t="s">
        <v>182</v>
      </c>
      <c r="AU838" s="241" t="s">
        <v>83</v>
      </c>
      <c r="AV838" s="12" t="s">
        <v>81</v>
      </c>
      <c r="AW838" s="12" t="s">
        <v>35</v>
      </c>
      <c r="AX838" s="12" t="s">
        <v>73</v>
      </c>
      <c r="AY838" s="241" t="s">
        <v>152</v>
      </c>
    </row>
    <row r="839" s="12" customFormat="1">
      <c r="B839" s="232"/>
      <c r="C839" s="233"/>
      <c r="D839" s="229" t="s">
        <v>182</v>
      </c>
      <c r="E839" s="234" t="s">
        <v>19</v>
      </c>
      <c r="F839" s="235" t="s">
        <v>4197</v>
      </c>
      <c r="G839" s="233"/>
      <c r="H839" s="234" t="s">
        <v>19</v>
      </c>
      <c r="I839" s="236"/>
      <c r="J839" s="233"/>
      <c r="K839" s="233"/>
      <c r="L839" s="237"/>
      <c r="M839" s="238"/>
      <c r="N839" s="239"/>
      <c r="O839" s="239"/>
      <c r="P839" s="239"/>
      <c r="Q839" s="239"/>
      <c r="R839" s="239"/>
      <c r="S839" s="239"/>
      <c r="T839" s="240"/>
      <c r="AT839" s="241" t="s">
        <v>182</v>
      </c>
      <c r="AU839" s="241" t="s">
        <v>83</v>
      </c>
      <c r="AV839" s="12" t="s">
        <v>81</v>
      </c>
      <c r="AW839" s="12" t="s">
        <v>35</v>
      </c>
      <c r="AX839" s="12" t="s">
        <v>73</v>
      </c>
      <c r="AY839" s="241" t="s">
        <v>152</v>
      </c>
    </row>
    <row r="840" s="13" customFormat="1">
      <c r="B840" s="242"/>
      <c r="C840" s="243"/>
      <c r="D840" s="229" t="s">
        <v>182</v>
      </c>
      <c r="E840" s="244" t="s">
        <v>19</v>
      </c>
      <c r="F840" s="245" t="s">
        <v>4198</v>
      </c>
      <c r="G840" s="243"/>
      <c r="H840" s="246">
        <v>0.432</v>
      </c>
      <c r="I840" s="247"/>
      <c r="J840" s="243"/>
      <c r="K840" s="243"/>
      <c r="L840" s="248"/>
      <c r="M840" s="249"/>
      <c r="N840" s="250"/>
      <c r="O840" s="250"/>
      <c r="P840" s="250"/>
      <c r="Q840" s="250"/>
      <c r="R840" s="250"/>
      <c r="S840" s="250"/>
      <c r="T840" s="251"/>
      <c r="AT840" s="252" t="s">
        <v>182</v>
      </c>
      <c r="AU840" s="252" t="s">
        <v>83</v>
      </c>
      <c r="AV840" s="13" t="s">
        <v>83</v>
      </c>
      <c r="AW840" s="13" t="s">
        <v>35</v>
      </c>
      <c r="AX840" s="13" t="s">
        <v>81</v>
      </c>
      <c r="AY840" s="252" t="s">
        <v>152</v>
      </c>
    </row>
    <row r="841" s="1" customFormat="1" ht="16.5" customHeight="1">
      <c r="B841" s="38"/>
      <c r="C841" s="264" t="s">
        <v>2128</v>
      </c>
      <c r="D841" s="264" t="s">
        <v>325</v>
      </c>
      <c r="E841" s="265" t="s">
        <v>4199</v>
      </c>
      <c r="F841" s="266" t="s">
        <v>4200</v>
      </c>
      <c r="G841" s="267" t="s">
        <v>267</v>
      </c>
      <c r="H841" s="268">
        <v>2</v>
      </c>
      <c r="I841" s="269"/>
      <c r="J841" s="270">
        <f>ROUND(I841*H841,2)</f>
        <v>0</v>
      </c>
      <c r="K841" s="266" t="s">
        <v>3786</v>
      </c>
      <c r="L841" s="271"/>
      <c r="M841" s="272" t="s">
        <v>19</v>
      </c>
      <c r="N841" s="273" t="s">
        <v>44</v>
      </c>
      <c r="O841" s="83"/>
      <c r="P841" s="227">
        <f>O841*H841</f>
        <v>0</v>
      </c>
      <c r="Q841" s="227">
        <v>0</v>
      </c>
      <c r="R841" s="227">
        <f>Q841*H841</f>
        <v>0</v>
      </c>
      <c r="S841" s="227">
        <v>0</v>
      </c>
      <c r="T841" s="228">
        <f>S841*H841</f>
        <v>0</v>
      </c>
      <c r="AR841" s="223" t="s">
        <v>83</v>
      </c>
      <c r="AT841" s="223" t="s">
        <v>325</v>
      </c>
      <c r="AU841" s="223" t="s">
        <v>83</v>
      </c>
      <c r="AY841" s="17" t="s">
        <v>152</v>
      </c>
      <c r="BE841" s="224">
        <f>IF(N841="základní",J841,0)</f>
        <v>0</v>
      </c>
      <c r="BF841" s="224">
        <f>IF(N841="snížená",J841,0)</f>
        <v>0</v>
      </c>
      <c r="BG841" s="224">
        <f>IF(N841="zákl. přenesená",J841,0)</f>
        <v>0</v>
      </c>
      <c r="BH841" s="224">
        <f>IF(N841="sníž. přenesená",J841,0)</f>
        <v>0</v>
      </c>
      <c r="BI841" s="224">
        <f>IF(N841="nulová",J841,0)</f>
        <v>0</v>
      </c>
      <c r="BJ841" s="17" t="s">
        <v>81</v>
      </c>
      <c r="BK841" s="224">
        <f>ROUND(I841*H841,2)</f>
        <v>0</v>
      </c>
      <c r="BL841" s="17" t="s">
        <v>81</v>
      </c>
      <c r="BM841" s="223" t="s">
        <v>4201</v>
      </c>
    </row>
    <row r="842" s="12" customFormat="1">
      <c r="B842" s="232"/>
      <c r="C842" s="233"/>
      <c r="D842" s="229" t="s">
        <v>182</v>
      </c>
      <c r="E842" s="234" t="s">
        <v>19</v>
      </c>
      <c r="F842" s="235" t="s">
        <v>3728</v>
      </c>
      <c r="G842" s="233"/>
      <c r="H842" s="234" t="s">
        <v>19</v>
      </c>
      <c r="I842" s="236"/>
      <c r="J842" s="233"/>
      <c r="K842" s="233"/>
      <c r="L842" s="237"/>
      <c r="M842" s="238"/>
      <c r="N842" s="239"/>
      <c r="O842" s="239"/>
      <c r="P842" s="239"/>
      <c r="Q842" s="239"/>
      <c r="R842" s="239"/>
      <c r="S842" s="239"/>
      <c r="T842" s="240"/>
      <c r="AT842" s="241" t="s">
        <v>182</v>
      </c>
      <c r="AU842" s="241" t="s">
        <v>83</v>
      </c>
      <c r="AV842" s="12" t="s">
        <v>81</v>
      </c>
      <c r="AW842" s="12" t="s">
        <v>35</v>
      </c>
      <c r="AX842" s="12" t="s">
        <v>73</v>
      </c>
      <c r="AY842" s="241" t="s">
        <v>152</v>
      </c>
    </row>
    <row r="843" s="12" customFormat="1">
      <c r="B843" s="232"/>
      <c r="C843" s="233"/>
      <c r="D843" s="229" t="s">
        <v>182</v>
      </c>
      <c r="E843" s="234" t="s">
        <v>19</v>
      </c>
      <c r="F843" s="235" t="s">
        <v>4202</v>
      </c>
      <c r="G843" s="233"/>
      <c r="H843" s="234" t="s">
        <v>19</v>
      </c>
      <c r="I843" s="236"/>
      <c r="J843" s="233"/>
      <c r="K843" s="233"/>
      <c r="L843" s="237"/>
      <c r="M843" s="238"/>
      <c r="N843" s="239"/>
      <c r="O843" s="239"/>
      <c r="P843" s="239"/>
      <c r="Q843" s="239"/>
      <c r="R843" s="239"/>
      <c r="S843" s="239"/>
      <c r="T843" s="240"/>
      <c r="AT843" s="241" t="s">
        <v>182</v>
      </c>
      <c r="AU843" s="241" t="s">
        <v>83</v>
      </c>
      <c r="AV843" s="12" t="s">
        <v>81</v>
      </c>
      <c r="AW843" s="12" t="s">
        <v>35</v>
      </c>
      <c r="AX843" s="12" t="s">
        <v>73</v>
      </c>
      <c r="AY843" s="241" t="s">
        <v>152</v>
      </c>
    </row>
    <row r="844" s="13" customFormat="1">
      <c r="B844" s="242"/>
      <c r="C844" s="243"/>
      <c r="D844" s="229" t="s">
        <v>182</v>
      </c>
      <c r="E844" s="244" t="s">
        <v>19</v>
      </c>
      <c r="F844" s="245" t="s">
        <v>83</v>
      </c>
      <c r="G844" s="243"/>
      <c r="H844" s="246">
        <v>2</v>
      </c>
      <c r="I844" s="247"/>
      <c r="J844" s="243"/>
      <c r="K844" s="243"/>
      <c r="L844" s="248"/>
      <c r="M844" s="249"/>
      <c r="N844" s="250"/>
      <c r="O844" s="250"/>
      <c r="P844" s="250"/>
      <c r="Q844" s="250"/>
      <c r="R844" s="250"/>
      <c r="S844" s="250"/>
      <c r="T844" s="251"/>
      <c r="AT844" s="252" t="s">
        <v>182</v>
      </c>
      <c r="AU844" s="252" t="s">
        <v>83</v>
      </c>
      <c r="AV844" s="13" t="s">
        <v>83</v>
      </c>
      <c r="AW844" s="13" t="s">
        <v>35</v>
      </c>
      <c r="AX844" s="13" t="s">
        <v>81</v>
      </c>
      <c r="AY844" s="252" t="s">
        <v>152</v>
      </c>
    </row>
    <row r="845" s="1" customFormat="1" ht="24" customHeight="1">
      <c r="B845" s="38"/>
      <c r="C845" s="211" t="s">
        <v>2133</v>
      </c>
      <c r="D845" s="211" t="s">
        <v>155</v>
      </c>
      <c r="E845" s="212" t="s">
        <v>4203</v>
      </c>
      <c r="F845" s="213" t="s">
        <v>4204</v>
      </c>
      <c r="G845" s="214" t="s">
        <v>177</v>
      </c>
      <c r="H845" s="215">
        <v>4.4930000000000003</v>
      </c>
      <c r="I845" s="216"/>
      <c r="J845" s="217">
        <f>ROUND(I845*H845,2)</f>
        <v>0</v>
      </c>
      <c r="K845" s="213" t="s">
        <v>3039</v>
      </c>
      <c r="L845" s="43"/>
      <c r="M845" s="225" t="s">
        <v>19</v>
      </c>
      <c r="N845" s="226" t="s">
        <v>44</v>
      </c>
      <c r="O845" s="83"/>
      <c r="P845" s="227">
        <f>O845*H845</f>
        <v>0</v>
      </c>
      <c r="Q845" s="227">
        <v>2.2563399999999998</v>
      </c>
      <c r="R845" s="227">
        <f>Q845*H845</f>
        <v>10.137735619999999</v>
      </c>
      <c r="S845" s="227">
        <v>0</v>
      </c>
      <c r="T845" s="228">
        <f>S845*H845</f>
        <v>0</v>
      </c>
      <c r="AR845" s="223" t="s">
        <v>81</v>
      </c>
      <c r="AT845" s="223" t="s">
        <v>155</v>
      </c>
      <c r="AU845" s="223" t="s">
        <v>83</v>
      </c>
      <c r="AY845" s="17" t="s">
        <v>152</v>
      </c>
      <c r="BE845" s="224">
        <f>IF(N845="základní",J845,0)</f>
        <v>0</v>
      </c>
      <c r="BF845" s="224">
        <f>IF(N845="snížená",J845,0)</f>
        <v>0</v>
      </c>
      <c r="BG845" s="224">
        <f>IF(N845="zákl. přenesená",J845,0)</f>
        <v>0</v>
      </c>
      <c r="BH845" s="224">
        <f>IF(N845="sníž. přenesená",J845,0)</f>
        <v>0</v>
      </c>
      <c r="BI845" s="224">
        <f>IF(N845="nulová",J845,0)</f>
        <v>0</v>
      </c>
      <c r="BJ845" s="17" t="s">
        <v>81</v>
      </c>
      <c r="BK845" s="224">
        <f>ROUND(I845*H845,2)</f>
        <v>0</v>
      </c>
      <c r="BL845" s="17" t="s">
        <v>81</v>
      </c>
      <c r="BM845" s="223" t="s">
        <v>4205</v>
      </c>
    </row>
    <row r="846" s="12" customFormat="1">
      <c r="B846" s="232"/>
      <c r="C846" s="233"/>
      <c r="D846" s="229" t="s">
        <v>182</v>
      </c>
      <c r="E846" s="234" t="s">
        <v>19</v>
      </c>
      <c r="F846" s="235" t="s">
        <v>3811</v>
      </c>
      <c r="G846" s="233"/>
      <c r="H846" s="234" t="s">
        <v>19</v>
      </c>
      <c r="I846" s="236"/>
      <c r="J846" s="233"/>
      <c r="K846" s="233"/>
      <c r="L846" s="237"/>
      <c r="M846" s="238"/>
      <c r="N846" s="239"/>
      <c r="O846" s="239"/>
      <c r="P846" s="239"/>
      <c r="Q846" s="239"/>
      <c r="R846" s="239"/>
      <c r="S846" s="239"/>
      <c r="T846" s="240"/>
      <c r="AT846" s="241" t="s">
        <v>182</v>
      </c>
      <c r="AU846" s="241" t="s">
        <v>83</v>
      </c>
      <c r="AV846" s="12" t="s">
        <v>81</v>
      </c>
      <c r="AW846" s="12" t="s">
        <v>35</v>
      </c>
      <c r="AX846" s="12" t="s">
        <v>73</v>
      </c>
      <c r="AY846" s="241" t="s">
        <v>152</v>
      </c>
    </row>
    <row r="847" s="12" customFormat="1">
      <c r="B847" s="232"/>
      <c r="C847" s="233"/>
      <c r="D847" s="229" t="s">
        <v>182</v>
      </c>
      <c r="E847" s="234" t="s">
        <v>19</v>
      </c>
      <c r="F847" s="235" t="s">
        <v>4206</v>
      </c>
      <c r="G847" s="233"/>
      <c r="H847" s="234" t="s">
        <v>19</v>
      </c>
      <c r="I847" s="236"/>
      <c r="J847" s="233"/>
      <c r="K847" s="233"/>
      <c r="L847" s="237"/>
      <c r="M847" s="238"/>
      <c r="N847" s="239"/>
      <c r="O847" s="239"/>
      <c r="P847" s="239"/>
      <c r="Q847" s="239"/>
      <c r="R847" s="239"/>
      <c r="S847" s="239"/>
      <c r="T847" s="240"/>
      <c r="AT847" s="241" t="s">
        <v>182</v>
      </c>
      <c r="AU847" s="241" t="s">
        <v>83</v>
      </c>
      <c r="AV847" s="12" t="s">
        <v>81</v>
      </c>
      <c r="AW847" s="12" t="s">
        <v>35</v>
      </c>
      <c r="AX847" s="12" t="s">
        <v>73</v>
      </c>
      <c r="AY847" s="241" t="s">
        <v>152</v>
      </c>
    </row>
    <row r="848" s="13" customFormat="1">
      <c r="B848" s="242"/>
      <c r="C848" s="243"/>
      <c r="D848" s="229" t="s">
        <v>182</v>
      </c>
      <c r="E848" s="244" t="s">
        <v>19</v>
      </c>
      <c r="F848" s="245" t="s">
        <v>4207</v>
      </c>
      <c r="G848" s="243"/>
      <c r="H848" s="246">
        <v>1.0800000000000001</v>
      </c>
      <c r="I848" s="247"/>
      <c r="J848" s="243"/>
      <c r="K848" s="243"/>
      <c r="L848" s="248"/>
      <c r="M848" s="249"/>
      <c r="N848" s="250"/>
      <c r="O848" s="250"/>
      <c r="P848" s="250"/>
      <c r="Q848" s="250"/>
      <c r="R848" s="250"/>
      <c r="S848" s="250"/>
      <c r="T848" s="251"/>
      <c r="AT848" s="252" t="s">
        <v>182</v>
      </c>
      <c r="AU848" s="252" t="s">
        <v>83</v>
      </c>
      <c r="AV848" s="13" t="s">
        <v>83</v>
      </c>
      <c r="AW848" s="13" t="s">
        <v>35</v>
      </c>
      <c r="AX848" s="13" t="s">
        <v>73</v>
      </c>
      <c r="AY848" s="252" t="s">
        <v>152</v>
      </c>
    </row>
    <row r="849" s="12" customFormat="1">
      <c r="B849" s="232"/>
      <c r="C849" s="233"/>
      <c r="D849" s="229" t="s">
        <v>182</v>
      </c>
      <c r="E849" s="234" t="s">
        <v>19</v>
      </c>
      <c r="F849" s="235" t="s">
        <v>3728</v>
      </c>
      <c r="G849" s="233"/>
      <c r="H849" s="234" t="s">
        <v>19</v>
      </c>
      <c r="I849" s="236"/>
      <c r="J849" s="233"/>
      <c r="K849" s="233"/>
      <c r="L849" s="237"/>
      <c r="M849" s="238"/>
      <c r="N849" s="239"/>
      <c r="O849" s="239"/>
      <c r="P849" s="239"/>
      <c r="Q849" s="239"/>
      <c r="R849" s="239"/>
      <c r="S849" s="239"/>
      <c r="T849" s="240"/>
      <c r="AT849" s="241" t="s">
        <v>182</v>
      </c>
      <c r="AU849" s="241" t="s">
        <v>83</v>
      </c>
      <c r="AV849" s="12" t="s">
        <v>81</v>
      </c>
      <c r="AW849" s="12" t="s">
        <v>35</v>
      </c>
      <c r="AX849" s="12" t="s">
        <v>73</v>
      </c>
      <c r="AY849" s="241" t="s">
        <v>152</v>
      </c>
    </row>
    <row r="850" s="12" customFormat="1">
      <c r="B850" s="232"/>
      <c r="C850" s="233"/>
      <c r="D850" s="229" t="s">
        <v>182</v>
      </c>
      <c r="E850" s="234" t="s">
        <v>19</v>
      </c>
      <c r="F850" s="235" t="s">
        <v>4208</v>
      </c>
      <c r="G850" s="233"/>
      <c r="H850" s="234" t="s">
        <v>19</v>
      </c>
      <c r="I850" s="236"/>
      <c r="J850" s="233"/>
      <c r="K850" s="233"/>
      <c r="L850" s="237"/>
      <c r="M850" s="238"/>
      <c r="N850" s="239"/>
      <c r="O850" s="239"/>
      <c r="P850" s="239"/>
      <c r="Q850" s="239"/>
      <c r="R850" s="239"/>
      <c r="S850" s="239"/>
      <c r="T850" s="240"/>
      <c r="AT850" s="241" t="s">
        <v>182</v>
      </c>
      <c r="AU850" s="241" t="s">
        <v>83</v>
      </c>
      <c r="AV850" s="12" t="s">
        <v>81</v>
      </c>
      <c r="AW850" s="12" t="s">
        <v>35</v>
      </c>
      <c r="AX850" s="12" t="s">
        <v>73</v>
      </c>
      <c r="AY850" s="241" t="s">
        <v>152</v>
      </c>
    </row>
    <row r="851" s="13" customFormat="1">
      <c r="B851" s="242"/>
      <c r="C851" s="243"/>
      <c r="D851" s="229" t="s">
        <v>182</v>
      </c>
      <c r="E851" s="244" t="s">
        <v>19</v>
      </c>
      <c r="F851" s="245" t="s">
        <v>3734</v>
      </c>
      <c r="G851" s="243"/>
      <c r="H851" s="246">
        <v>3.4129999999999998</v>
      </c>
      <c r="I851" s="247"/>
      <c r="J851" s="243"/>
      <c r="K851" s="243"/>
      <c r="L851" s="248"/>
      <c r="M851" s="249"/>
      <c r="N851" s="250"/>
      <c r="O851" s="250"/>
      <c r="P851" s="250"/>
      <c r="Q851" s="250"/>
      <c r="R851" s="250"/>
      <c r="S851" s="250"/>
      <c r="T851" s="251"/>
      <c r="AT851" s="252" t="s">
        <v>182</v>
      </c>
      <c r="AU851" s="252" t="s">
        <v>83</v>
      </c>
      <c r="AV851" s="13" t="s">
        <v>83</v>
      </c>
      <c r="AW851" s="13" t="s">
        <v>35</v>
      </c>
      <c r="AX851" s="13" t="s">
        <v>73</v>
      </c>
      <c r="AY851" s="252" t="s">
        <v>152</v>
      </c>
    </row>
    <row r="852" s="14" customFormat="1">
      <c r="B852" s="253"/>
      <c r="C852" s="254"/>
      <c r="D852" s="229" t="s">
        <v>182</v>
      </c>
      <c r="E852" s="255" t="s">
        <v>19</v>
      </c>
      <c r="F852" s="256" t="s">
        <v>189</v>
      </c>
      <c r="G852" s="254"/>
      <c r="H852" s="257">
        <v>4.4930000000000003</v>
      </c>
      <c r="I852" s="258"/>
      <c r="J852" s="254"/>
      <c r="K852" s="254"/>
      <c r="L852" s="259"/>
      <c r="M852" s="260"/>
      <c r="N852" s="261"/>
      <c r="O852" s="261"/>
      <c r="P852" s="261"/>
      <c r="Q852" s="261"/>
      <c r="R852" s="261"/>
      <c r="S852" s="261"/>
      <c r="T852" s="262"/>
      <c r="AT852" s="263" t="s">
        <v>182</v>
      </c>
      <c r="AU852" s="263" t="s">
        <v>83</v>
      </c>
      <c r="AV852" s="14" t="s">
        <v>151</v>
      </c>
      <c r="AW852" s="14" t="s">
        <v>35</v>
      </c>
      <c r="AX852" s="14" t="s">
        <v>81</v>
      </c>
      <c r="AY852" s="263" t="s">
        <v>152</v>
      </c>
    </row>
    <row r="853" s="1" customFormat="1" ht="24" customHeight="1">
      <c r="B853" s="38"/>
      <c r="C853" s="211" t="s">
        <v>2138</v>
      </c>
      <c r="D853" s="211" t="s">
        <v>155</v>
      </c>
      <c r="E853" s="212" t="s">
        <v>4209</v>
      </c>
      <c r="F853" s="213" t="s">
        <v>4210</v>
      </c>
      <c r="G853" s="214" t="s">
        <v>177</v>
      </c>
      <c r="H853" s="215">
        <v>1.0800000000000001</v>
      </c>
      <c r="I853" s="216"/>
      <c r="J853" s="217">
        <f>ROUND(I853*H853,2)</f>
        <v>0</v>
      </c>
      <c r="K853" s="213" t="s">
        <v>3039</v>
      </c>
      <c r="L853" s="43"/>
      <c r="M853" s="225" t="s">
        <v>19</v>
      </c>
      <c r="N853" s="226" t="s">
        <v>44</v>
      </c>
      <c r="O853" s="83"/>
      <c r="P853" s="227">
        <f>O853*H853</f>
        <v>0</v>
      </c>
      <c r="Q853" s="227">
        <v>0</v>
      </c>
      <c r="R853" s="227">
        <f>Q853*H853</f>
        <v>0</v>
      </c>
      <c r="S853" s="227">
        <v>0</v>
      </c>
      <c r="T853" s="228">
        <f>S853*H853</f>
        <v>0</v>
      </c>
      <c r="AR853" s="223" t="s">
        <v>81</v>
      </c>
      <c r="AT853" s="223" t="s">
        <v>155</v>
      </c>
      <c r="AU853" s="223" t="s">
        <v>83</v>
      </c>
      <c r="AY853" s="17" t="s">
        <v>152</v>
      </c>
      <c r="BE853" s="224">
        <f>IF(N853="základní",J853,0)</f>
        <v>0</v>
      </c>
      <c r="BF853" s="224">
        <f>IF(N853="snížená",J853,0)</f>
        <v>0</v>
      </c>
      <c r="BG853" s="224">
        <f>IF(N853="zákl. přenesená",J853,0)</f>
        <v>0</v>
      </c>
      <c r="BH853" s="224">
        <f>IF(N853="sníž. přenesená",J853,0)</f>
        <v>0</v>
      </c>
      <c r="BI853" s="224">
        <f>IF(N853="nulová",J853,0)</f>
        <v>0</v>
      </c>
      <c r="BJ853" s="17" t="s">
        <v>81</v>
      </c>
      <c r="BK853" s="224">
        <f>ROUND(I853*H853,2)</f>
        <v>0</v>
      </c>
      <c r="BL853" s="17" t="s">
        <v>81</v>
      </c>
      <c r="BM853" s="223" t="s">
        <v>4211</v>
      </c>
    </row>
    <row r="854" s="12" customFormat="1">
      <c r="B854" s="232"/>
      <c r="C854" s="233"/>
      <c r="D854" s="229" t="s">
        <v>182</v>
      </c>
      <c r="E854" s="234" t="s">
        <v>19</v>
      </c>
      <c r="F854" s="235" t="s">
        <v>3728</v>
      </c>
      <c r="G854" s="233"/>
      <c r="H854" s="234" t="s">
        <v>19</v>
      </c>
      <c r="I854" s="236"/>
      <c r="J854" s="233"/>
      <c r="K854" s="233"/>
      <c r="L854" s="237"/>
      <c r="M854" s="238"/>
      <c r="N854" s="239"/>
      <c r="O854" s="239"/>
      <c r="P854" s="239"/>
      <c r="Q854" s="239"/>
      <c r="R854" s="239"/>
      <c r="S854" s="239"/>
      <c r="T854" s="240"/>
      <c r="AT854" s="241" t="s">
        <v>182</v>
      </c>
      <c r="AU854" s="241" t="s">
        <v>83</v>
      </c>
      <c r="AV854" s="12" t="s">
        <v>81</v>
      </c>
      <c r="AW854" s="12" t="s">
        <v>35</v>
      </c>
      <c r="AX854" s="12" t="s">
        <v>73</v>
      </c>
      <c r="AY854" s="241" t="s">
        <v>152</v>
      </c>
    </row>
    <row r="855" s="12" customFormat="1">
      <c r="B855" s="232"/>
      <c r="C855" s="233"/>
      <c r="D855" s="229" t="s">
        <v>182</v>
      </c>
      <c r="E855" s="234" t="s">
        <v>19</v>
      </c>
      <c r="F855" s="235" t="s">
        <v>4212</v>
      </c>
      <c r="G855" s="233"/>
      <c r="H855" s="234" t="s">
        <v>19</v>
      </c>
      <c r="I855" s="236"/>
      <c r="J855" s="233"/>
      <c r="K855" s="233"/>
      <c r="L855" s="237"/>
      <c r="M855" s="238"/>
      <c r="N855" s="239"/>
      <c r="O855" s="239"/>
      <c r="P855" s="239"/>
      <c r="Q855" s="239"/>
      <c r="R855" s="239"/>
      <c r="S855" s="239"/>
      <c r="T855" s="240"/>
      <c r="AT855" s="241" t="s">
        <v>182</v>
      </c>
      <c r="AU855" s="241" t="s">
        <v>83</v>
      </c>
      <c r="AV855" s="12" t="s">
        <v>81</v>
      </c>
      <c r="AW855" s="12" t="s">
        <v>35</v>
      </c>
      <c r="AX855" s="12" t="s">
        <v>73</v>
      </c>
      <c r="AY855" s="241" t="s">
        <v>152</v>
      </c>
    </row>
    <row r="856" s="13" customFormat="1">
      <c r="B856" s="242"/>
      <c r="C856" s="243"/>
      <c r="D856" s="229" t="s">
        <v>182</v>
      </c>
      <c r="E856" s="244" t="s">
        <v>19</v>
      </c>
      <c r="F856" s="245" t="s">
        <v>4207</v>
      </c>
      <c r="G856" s="243"/>
      <c r="H856" s="246">
        <v>1.0800000000000001</v>
      </c>
      <c r="I856" s="247"/>
      <c r="J856" s="243"/>
      <c r="K856" s="243"/>
      <c r="L856" s="248"/>
      <c r="M856" s="249"/>
      <c r="N856" s="250"/>
      <c r="O856" s="250"/>
      <c r="P856" s="250"/>
      <c r="Q856" s="250"/>
      <c r="R856" s="250"/>
      <c r="S856" s="250"/>
      <c r="T856" s="251"/>
      <c r="AT856" s="252" t="s">
        <v>182</v>
      </c>
      <c r="AU856" s="252" t="s">
        <v>83</v>
      </c>
      <c r="AV856" s="13" t="s">
        <v>83</v>
      </c>
      <c r="AW856" s="13" t="s">
        <v>35</v>
      </c>
      <c r="AX856" s="13" t="s">
        <v>81</v>
      </c>
      <c r="AY856" s="252" t="s">
        <v>152</v>
      </c>
    </row>
    <row r="857" s="1" customFormat="1" ht="24" customHeight="1">
      <c r="B857" s="38"/>
      <c r="C857" s="211" t="s">
        <v>2147</v>
      </c>
      <c r="D857" s="211" t="s">
        <v>155</v>
      </c>
      <c r="E857" s="212" t="s">
        <v>2986</v>
      </c>
      <c r="F857" s="213" t="s">
        <v>2987</v>
      </c>
      <c r="G857" s="214" t="s">
        <v>236</v>
      </c>
      <c r="H857" s="215">
        <v>7.2000000000000002</v>
      </c>
      <c r="I857" s="216"/>
      <c r="J857" s="217">
        <f>ROUND(I857*H857,2)</f>
        <v>0</v>
      </c>
      <c r="K857" s="213" t="s">
        <v>3039</v>
      </c>
      <c r="L857" s="43"/>
      <c r="M857" s="225" t="s">
        <v>19</v>
      </c>
      <c r="N857" s="226" t="s">
        <v>44</v>
      </c>
      <c r="O857" s="83"/>
      <c r="P857" s="227">
        <f>O857*H857</f>
        <v>0</v>
      </c>
      <c r="Q857" s="227">
        <v>0.00116</v>
      </c>
      <c r="R857" s="227">
        <f>Q857*H857</f>
        <v>0.008352</v>
      </c>
      <c r="S857" s="227">
        <v>0</v>
      </c>
      <c r="T857" s="228">
        <f>S857*H857</f>
        <v>0</v>
      </c>
      <c r="AR857" s="223" t="s">
        <v>81</v>
      </c>
      <c r="AT857" s="223" t="s">
        <v>155</v>
      </c>
      <c r="AU857" s="223" t="s">
        <v>83</v>
      </c>
      <c r="AY857" s="17" t="s">
        <v>152</v>
      </c>
      <c r="BE857" s="224">
        <f>IF(N857="základní",J857,0)</f>
        <v>0</v>
      </c>
      <c r="BF857" s="224">
        <f>IF(N857="snížená",J857,0)</f>
        <v>0</v>
      </c>
      <c r="BG857" s="224">
        <f>IF(N857="zákl. přenesená",J857,0)</f>
        <v>0</v>
      </c>
      <c r="BH857" s="224">
        <f>IF(N857="sníž. přenesená",J857,0)</f>
        <v>0</v>
      </c>
      <c r="BI857" s="224">
        <f>IF(N857="nulová",J857,0)</f>
        <v>0</v>
      </c>
      <c r="BJ857" s="17" t="s">
        <v>81</v>
      </c>
      <c r="BK857" s="224">
        <f>ROUND(I857*H857,2)</f>
        <v>0</v>
      </c>
      <c r="BL857" s="17" t="s">
        <v>81</v>
      </c>
      <c r="BM857" s="223" t="s">
        <v>4213</v>
      </c>
    </row>
    <row r="858" s="12" customFormat="1">
      <c r="B858" s="232"/>
      <c r="C858" s="233"/>
      <c r="D858" s="229" t="s">
        <v>182</v>
      </c>
      <c r="E858" s="234" t="s">
        <v>19</v>
      </c>
      <c r="F858" s="235" t="s">
        <v>3811</v>
      </c>
      <c r="G858" s="233"/>
      <c r="H858" s="234" t="s">
        <v>19</v>
      </c>
      <c r="I858" s="236"/>
      <c r="J858" s="233"/>
      <c r="K858" s="233"/>
      <c r="L858" s="237"/>
      <c r="M858" s="238"/>
      <c r="N858" s="239"/>
      <c r="O858" s="239"/>
      <c r="P858" s="239"/>
      <c r="Q858" s="239"/>
      <c r="R858" s="239"/>
      <c r="S858" s="239"/>
      <c r="T858" s="240"/>
      <c r="AT858" s="241" t="s">
        <v>182</v>
      </c>
      <c r="AU858" s="241" t="s">
        <v>83</v>
      </c>
      <c r="AV858" s="12" t="s">
        <v>81</v>
      </c>
      <c r="AW858" s="12" t="s">
        <v>35</v>
      </c>
      <c r="AX858" s="12" t="s">
        <v>73</v>
      </c>
      <c r="AY858" s="241" t="s">
        <v>152</v>
      </c>
    </row>
    <row r="859" s="12" customFormat="1">
      <c r="B859" s="232"/>
      <c r="C859" s="233"/>
      <c r="D859" s="229" t="s">
        <v>182</v>
      </c>
      <c r="E859" s="234" t="s">
        <v>19</v>
      </c>
      <c r="F859" s="235" t="s">
        <v>4214</v>
      </c>
      <c r="G859" s="233"/>
      <c r="H859" s="234" t="s">
        <v>19</v>
      </c>
      <c r="I859" s="236"/>
      <c r="J859" s="233"/>
      <c r="K859" s="233"/>
      <c r="L859" s="237"/>
      <c r="M859" s="238"/>
      <c r="N859" s="239"/>
      <c r="O859" s="239"/>
      <c r="P859" s="239"/>
      <c r="Q859" s="239"/>
      <c r="R859" s="239"/>
      <c r="S859" s="239"/>
      <c r="T859" s="240"/>
      <c r="AT859" s="241" t="s">
        <v>182</v>
      </c>
      <c r="AU859" s="241" t="s">
        <v>83</v>
      </c>
      <c r="AV859" s="12" t="s">
        <v>81</v>
      </c>
      <c r="AW859" s="12" t="s">
        <v>35</v>
      </c>
      <c r="AX859" s="12" t="s">
        <v>73</v>
      </c>
      <c r="AY859" s="241" t="s">
        <v>152</v>
      </c>
    </row>
    <row r="860" s="13" customFormat="1">
      <c r="B860" s="242"/>
      <c r="C860" s="243"/>
      <c r="D860" s="229" t="s">
        <v>182</v>
      </c>
      <c r="E860" s="244" t="s">
        <v>19</v>
      </c>
      <c r="F860" s="245" t="s">
        <v>4215</v>
      </c>
      <c r="G860" s="243"/>
      <c r="H860" s="246">
        <v>7.2000000000000002</v>
      </c>
      <c r="I860" s="247"/>
      <c r="J860" s="243"/>
      <c r="K860" s="243"/>
      <c r="L860" s="248"/>
      <c r="M860" s="249"/>
      <c r="N860" s="250"/>
      <c r="O860" s="250"/>
      <c r="P860" s="250"/>
      <c r="Q860" s="250"/>
      <c r="R860" s="250"/>
      <c r="S860" s="250"/>
      <c r="T860" s="251"/>
      <c r="AT860" s="252" t="s">
        <v>182</v>
      </c>
      <c r="AU860" s="252" t="s">
        <v>83</v>
      </c>
      <c r="AV860" s="13" t="s">
        <v>83</v>
      </c>
      <c r="AW860" s="13" t="s">
        <v>35</v>
      </c>
      <c r="AX860" s="13" t="s">
        <v>81</v>
      </c>
      <c r="AY860" s="252" t="s">
        <v>152</v>
      </c>
    </row>
    <row r="861" s="1" customFormat="1" ht="24" customHeight="1">
      <c r="B861" s="38"/>
      <c r="C861" s="211" t="s">
        <v>2151</v>
      </c>
      <c r="D861" s="211" t="s">
        <v>155</v>
      </c>
      <c r="E861" s="212" t="s">
        <v>2989</v>
      </c>
      <c r="F861" s="213" t="s">
        <v>2990</v>
      </c>
      <c r="G861" s="214" t="s">
        <v>236</v>
      </c>
      <c r="H861" s="215">
        <v>7.2000000000000002</v>
      </c>
      <c r="I861" s="216"/>
      <c r="J861" s="217">
        <f>ROUND(I861*H861,2)</f>
        <v>0</v>
      </c>
      <c r="K861" s="213" t="s">
        <v>3039</v>
      </c>
      <c r="L861" s="43"/>
      <c r="M861" s="225" t="s">
        <v>19</v>
      </c>
      <c r="N861" s="226" t="s">
        <v>44</v>
      </c>
      <c r="O861" s="83"/>
      <c r="P861" s="227">
        <f>O861*H861</f>
        <v>0</v>
      </c>
      <c r="Q861" s="227">
        <v>0</v>
      </c>
      <c r="R861" s="227">
        <f>Q861*H861</f>
        <v>0</v>
      </c>
      <c r="S861" s="227">
        <v>0</v>
      </c>
      <c r="T861" s="228">
        <f>S861*H861</f>
        <v>0</v>
      </c>
      <c r="AR861" s="223" t="s">
        <v>81</v>
      </c>
      <c r="AT861" s="223" t="s">
        <v>155</v>
      </c>
      <c r="AU861" s="223" t="s">
        <v>83</v>
      </c>
      <c r="AY861" s="17" t="s">
        <v>152</v>
      </c>
      <c r="BE861" s="224">
        <f>IF(N861="základní",J861,0)</f>
        <v>0</v>
      </c>
      <c r="BF861" s="224">
        <f>IF(N861="snížená",J861,0)</f>
        <v>0</v>
      </c>
      <c r="BG861" s="224">
        <f>IF(N861="zákl. přenesená",J861,0)</f>
        <v>0</v>
      </c>
      <c r="BH861" s="224">
        <f>IF(N861="sníž. přenesená",J861,0)</f>
        <v>0</v>
      </c>
      <c r="BI861" s="224">
        <f>IF(N861="nulová",J861,0)</f>
        <v>0</v>
      </c>
      <c r="BJ861" s="17" t="s">
        <v>81</v>
      </c>
      <c r="BK861" s="224">
        <f>ROUND(I861*H861,2)</f>
        <v>0</v>
      </c>
      <c r="BL861" s="17" t="s">
        <v>81</v>
      </c>
      <c r="BM861" s="223" t="s">
        <v>4216</v>
      </c>
    </row>
    <row r="862" s="12" customFormat="1">
      <c r="B862" s="232"/>
      <c r="C862" s="233"/>
      <c r="D862" s="229" t="s">
        <v>182</v>
      </c>
      <c r="E862" s="234" t="s">
        <v>19</v>
      </c>
      <c r="F862" s="235" t="s">
        <v>3811</v>
      </c>
      <c r="G862" s="233"/>
      <c r="H862" s="234" t="s">
        <v>19</v>
      </c>
      <c r="I862" s="236"/>
      <c r="J862" s="233"/>
      <c r="K862" s="233"/>
      <c r="L862" s="237"/>
      <c r="M862" s="238"/>
      <c r="N862" s="239"/>
      <c r="O862" s="239"/>
      <c r="P862" s="239"/>
      <c r="Q862" s="239"/>
      <c r="R862" s="239"/>
      <c r="S862" s="239"/>
      <c r="T862" s="240"/>
      <c r="AT862" s="241" t="s">
        <v>182</v>
      </c>
      <c r="AU862" s="241" t="s">
        <v>83</v>
      </c>
      <c r="AV862" s="12" t="s">
        <v>81</v>
      </c>
      <c r="AW862" s="12" t="s">
        <v>35</v>
      </c>
      <c r="AX862" s="12" t="s">
        <v>73</v>
      </c>
      <c r="AY862" s="241" t="s">
        <v>152</v>
      </c>
    </row>
    <row r="863" s="12" customFormat="1">
      <c r="B863" s="232"/>
      <c r="C863" s="233"/>
      <c r="D863" s="229" t="s">
        <v>182</v>
      </c>
      <c r="E863" s="234" t="s">
        <v>19</v>
      </c>
      <c r="F863" s="235" t="s">
        <v>4214</v>
      </c>
      <c r="G863" s="233"/>
      <c r="H863" s="234" t="s">
        <v>19</v>
      </c>
      <c r="I863" s="236"/>
      <c r="J863" s="233"/>
      <c r="K863" s="233"/>
      <c r="L863" s="237"/>
      <c r="M863" s="238"/>
      <c r="N863" s="239"/>
      <c r="O863" s="239"/>
      <c r="P863" s="239"/>
      <c r="Q863" s="239"/>
      <c r="R863" s="239"/>
      <c r="S863" s="239"/>
      <c r="T863" s="240"/>
      <c r="AT863" s="241" t="s">
        <v>182</v>
      </c>
      <c r="AU863" s="241" t="s">
        <v>83</v>
      </c>
      <c r="AV863" s="12" t="s">
        <v>81</v>
      </c>
      <c r="AW863" s="12" t="s">
        <v>35</v>
      </c>
      <c r="AX863" s="12" t="s">
        <v>73</v>
      </c>
      <c r="AY863" s="241" t="s">
        <v>152</v>
      </c>
    </row>
    <row r="864" s="13" customFormat="1">
      <c r="B864" s="242"/>
      <c r="C864" s="243"/>
      <c r="D864" s="229" t="s">
        <v>182</v>
      </c>
      <c r="E864" s="244" t="s">
        <v>19</v>
      </c>
      <c r="F864" s="245" t="s">
        <v>4215</v>
      </c>
      <c r="G864" s="243"/>
      <c r="H864" s="246">
        <v>7.2000000000000002</v>
      </c>
      <c r="I864" s="247"/>
      <c r="J864" s="243"/>
      <c r="K864" s="243"/>
      <c r="L864" s="248"/>
      <c r="M864" s="249"/>
      <c r="N864" s="250"/>
      <c r="O864" s="250"/>
      <c r="P864" s="250"/>
      <c r="Q864" s="250"/>
      <c r="R864" s="250"/>
      <c r="S864" s="250"/>
      <c r="T864" s="251"/>
      <c r="AT864" s="252" t="s">
        <v>182</v>
      </c>
      <c r="AU864" s="252" t="s">
        <v>83</v>
      </c>
      <c r="AV864" s="13" t="s">
        <v>83</v>
      </c>
      <c r="AW864" s="13" t="s">
        <v>35</v>
      </c>
      <c r="AX864" s="13" t="s">
        <v>81</v>
      </c>
      <c r="AY864" s="252" t="s">
        <v>152</v>
      </c>
    </row>
    <row r="865" s="1" customFormat="1" ht="60" customHeight="1">
      <c r="B865" s="38"/>
      <c r="C865" s="211" t="s">
        <v>824</v>
      </c>
      <c r="D865" s="211" t="s">
        <v>155</v>
      </c>
      <c r="E865" s="212" t="s">
        <v>4217</v>
      </c>
      <c r="F865" s="213" t="s">
        <v>4218</v>
      </c>
      <c r="G865" s="214" t="s">
        <v>254</v>
      </c>
      <c r="H865" s="215">
        <v>70</v>
      </c>
      <c r="I865" s="216"/>
      <c r="J865" s="217">
        <f>ROUND(I865*H865,2)</f>
        <v>0</v>
      </c>
      <c r="K865" s="213" t="s">
        <v>3039</v>
      </c>
      <c r="L865" s="43"/>
      <c r="M865" s="225" t="s">
        <v>19</v>
      </c>
      <c r="N865" s="226" t="s">
        <v>44</v>
      </c>
      <c r="O865" s="83"/>
      <c r="P865" s="227">
        <f>O865*H865</f>
        <v>0</v>
      </c>
      <c r="Q865" s="227">
        <v>0</v>
      </c>
      <c r="R865" s="227">
        <f>Q865*H865</f>
        <v>0</v>
      </c>
      <c r="S865" s="227">
        <v>0</v>
      </c>
      <c r="T865" s="228">
        <f>S865*H865</f>
        <v>0</v>
      </c>
      <c r="AR865" s="223" t="s">
        <v>81</v>
      </c>
      <c r="AT865" s="223" t="s">
        <v>155</v>
      </c>
      <c r="AU865" s="223" t="s">
        <v>83</v>
      </c>
      <c r="AY865" s="17" t="s">
        <v>152</v>
      </c>
      <c r="BE865" s="224">
        <f>IF(N865="základní",J865,0)</f>
        <v>0</v>
      </c>
      <c r="BF865" s="224">
        <f>IF(N865="snížená",J865,0)</f>
        <v>0</v>
      </c>
      <c r="BG865" s="224">
        <f>IF(N865="zákl. přenesená",J865,0)</f>
        <v>0</v>
      </c>
      <c r="BH865" s="224">
        <f>IF(N865="sníž. přenesená",J865,0)</f>
        <v>0</v>
      </c>
      <c r="BI865" s="224">
        <f>IF(N865="nulová",J865,0)</f>
        <v>0</v>
      </c>
      <c r="BJ865" s="17" t="s">
        <v>81</v>
      </c>
      <c r="BK865" s="224">
        <f>ROUND(I865*H865,2)</f>
        <v>0</v>
      </c>
      <c r="BL865" s="17" t="s">
        <v>81</v>
      </c>
      <c r="BM865" s="223" t="s">
        <v>4219</v>
      </c>
    </row>
    <row r="866" s="1" customFormat="1">
      <c r="B866" s="38"/>
      <c r="C866" s="39"/>
      <c r="D866" s="229" t="s">
        <v>180</v>
      </c>
      <c r="E866" s="39"/>
      <c r="F866" s="230" t="s">
        <v>4220</v>
      </c>
      <c r="G866" s="39"/>
      <c r="H866" s="39"/>
      <c r="I866" s="135"/>
      <c r="J866" s="39"/>
      <c r="K866" s="39"/>
      <c r="L866" s="43"/>
      <c r="M866" s="231"/>
      <c r="N866" s="83"/>
      <c r="O866" s="83"/>
      <c r="P866" s="83"/>
      <c r="Q866" s="83"/>
      <c r="R866" s="83"/>
      <c r="S866" s="83"/>
      <c r="T866" s="84"/>
      <c r="AT866" s="17" t="s">
        <v>180</v>
      </c>
      <c r="AU866" s="17" t="s">
        <v>83</v>
      </c>
    </row>
    <row r="867" s="12" customFormat="1">
      <c r="B867" s="232"/>
      <c r="C867" s="233"/>
      <c r="D867" s="229" t="s">
        <v>182</v>
      </c>
      <c r="E867" s="234" t="s">
        <v>19</v>
      </c>
      <c r="F867" s="235" t="s">
        <v>3728</v>
      </c>
      <c r="G867" s="233"/>
      <c r="H867" s="234" t="s">
        <v>19</v>
      </c>
      <c r="I867" s="236"/>
      <c r="J867" s="233"/>
      <c r="K867" s="233"/>
      <c r="L867" s="237"/>
      <c r="M867" s="238"/>
      <c r="N867" s="239"/>
      <c r="O867" s="239"/>
      <c r="P867" s="239"/>
      <c r="Q867" s="239"/>
      <c r="R867" s="239"/>
      <c r="S867" s="239"/>
      <c r="T867" s="240"/>
      <c r="AT867" s="241" t="s">
        <v>182</v>
      </c>
      <c r="AU867" s="241" t="s">
        <v>83</v>
      </c>
      <c r="AV867" s="12" t="s">
        <v>81</v>
      </c>
      <c r="AW867" s="12" t="s">
        <v>35</v>
      </c>
      <c r="AX867" s="12" t="s">
        <v>73</v>
      </c>
      <c r="AY867" s="241" t="s">
        <v>152</v>
      </c>
    </row>
    <row r="868" s="12" customFormat="1">
      <c r="B868" s="232"/>
      <c r="C868" s="233"/>
      <c r="D868" s="229" t="s">
        <v>182</v>
      </c>
      <c r="E868" s="234" t="s">
        <v>19</v>
      </c>
      <c r="F868" s="235" t="s">
        <v>4181</v>
      </c>
      <c r="G868" s="233"/>
      <c r="H868" s="234" t="s">
        <v>19</v>
      </c>
      <c r="I868" s="236"/>
      <c r="J868" s="233"/>
      <c r="K868" s="233"/>
      <c r="L868" s="237"/>
      <c r="M868" s="238"/>
      <c r="N868" s="239"/>
      <c r="O868" s="239"/>
      <c r="P868" s="239"/>
      <c r="Q868" s="239"/>
      <c r="R868" s="239"/>
      <c r="S868" s="239"/>
      <c r="T868" s="240"/>
      <c r="AT868" s="241" t="s">
        <v>182</v>
      </c>
      <c r="AU868" s="241" t="s">
        <v>83</v>
      </c>
      <c r="AV868" s="12" t="s">
        <v>81</v>
      </c>
      <c r="AW868" s="12" t="s">
        <v>35</v>
      </c>
      <c r="AX868" s="12" t="s">
        <v>73</v>
      </c>
      <c r="AY868" s="241" t="s">
        <v>152</v>
      </c>
    </row>
    <row r="869" s="13" customFormat="1">
      <c r="B869" s="242"/>
      <c r="C869" s="243"/>
      <c r="D869" s="229" t="s">
        <v>182</v>
      </c>
      <c r="E869" s="244" t="s">
        <v>19</v>
      </c>
      <c r="F869" s="245" t="s">
        <v>4221</v>
      </c>
      <c r="G869" s="243"/>
      <c r="H869" s="246">
        <v>70</v>
      </c>
      <c r="I869" s="247"/>
      <c r="J869" s="243"/>
      <c r="K869" s="243"/>
      <c r="L869" s="248"/>
      <c r="M869" s="249"/>
      <c r="N869" s="250"/>
      <c r="O869" s="250"/>
      <c r="P869" s="250"/>
      <c r="Q869" s="250"/>
      <c r="R869" s="250"/>
      <c r="S869" s="250"/>
      <c r="T869" s="251"/>
      <c r="AT869" s="252" t="s">
        <v>182</v>
      </c>
      <c r="AU869" s="252" t="s">
        <v>83</v>
      </c>
      <c r="AV869" s="13" t="s">
        <v>83</v>
      </c>
      <c r="AW869" s="13" t="s">
        <v>35</v>
      </c>
      <c r="AX869" s="13" t="s">
        <v>81</v>
      </c>
      <c r="AY869" s="252" t="s">
        <v>152</v>
      </c>
    </row>
    <row r="870" s="1" customFormat="1" ht="60" customHeight="1">
      <c r="B870" s="38"/>
      <c r="C870" s="211" t="s">
        <v>2159</v>
      </c>
      <c r="D870" s="211" t="s">
        <v>155</v>
      </c>
      <c r="E870" s="212" t="s">
        <v>4222</v>
      </c>
      <c r="F870" s="213" t="s">
        <v>4223</v>
      </c>
      <c r="G870" s="214" t="s">
        <v>254</v>
      </c>
      <c r="H870" s="215">
        <v>20</v>
      </c>
      <c r="I870" s="216"/>
      <c r="J870" s="217">
        <f>ROUND(I870*H870,2)</f>
        <v>0</v>
      </c>
      <c r="K870" s="213" t="s">
        <v>3039</v>
      </c>
      <c r="L870" s="43"/>
      <c r="M870" s="225" t="s">
        <v>19</v>
      </c>
      <c r="N870" s="226" t="s">
        <v>44</v>
      </c>
      <c r="O870" s="83"/>
      <c r="P870" s="227">
        <f>O870*H870</f>
        <v>0</v>
      </c>
      <c r="Q870" s="227">
        <v>0</v>
      </c>
      <c r="R870" s="227">
        <f>Q870*H870</f>
        <v>0</v>
      </c>
      <c r="S870" s="227">
        <v>0</v>
      </c>
      <c r="T870" s="228">
        <f>S870*H870</f>
        <v>0</v>
      </c>
      <c r="AR870" s="223" t="s">
        <v>81</v>
      </c>
      <c r="AT870" s="223" t="s">
        <v>155</v>
      </c>
      <c r="AU870" s="223" t="s">
        <v>83</v>
      </c>
      <c r="AY870" s="17" t="s">
        <v>152</v>
      </c>
      <c r="BE870" s="224">
        <f>IF(N870="základní",J870,0)</f>
        <v>0</v>
      </c>
      <c r="BF870" s="224">
        <f>IF(N870="snížená",J870,0)</f>
        <v>0</v>
      </c>
      <c r="BG870" s="224">
        <f>IF(N870="zákl. přenesená",J870,0)</f>
        <v>0</v>
      </c>
      <c r="BH870" s="224">
        <f>IF(N870="sníž. přenesená",J870,0)</f>
        <v>0</v>
      </c>
      <c r="BI870" s="224">
        <f>IF(N870="nulová",J870,0)</f>
        <v>0</v>
      </c>
      <c r="BJ870" s="17" t="s">
        <v>81</v>
      </c>
      <c r="BK870" s="224">
        <f>ROUND(I870*H870,2)</f>
        <v>0</v>
      </c>
      <c r="BL870" s="17" t="s">
        <v>81</v>
      </c>
      <c r="BM870" s="223" t="s">
        <v>4224</v>
      </c>
    </row>
    <row r="871" s="1" customFormat="1">
      <c r="B871" s="38"/>
      <c r="C871" s="39"/>
      <c r="D871" s="229" t="s">
        <v>180</v>
      </c>
      <c r="E871" s="39"/>
      <c r="F871" s="230" t="s">
        <v>4220</v>
      </c>
      <c r="G871" s="39"/>
      <c r="H871" s="39"/>
      <c r="I871" s="135"/>
      <c r="J871" s="39"/>
      <c r="K871" s="39"/>
      <c r="L871" s="43"/>
      <c r="M871" s="231"/>
      <c r="N871" s="83"/>
      <c r="O871" s="83"/>
      <c r="P871" s="83"/>
      <c r="Q871" s="83"/>
      <c r="R871" s="83"/>
      <c r="S871" s="83"/>
      <c r="T871" s="84"/>
      <c r="AT871" s="17" t="s">
        <v>180</v>
      </c>
      <c r="AU871" s="17" t="s">
        <v>83</v>
      </c>
    </row>
    <row r="872" s="12" customFormat="1">
      <c r="B872" s="232"/>
      <c r="C872" s="233"/>
      <c r="D872" s="229" t="s">
        <v>182</v>
      </c>
      <c r="E872" s="234" t="s">
        <v>19</v>
      </c>
      <c r="F872" s="235" t="s">
        <v>3728</v>
      </c>
      <c r="G872" s="233"/>
      <c r="H872" s="234" t="s">
        <v>19</v>
      </c>
      <c r="I872" s="236"/>
      <c r="J872" s="233"/>
      <c r="K872" s="233"/>
      <c r="L872" s="237"/>
      <c r="M872" s="238"/>
      <c r="N872" s="239"/>
      <c r="O872" s="239"/>
      <c r="P872" s="239"/>
      <c r="Q872" s="239"/>
      <c r="R872" s="239"/>
      <c r="S872" s="239"/>
      <c r="T872" s="240"/>
      <c r="AT872" s="241" t="s">
        <v>182</v>
      </c>
      <c r="AU872" s="241" t="s">
        <v>83</v>
      </c>
      <c r="AV872" s="12" t="s">
        <v>81</v>
      </c>
      <c r="AW872" s="12" t="s">
        <v>35</v>
      </c>
      <c r="AX872" s="12" t="s">
        <v>73</v>
      </c>
      <c r="AY872" s="241" t="s">
        <v>152</v>
      </c>
    </row>
    <row r="873" s="12" customFormat="1">
      <c r="B873" s="232"/>
      <c r="C873" s="233"/>
      <c r="D873" s="229" t="s">
        <v>182</v>
      </c>
      <c r="E873" s="234" t="s">
        <v>19</v>
      </c>
      <c r="F873" s="235" t="s">
        <v>4183</v>
      </c>
      <c r="G873" s="233"/>
      <c r="H873" s="234" t="s">
        <v>19</v>
      </c>
      <c r="I873" s="236"/>
      <c r="J873" s="233"/>
      <c r="K873" s="233"/>
      <c r="L873" s="237"/>
      <c r="M873" s="238"/>
      <c r="N873" s="239"/>
      <c r="O873" s="239"/>
      <c r="P873" s="239"/>
      <c r="Q873" s="239"/>
      <c r="R873" s="239"/>
      <c r="S873" s="239"/>
      <c r="T873" s="240"/>
      <c r="AT873" s="241" t="s">
        <v>182</v>
      </c>
      <c r="AU873" s="241" t="s">
        <v>83</v>
      </c>
      <c r="AV873" s="12" t="s">
        <v>81</v>
      </c>
      <c r="AW873" s="12" t="s">
        <v>35</v>
      </c>
      <c r="AX873" s="12" t="s">
        <v>73</v>
      </c>
      <c r="AY873" s="241" t="s">
        <v>152</v>
      </c>
    </row>
    <row r="874" s="13" customFormat="1">
      <c r="B874" s="242"/>
      <c r="C874" s="243"/>
      <c r="D874" s="229" t="s">
        <v>182</v>
      </c>
      <c r="E874" s="244" t="s">
        <v>19</v>
      </c>
      <c r="F874" s="245" t="s">
        <v>4225</v>
      </c>
      <c r="G874" s="243"/>
      <c r="H874" s="246">
        <v>20</v>
      </c>
      <c r="I874" s="247"/>
      <c r="J874" s="243"/>
      <c r="K874" s="243"/>
      <c r="L874" s="248"/>
      <c r="M874" s="249"/>
      <c r="N874" s="250"/>
      <c r="O874" s="250"/>
      <c r="P874" s="250"/>
      <c r="Q874" s="250"/>
      <c r="R874" s="250"/>
      <c r="S874" s="250"/>
      <c r="T874" s="251"/>
      <c r="AT874" s="252" t="s">
        <v>182</v>
      </c>
      <c r="AU874" s="252" t="s">
        <v>83</v>
      </c>
      <c r="AV874" s="13" t="s">
        <v>83</v>
      </c>
      <c r="AW874" s="13" t="s">
        <v>35</v>
      </c>
      <c r="AX874" s="13" t="s">
        <v>81</v>
      </c>
      <c r="AY874" s="252" t="s">
        <v>152</v>
      </c>
    </row>
    <row r="875" s="1" customFormat="1" ht="60" customHeight="1">
      <c r="B875" s="38"/>
      <c r="C875" s="211" t="s">
        <v>2163</v>
      </c>
      <c r="D875" s="211" t="s">
        <v>155</v>
      </c>
      <c r="E875" s="212" t="s">
        <v>4226</v>
      </c>
      <c r="F875" s="213" t="s">
        <v>4227</v>
      </c>
      <c r="G875" s="214" t="s">
        <v>254</v>
      </c>
      <c r="H875" s="215">
        <v>17.5</v>
      </c>
      <c r="I875" s="216"/>
      <c r="J875" s="217">
        <f>ROUND(I875*H875,2)</f>
        <v>0</v>
      </c>
      <c r="K875" s="213" t="s">
        <v>3039</v>
      </c>
      <c r="L875" s="43"/>
      <c r="M875" s="225" t="s">
        <v>19</v>
      </c>
      <c r="N875" s="226" t="s">
        <v>44</v>
      </c>
      <c r="O875" s="83"/>
      <c r="P875" s="227">
        <f>O875*H875</f>
        <v>0</v>
      </c>
      <c r="Q875" s="227">
        <v>0</v>
      </c>
      <c r="R875" s="227">
        <f>Q875*H875</f>
        <v>0</v>
      </c>
      <c r="S875" s="227">
        <v>0</v>
      </c>
      <c r="T875" s="228">
        <f>S875*H875</f>
        <v>0</v>
      </c>
      <c r="AR875" s="223" t="s">
        <v>81</v>
      </c>
      <c r="AT875" s="223" t="s">
        <v>155</v>
      </c>
      <c r="AU875" s="223" t="s">
        <v>83</v>
      </c>
      <c r="AY875" s="17" t="s">
        <v>152</v>
      </c>
      <c r="BE875" s="224">
        <f>IF(N875="základní",J875,0)</f>
        <v>0</v>
      </c>
      <c r="BF875" s="224">
        <f>IF(N875="snížená",J875,0)</f>
        <v>0</v>
      </c>
      <c r="BG875" s="224">
        <f>IF(N875="zákl. přenesená",J875,0)</f>
        <v>0</v>
      </c>
      <c r="BH875" s="224">
        <f>IF(N875="sníž. přenesená",J875,0)</f>
        <v>0</v>
      </c>
      <c r="BI875" s="224">
        <f>IF(N875="nulová",J875,0)</f>
        <v>0</v>
      </c>
      <c r="BJ875" s="17" t="s">
        <v>81</v>
      </c>
      <c r="BK875" s="224">
        <f>ROUND(I875*H875,2)</f>
        <v>0</v>
      </c>
      <c r="BL875" s="17" t="s">
        <v>81</v>
      </c>
      <c r="BM875" s="223" t="s">
        <v>4228</v>
      </c>
    </row>
    <row r="876" s="1" customFormat="1">
      <c r="B876" s="38"/>
      <c r="C876" s="39"/>
      <c r="D876" s="229" t="s">
        <v>180</v>
      </c>
      <c r="E876" s="39"/>
      <c r="F876" s="230" t="s">
        <v>4220</v>
      </c>
      <c r="G876" s="39"/>
      <c r="H876" s="39"/>
      <c r="I876" s="135"/>
      <c r="J876" s="39"/>
      <c r="K876" s="39"/>
      <c r="L876" s="43"/>
      <c r="M876" s="231"/>
      <c r="N876" s="83"/>
      <c r="O876" s="83"/>
      <c r="P876" s="83"/>
      <c r="Q876" s="83"/>
      <c r="R876" s="83"/>
      <c r="S876" s="83"/>
      <c r="T876" s="84"/>
      <c r="AT876" s="17" t="s">
        <v>180</v>
      </c>
      <c r="AU876" s="17" t="s">
        <v>83</v>
      </c>
    </row>
    <row r="877" s="12" customFormat="1">
      <c r="B877" s="232"/>
      <c r="C877" s="233"/>
      <c r="D877" s="229" t="s">
        <v>182</v>
      </c>
      <c r="E877" s="234" t="s">
        <v>19</v>
      </c>
      <c r="F877" s="235" t="s">
        <v>3728</v>
      </c>
      <c r="G877" s="233"/>
      <c r="H877" s="234" t="s">
        <v>19</v>
      </c>
      <c r="I877" s="236"/>
      <c r="J877" s="233"/>
      <c r="K877" s="233"/>
      <c r="L877" s="237"/>
      <c r="M877" s="238"/>
      <c r="N877" s="239"/>
      <c r="O877" s="239"/>
      <c r="P877" s="239"/>
      <c r="Q877" s="239"/>
      <c r="R877" s="239"/>
      <c r="S877" s="239"/>
      <c r="T877" s="240"/>
      <c r="AT877" s="241" t="s">
        <v>182</v>
      </c>
      <c r="AU877" s="241" t="s">
        <v>83</v>
      </c>
      <c r="AV877" s="12" t="s">
        <v>81</v>
      </c>
      <c r="AW877" s="12" t="s">
        <v>35</v>
      </c>
      <c r="AX877" s="12" t="s">
        <v>73</v>
      </c>
      <c r="AY877" s="241" t="s">
        <v>152</v>
      </c>
    </row>
    <row r="878" s="12" customFormat="1">
      <c r="B878" s="232"/>
      <c r="C878" s="233"/>
      <c r="D878" s="229" t="s">
        <v>182</v>
      </c>
      <c r="E878" s="234" t="s">
        <v>19</v>
      </c>
      <c r="F878" s="235" t="s">
        <v>4185</v>
      </c>
      <c r="G878" s="233"/>
      <c r="H878" s="234" t="s">
        <v>19</v>
      </c>
      <c r="I878" s="236"/>
      <c r="J878" s="233"/>
      <c r="K878" s="233"/>
      <c r="L878" s="237"/>
      <c r="M878" s="238"/>
      <c r="N878" s="239"/>
      <c r="O878" s="239"/>
      <c r="P878" s="239"/>
      <c r="Q878" s="239"/>
      <c r="R878" s="239"/>
      <c r="S878" s="239"/>
      <c r="T878" s="240"/>
      <c r="AT878" s="241" t="s">
        <v>182</v>
      </c>
      <c r="AU878" s="241" t="s">
        <v>83</v>
      </c>
      <c r="AV878" s="12" t="s">
        <v>81</v>
      </c>
      <c r="AW878" s="12" t="s">
        <v>35</v>
      </c>
      <c r="AX878" s="12" t="s">
        <v>73</v>
      </c>
      <c r="AY878" s="241" t="s">
        <v>152</v>
      </c>
    </row>
    <row r="879" s="13" customFormat="1">
      <c r="B879" s="242"/>
      <c r="C879" s="243"/>
      <c r="D879" s="229" t="s">
        <v>182</v>
      </c>
      <c r="E879" s="244" t="s">
        <v>19</v>
      </c>
      <c r="F879" s="245" t="s">
        <v>4229</v>
      </c>
      <c r="G879" s="243"/>
      <c r="H879" s="246">
        <v>17.5</v>
      </c>
      <c r="I879" s="247"/>
      <c r="J879" s="243"/>
      <c r="K879" s="243"/>
      <c r="L879" s="248"/>
      <c r="M879" s="249"/>
      <c r="N879" s="250"/>
      <c r="O879" s="250"/>
      <c r="P879" s="250"/>
      <c r="Q879" s="250"/>
      <c r="R879" s="250"/>
      <c r="S879" s="250"/>
      <c r="T879" s="251"/>
      <c r="AT879" s="252" t="s">
        <v>182</v>
      </c>
      <c r="AU879" s="252" t="s">
        <v>83</v>
      </c>
      <c r="AV879" s="13" t="s">
        <v>83</v>
      </c>
      <c r="AW879" s="13" t="s">
        <v>35</v>
      </c>
      <c r="AX879" s="13" t="s">
        <v>81</v>
      </c>
      <c r="AY879" s="252" t="s">
        <v>152</v>
      </c>
    </row>
    <row r="880" s="1" customFormat="1" ht="36" customHeight="1">
      <c r="B880" s="38"/>
      <c r="C880" s="211" t="s">
        <v>2167</v>
      </c>
      <c r="D880" s="211" t="s">
        <v>155</v>
      </c>
      <c r="E880" s="212" t="s">
        <v>4230</v>
      </c>
      <c r="F880" s="213" t="s">
        <v>4231</v>
      </c>
      <c r="G880" s="214" t="s">
        <v>254</v>
      </c>
      <c r="H880" s="215">
        <v>35</v>
      </c>
      <c r="I880" s="216"/>
      <c r="J880" s="217">
        <f>ROUND(I880*H880,2)</f>
        <v>0</v>
      </c>
      <c r="K880" s="213" t="s">
        <v>3039</v>
      </c>
      <c r="L880" s="43"/>
      <c r="M880" s="225" t="s">
        <v>19</v>
      </c>
      <c r="N880" s="226" t="s">
        <v>44</v>
      </c>
      <c r="O880" s="83"/>
      <c r="P880" s="227">
        <f>O880*H880</f>
        <v>0</v>
      </c>
      <c r="Q880" s="227">
        <v>0</v>
      </c>
      <c r="R880" s="227">
        <f>Q880*H880</f>
        <v>0</v>
      </c>
      <c r="S880" s="227">
        <v>0</v>
      </c>
      <c r="T880" s="228">
        <f>S880*H880</f>
        <v>0</v>
      </c>
      <c r="AR880" s="223" t="s">
        <v>81</v>
      </c>
      <c r="AT880" s="223" t="s">
        <v>155</v>
      </c>
      <c r="AU880" s="223" t="s">
        <v>83</v>
      </c>
      <c r="AY880" s="17" t="s">
        <v>152</v>
      </c>
      <c r="BE880" s="224">
        <f>IF(N880="základní",J880,0)</f>
        <v>0</v>
      </c>
      <c r="BF880" s="224">
        <f>IF(N880="snížená",J880,0)</f>
        <v>0</v>
      </c>
      <c r="BG880" s="224">
        <f>IF(N880="zákl. přenesená",J880,0)</f>
        <v>0</v>
      </c>
      <c r="BH880" s="224">
        <f>IF(N880="sníž. přenesená",J880,0)</f>
        <v>0</v>
      </c>
      <c r="BI880" s="224">
        <f>IF(N880="nulová",J880,0)</f>
        <v>0</v>
      </c>
      <c r="BJ880" s="17" t="s">
        <v>81</v>
      </c>
      <c r="BK880" s="224">
        <f>ROUND(I880*H880,2)</f>
        <v>0</v>
      </c>
      <c r="BL880" s="17" t="s">
        <v>81</v>
      </c>
      <c r="BM880" s="223" t="s">
        <v>4232</v>
      </c>
    </row>
    <row r="881" s="12" customFormat="1">
      <c r="B881" s="232"/>
      <c r="C881" s="233"/>
      <c r="D881" s="229" t="s">
        <v>182</v>
      </c>
      <c r="E881" s="234" t="s">
        <v>19</v>
      </c>
      <c r="F881" s="235" t="s">
        <v>3728</v>
      </c>
      <c r="G881" s="233"/>
      <c r="H881" s="234" t="s">
        <v>19</v>
      </c>
      <c r="I881" s="236"/>
      <c r="J881" s="233"/>
      <c r="K881" s="233"/>
      <c r="L881" s="237"/>
      <c r="M881" s="238"/>
      <c r="N881" s="239"/>
      <c r="O881" s="239"/>
      <c r="P881" s="239"/>
      <c r="Q881" s="239"/>
      <c r="R881" s="239"/>
      <c r="S881" s="239"/>
      <c r="T881" s="240"/>
      <c r="AT881" s="241" t="s">
        <v>182</v>
      </c>
      <c r="AU881" s="241" t="s">
        <v>83</v>
      </c>
      <c r="AV881" s="12" t="s">
        <v>81</v>
      </c>
      <c r="AW881" s="12" t="s">
        <v>35</v>
      </c>
      <c r="AX881" s="12" t="s">
        <v>73</v>
      </c>
      <c r="AY881" s="241" t="s">
        <v>152</v>
      </c>
    </row>
    <row r="882" s="12" customFormat="1">
      <c r="B882" s="232"/>
      <c r="C882" s="233"/>
      <c r="D882" s="229" t="s">
        <v>182</v>
      </c>
      <c r="E882" s="234" t="s">
        <v>19</v>
      </c>
      <c r="F882" s="235" t="s">
        <v>4233</v>
      </c>
      <c r="G882" s="233"/>
      <c r="H882" s="234" t="s">
        <v>19</v>
      </c>
      <c r="I882" s="236"/>
      <c r="J882" s="233"/>
      <c r="K882" s="233"/>
      <c r="L882" s="237"/>
      <c r="M882" s="238"/>
      <c r="N882" s="239"/>
      <c r="O882" s="239"/>
      <c r="P882" s="239"/>
      <c r="Q882" s="239"/>
      <c r="R882" s="239"/>
      <c r="S882" s="239"/>
      <c r="T882" s="240"/>
      <c r="AT882" s="241" t="s">
        <v>182</v>
      </c>
      <c r="AU882" s="241" t="s">
        <v>83</v>
      </c>
      <c r="AV882" s="12" t="s">
        <v>81</v>
      </c>
      <c r="AW882" s="12" t="s">
        <v>35</v>
      </c>
      <c r="AX882" s="12" t="s">
        <v>73</v>
      </c>
      <c r="AY882" s="241" t="s">
        <v>152</v>
      </c>
    </row>
    <row r="883" s="13" customFormat="1">
      <c r="B883" s="242"/>
      <c r="C883" s="243"/>
      <c r="D883" s="229" t="s">
        <v>182</v>
      </c>
      <c r="E883" s="244" t="s">
        <v>19</v>
      </c>
      <c r="F883" s="245" t="s">
        <v>4234</v>
      </c>
      <c r="G883" s="243"/>
      <c r="H883" s="246">
        <v>35</v>
      </c>
      <c r="I883" s="247"/>
      <c r="J883" s="243"/>
      <c r="K883" s="243"/>
      <c r="L883" s="248"/>
      <c r="M883" s="249"/>
      <c r="N883" s="250"/>
      <c r="O883" s="250"/>
      <c r="P883" s="250"/>
      <c r="Q883" s="250"/>
      <c r="R883" s="250"/>
      <c r="S883" s="250"/>
      <c r="T883" s="251"/>
      <c r="AT883" s="252" t="s">
        <v>182</v>
      </c>
      <c r="AU883" s="252" t="s">
        <v>83</v>
      </c>
      <c r="AV883" s="13" t="s">
        <v>83</v>
      </c>
      <c r="AW883" s="13" t="s">
        <v>35</v>
      </c>
      <c r="AX883" s="13" t="s">
        <v>81</v>
      </c>
      <c r="AY883" s="252" t="s">
        <v>152</v>
      </c>
    </row>
    <row r="884" s="1" customFormat="1" ht="48" customHeight="1">
      <c r="B884" s="38"/>
      <c r="C884" s="211" t="s">
        <v>2171</v>
      </c>
      <c r="D884" s="211" t="s">
        <v>155</v>
      </c>
      <c r="E884" s="212" t="s">
        <v>4235</v>
      </c>
      <c r="F884" s="213" t="s">
        <v>4236</v>
      </c>
      <c r="G884" s="214" t="s">
        <v>254</v>
      </c>
      <c r="H884" s="215">
        <v>90</v>
      </c>
      <c r="I884" s="216"/>
      <c r="J884" s="217">
        <f>ROUND(I884*H884,2)</f>
        <v>0</v>
      </c>
      <c r="K884" s="213" t="s">
        <v>3039</v>
      </c>
      <c r="L884" s="43"/>
      <c r="M884" s="225" t="s">
        <v>19</v>
      </c>
      <c r="N884" s="226" t="s">
        <v>44</v>
      </c>
      <c r="O884" s="83"/>
      <c r="P884" s="227">
        <f>O884*H884</f>
        <v>0</v>
      </c>
      <c r="Q884" s="227">
        <v>0.00013999999999999999</v>
      </c>
      <c r="R884" s="227">
        <f>Q884*H884</f>
        <v>0.012599999999999998</v>
      </c>
      <c r="S884" s="227">
        <v>0</v>
      </c>
      <c r="T884" s="228">
        <f>S884*H884</f>
        <v>0</v>
      </c>
      <c r="AR884" s="223" t="s">
        <v>81</v>
      </c>
      <c r="AT884" s="223" t="s">
        <v>155</v>
      </c>
      <c r="AU884" s="223" t="s">
        <v>83</v>
      </c>
      <c r="AY884" s="17" t="s">
        <v>152</v>
      </c>
      <c r="BE884" s="224">
        <f>IF(N884="základní",J884,0)</f>
        <v>0</v>
      </c>
      <c r="BF884" s="224">
        <f>IF(N884="snížená",J884,0)</f>
        <v>0</v>
      </c>
      <c r="BG884" s="224">
        <f>IF(N884="zákl. přenesená",J884,0)</f>
        <v>0</v>
      </c>
      <c r="BH884" s="224">
        <f>IF(N884="sníž. přenesená",J884,0)</f>
        <v>0</v>
      </c>
      <c r="BI884" s="224">
        <f>IF(N884="nulová",J884,0)</f>
        <v>0</v>
      </c>
      <c r="BJ884" s="17" t="s">
        <v>81</v>
      </c>
      <c r="BK884" s="224">
        <f>ROUND(I884*H884,2)</f>
        <v>0</v>
      </c>
      <c r="BL884" s="17" t="s">
        <v>81</v>
      </c>
      <c r="BM884" s="223" t="s">
        <v>4237</v>
      </c>
    </row>
    <row r="885" s="1" customFormat="1">
      <c r="B885" s="38"/>
      <c r="C885" s="39"/>
      <c r="D885" s="229" t="s">
        <v>180</v>
      </c>
      <c r="E885" s="39"/>
      <c r="F885" s="230" t="s">
        <v>4238</v>
      </c>
      <c r="G885" s="39"/>
      <c r="H885" s="39"/>
      <c r="I885" s="135"/>
      <c r="J885" s="39"/>
      <c r="K885" s="39"/>
      <c r="L885" s="43"/>
      <c r="M885" s="231"/>
      <c r="N885" s="83"/>
      <c r="O885" s="83"/>
      <c r="P885" s="83"/>
      <c r="Q885" s="83"/>
      <c r="R885" s="83"/>
      <c r="S885" s="83"/>
      <c r="T885" s="84"/>
      <c r="AT885" s="17" t="s">
        <v>180</v>
      </c>
      <c r="AU885" s="17" t="s">
        <v>83</v>
      </c>
    </row>
    <row r="886" s="12" customFormat="1">
      <c r="B886" s="232"/>
      <c r="C886" s="233"/>
      <c r="D886" s="229" t="s">
        <v>182</v>
      </c>
      <c r="E886" s="234" t="s">
        <v>19</v>
      </c>
      <c r="F886" s="235" t="s">
        <v>3728</v>
      </c>
      <c r="G886" s="233"/>
      <c r="H886" s="234" t="s">
        <v>19</v>
      </c>
      <c r="I886" s="236"/>
      <c r="J886" s="233"/>
      <c r="K886" s="233"/>
      <c r="L886" s="237"/>
      <c r="M886" s="238"/>
      <c r="N886" s="239"/>
      <c r="O886" s="239"/>
      <c r="P886" s="239"/>
      <c r="Q886" s="239"/>
      <c r="R886" s="239"/>
      <c r="S886" s="239"/>
      <c r="T886" s="240"/>
      <c r="AT886" s="241" t="s">
        <v>182</v>
      </c>
      <c r="AU886" s="241" t="s">
        <v>83</v>
      </c>
      <c r="AV886" s="12" t="s">
        <v>81</v>
      </c>
      <c r="AW886" s="12" t="s">
        <v>35</v>
      </c>
      <c r="AX886" s="12" t="s">
        <v>73</v>
      </c>
      <c r="AY886" s="241" t="s">
        <v>152</v>
      </c>
    </row>
    <row r="887" s="12" customFormat="1">
      <c r="B887" s="232"/>
      <c r="C887" s="233"/>
      <c r="D887" s="229" t="s">
        <v>182</v>
      </c>
      <c r="E887" s="234" t="s">
        <v>19</v>
      </c>
      <c r="F887" s="235" t="s">
        <v>4181</v>
      </c>
      <c r="G887" s="233"/>
      <c r="H887" s="234" t="s">
        <v>19</v>
      </c>
      <c r="I887" s="236"/>
      <c r="J887" s="233"/>
      <c r="K887" s="233"/>
      <c r="L887" s="237"/>
      <c r="M887" s="238"/>
      <c r="N887" s="239"/>
      <c r="O887" s="239"/>
      <c r="P887" s="239"/>
      <c r="Q887" s="239"/>
      <c r="R887" s="239"/>
      <c r="S887" s="239"/>
      <c r="T887" s="240"/>
      <c r="AT887" s="241" t="s">
        <v>182</v>
      </c>
      <c r="AU887" s="241" t="s">
        <v>83</v>
      </c>
      <c r="AV887" s="12" t="s">
        <v>81</v>
      </c>
      <c r="AW887" s="12" t="s">
        <v>35</v>
      </c>
      <c r="AX887" s="12" t="s">
        <v>73</v>
      </c>
      <c r="AY887" s="241" t="s">
        <v>152</v>
      </c>
    </row>
    <row r="888" s="13" customFormat="1">
      <c r="B888" s="242"/>
      <c r="C888" s="243"/>
      <c r="D888" s="229" t="s">
        <v>182</v>
      </c>
      <c r="E888" s="244" t="s">
        <v>19</v>
      </c>
      <c r="F888" s="245" t="s">
        <v>4221</v>
      </c>
      <c r="G888" s="243"/>
      <c r="H888" s="246">
        <v>70</v>
      </c>
      <c r="I888" s="247"/>
      <c r="J888" s="243"/>
      <c r="K888" s="243"/>
      <c r="L888" s="248"/>
      <c r="M888" s="249"/>
      <c r="N888" s="250"/>
      <c r="O888" s="250"/>
      <c r="P888" s="250"/>
      <c r="Q888" s="250"/>
      <c r="R888" s="250"/>
      <c r="S888" s="250"/>
      <c r="T888" s="251"/>
      <c r="AT888" s="252" t="s">
        <v>182</v>
      </c>
      <c r="AU888" s="252" t="s">
        <v>83</v>
      </c>
      <c r="AV888" s="13" t="s">
        <v>83</v>
      </c>
      <c r="AW888" s="13" t="s">
        <v>35</v>
      </c>
      <c r="AX888" s="13" t="s">
        <v>73</v>
      </c>
      <c r="AY888" s="252" t="s">
        <v>152</v>
      </c>
    </row>
    <row r="889" s="12" customFormat="1">
      <c r="B889" s="232"/>
      <c r="C889" s="233"/>
      <c r="D889" s="229" t="s">
        <v>182</v>
      </c>
      <c r="E889" s="234" t="s">
        <v>19</v>
      </c>
      <c r="F889" s="235" t="s">
        <v>4183</v>
      </c>
      <c r="G889" s="233"/>
      <c r="H889" s="234" t="s">
        <v>19</v>
      </c>
      <c r="I889" s="236"/>
      <c r="J889" s="233"/>
      <c r="K889" s="233"/>
      <c r="L889" s="237"/>
      <c r="M889" s="238"/>
      <c r="N889" s="239"/>
      <c r="O889" s="239"/>
      <c r="P889" s="239"/>
      <c r="Q889" s="239"/>
      <c r="R889" s="239"/>
      <c r="S889" s="239"/>
      <c r="T889" s="240"/>
      <c r="AT889" s="241" t="s">
        <v>182</v>
      </c>
      <c r="AU889" s="241" t="s">
        <v>83</v>
      </c>
      <c r="AV889" s="12" t="s">
        <v>81</v>
      </c>
      <c r="AW889" s="12" t="s">
        <v>35</v>
      </c>
      <c r="AX889" s="12" t="s">
        <v>73</v>
      </c>
      <c r="AY889" s="241" t="s">
        <v>152</v>
      </c>
    </row>
    <row r="890" s="13" customFormat="1">
      <c r="B890" s="242"/>
      <c r="C890" s="243"/>
      <c r="D890" s="229" t="s">
        <v>182</v>
      </c>
      <c r="E890" s="244" t="s">
        <v>19</v>
      </c>
      <c r="F890" s="245" t="s">
        <v>4225</v>
      </c>
      <c r="G890" s="243"/>
      <c r="H890" s="246">
        <v>20</v>
      </c>
      <c r="I890" s="247"/>
      <c r="J890" s="243"/>
      <c r="K890" s="243"/>
      <c r="L890" s="248"/>
      <c r="M890" s="249"/>
      <c r="N890" s="250"/>
      <c r="O890" s="250"/>
      <c r="P890" s="250"/>
      <c r="Q890" s="250"/>
      <c r="R890" s="250"/>
      <c r="S890" s="250"/>
      <c r="T890" s="251"/>
      <c r="AT890" s="252" t="s">
        <v>182</v>
      </c>
      <c r="AU890" s="252" t="s">
        <v>83</v>
      </c>
      <c r="AV890" s="13" t="s">
        <v>83</v>
      </c>
      <c r="AW890" s="13" t="s">
        <v>35</v>
      </c>
      <c r="AX890" s="13" t="s">
        <v>73</v>
      </c>
      <c r="AY890" s="252" t="s">
        <v>152</v>
      </c>
    </row>
    <row r="891" s="14" customFormat="1">
      <c r="B891" s="253"/>
      <c r="C891" s="254"/>
      <c r="D891" s="229" t="s">
        <v>182</v>
      </c>
      <c r="E891" s="255" t="s">
        <v>19</v>
      </c>
      <c r="F891" s="256" t="s">
        <v>189</v>
      </c>
      <c r="G891" s="254"/>
      <c r="H891" s="257">
        <v>90</v>
      </c>
      <c r="I891" s="258"/>
      <c r="J891" s="254"/>
      <c r="K891" s="254"/>
      <c r="L891" s="259"/>
      <c r="M891" s="260"/>
      <c r="N891" s="261"/>
      <c r="O891" s="261"/>
      <c r="P891" s="261"/>
      <c r="Q891" s="261"/>
      <c r="R891" s="261"/>
      <c r="S891" s="261"/>
      <c r="T891" s="262"/>
      <c r="AT891" s="263" t="s">
        <v>182</v>
      </c>
      <c r="AU891" s="263" t="s">
        <v>83</v>
      </c>
      <c r="AV891" s="14" t="s">
        <v>151</v>
      </c>
      <c r="AW891" s="14" t="s">
        <v>35</v>
      </c>
      <c r="AX891" s="14" t="s">
        <v>81</v>
      </c>
      <c r="AY891" s="263" t="s">
        <v>152</v>
      </c>
    </row>
    <row r="892" s="1" customFormat="1" ht="16.5" customHeight="1">
      <c r="B892" s="38"/>
      <c r="C892" s="264" t="s">
        <v>2175</v>
      </c>
      <c r="D892" s="264" t="s">
        <v>325</v>
      </c>
      <c r="E892" s="265" t="s">
        <v>4239</v>
      </c>
      <c r="F892" s="266" t="s">
        <v>4240</v>
      </c>
      <c r="G892" s="267" t="s">
        <v>254</v>
      </c>
      <c r="H892" s="268">
        <v>90</v>
      </c>
      <c r="I892" s="269"/>
      <c r="J892" s="270">
        <f>ROUND(I892*H892,2)</f>
        <v>0</v>
      </c>
      <c r="K892" s="266" t="s">
        <v>3039</v>
      </c>
      <c r="L892" s="271"/>
      <c r="M892" s="272" t="s">
        <v>19</v>
      </c>
      <c r="N892" s="273" t="s">
        <v>44</v>
      </c>
      <c r="O892" s="83"/>
      <c r="P892" s="227">
        <f>O892*H892</f>
        <v>0</v>
      </c>
      <c r="Q892" s="227">
        <v>2.0000000000000002E-05</v>
      </c>
      <c r="R892" s="227">
        <f>Q892*H892</f>
        <v>0.0018000000000000002</v>
      </c>
      <c r="S892" s="227">
        <v>0</v>
      </c>
      <c r="T892" s="228">
        <f>S892*H892</f>
        <v>0</v>
      </c>
      <c r="AR892" s="223" t="s">
        <v>83</v>
      </c>
      <c r="AT892" s="223" t="s">
        <v>325</v>
      </c>
      <c r="AU892" s="223" t="s">
        <v>83</v>
      </c>
      <c r="AY892" s="17" t="s">
        <v>152</v>
      </c>
      <c r="BE892" s="224">
        <f>IF(N892="základní",J892,0)</f>
        <v>0</v>
      </c>
      <c r="BF892" s="224">
        <f>IF(N892="snížená",J892,0)</f>
        <v>0</v>
      </c>
      <c r="BG892" s="224">
        <f>IF(N892="zákl. přenesená",J892,0)</f>
        <v>0</v>
      </c>
      <c r="BH892" s="224">
        <f>IF(N892="sníž. přenesená",J892,0)</f>
        <v>0</v>
      </c>
      <c r="BI892" s="224">
        <f>IF(N892="nulová",J892,0)</f>
        <v>0</v>
      </c>
      <c r="BJ892" s="17" t="s">
        <v>81</v>
      </c>
      <c r="BK892" s="224">
        <f>ROUND(I892*H892,2)</f>
        <v>0</v>
      </c>
      <c r="BL892" s="17" t="s">
        <v>81</v>
      </c>
      <c r="BM892" s="223" t="s">
        <v>4241</v>
      </c>
    </row>
    <row r="893" s="12" customFormat="1">
      <c r="B893" s="232"/>
      <c r="C893" s="233"/>
      <c r="D893" s="229" t="s">
        <v>182</v>
      </c>
      <c r="E893" s="234" t="s">
        <v>19</v>
      </c>
      <c r="F893" s="235" t="s">
        <v>3728</v>
      </c>
      <c r="G893" s="233"/>
      <c r="H893" s="234" t="s">
        <v>19</v>
      </c>
      <c r="I893" s="236"/>
      <c r="J893" s="233"/>
      <c r="K893" s="233"/>
      <c r="L893" s="237"/>
      <c r="M893" s="238"/>
      <c r="N893" s="239"/>
      <c r="O893" s="239"/>
      <c r="P893" s="239"/>
      <c r="Q893" s="239"/>
      <c r="R893" s="239"/>
      <c r="S893" s="239"/>
      <c r="T893" s="240"/>
      <c r="AT893" s="241" t="s">
        <v>182</v>
      </c>
      <c r="AU893" s="241" t="s">
        <v>83</v>
      </c>
      <c r="AV893" s="12" t="s">
        <v>81</v>
      </c>
      <c r="AW893" s="12" t="s">
        <v>35</v>
      </c>
      <c r="AX893" s="12" t="s">
        <v>73</v>
      </c>
      <c r="AY893" s="241" t="s">
        <v>152</v>
      </c>
    </row>
    <row r="894" s="12" customFormat="1">
      <c r="B894" s="232"/>
      <c r="C894" s="233"/>
      <c r="D894" s="229" t="s">
        <v>182</v>
      </c>
      <c r="E894" s="234" t="s">
        <v>19</v>
      </c>
      <c r="F894" s="235" t="s">
        <v>4181</v>
      </c>
      <c r="G894" s="233"/>
      <c r="H894" s="234" t="s">
        <v>19</v>
      </c>
      <c r="I894" s="236"/>
      <c r="J894" s="233"/>
      <c r="K894" s="233"/>
      <c r="L894" s="237"/>
      <c r="M894" s="238"/>
      <c r="N894" s="239"/>
      <c r="O894" s="239"/>
      <c r="P894" s="239"/>
      <c r="Q894" s="239"/>
      <c r="R894" s="239"/>
      <c r="S894" s="239"/>
      <c r="T894" s="240"/>
      <c r="AT894" s="241" t="s">
        <v>182</v>
      </c>
      <c r="AU894" s="241" t="s">
        <v>83</v>
      </c>
      <c r="AV894" s="12" t="s">
        <v>81</v>
      </c>
      <c r="AW894" s="12" t="s">
        <v>35</v>
      </c>
      <c r="AX894" s="12" t="s">
        <v>73</v>
      </c>
      <c r="AY894" s="241" t="s">
        <v>152</v>
      </c>
    </row>
    <row r="895" s="13" customFormat="1">
      <c r="B895" s="242"/>
      <c r="C895" s="243"/>
      <c r="D895" s="229" t="s">
        <v>182</v>
      </c>
      <c r="E895" s="244" t="s">
        <v>19</v>
      </c>
      <c r="F895" s="245" t="s">
        <v>4221</v>
      </c>
      <c r="G895" s="243"/>
      <c r="H895" s="246">
        <v>70</v>
      </c>
      <c r="I895" s="247"/>
      <c r="J895" s="243"/>
      <c r="K895" s="243"/>
      <c r="L895" s="248"/>
      <c r="M895" s="249"/>
      <c r="N895" s="250"/>
      <c r="O895" s="250"/>
      <c r="P895" s="250"/>
      <c r="Q895" s="250"/>
      <c r="R895" s="250"/>
      <c r="S895" s="250"/>
      <c r="T895" s="251"/>
      <c r="AT895" s="252" t="s">
        <v>182</v>
      </c>
      <c r="AU895" s="252" t="s">
        <v>83</v>
      </c>
      <c r="AV895" s="13" t="s">
        <v>83</v>
      </c>
      <c r="AW895" s="13" t="s">
        <v>35</v>
      </c>
      <c r="AX895" s="13" t="s">
        <v>73</v>
      </c>
      <c r="AY895" s="252" t="s">
        <v>152</v>
      </c>
    </row>
    <row r="896" s="12" customFormat="1">
      <c r="B896" s="232"/>
      <c r="C896" s="233"/>
      <c r="D896" s="229" t="s">
        <v>182</v>
      </c>
      <c r="E896" s="234" t="s">
        <v>19</v>
      </c>
      <c r="F896" s="235" t="s">
        <v>4183</v>
      </c>
      <c r="G896" s="233"/>
      <c r="H896" s="234" t="s">
        <v>19</v>
      </c>
      <c r="I896" s="236"/>
      <c r="J896" s="233"/>
      <c r="K896" s="233"/>
      <c r="L896" s="237"/>
      <c r="M896" s="238"/>
      <c r="N896" s="239"/>
      <c r="O896" s="239"/>
      <c r="P896" s="239"/>
      <c r="Q896" s="239"/>
      <c r="R896" s="239"/>
      <c r="S896" s="239"/>
      <c r="T896" s="240"/>
      <c r="AT896" s="241" t="s">
        <v>182</v>
      </c>
      <c r="AU896" s="241" t="s">
        <v>83</v>
      </c>
      <c r="AV896" s="12" t="s">
        <v>81</v>
      </c>
      <c r="AW896" s="12" t="s">
        <v>35</v>
      </c>
      <c r="AX896" s="12" t="s">
        <v>73</v>
      </c>
      <c r="AY896" s="241" t="s">
        <v>152</v>
      </c>
    </row>
    <row r="897" s="13" customFormat="1">
      <c r="B897" s="242"/>
      <c r="C897" s="243"/>
      <c r="D897" s="229" t="s">
        <v>182</v>
      </c>
      <c r="E897" s="244" t="s">
        <v>19</v>
      </c>
      <c r="F897" s="245" t="s">
        <v>4225</v>
      </c>
      <c r="G897" s="243"/>
      <c r="H897" s="246">
        <v>20</v>
      </c>
      <c r="I897" s="247"/>
      <c r="J897" s="243"/>
      <c r="K897" s="243"/>
      <c r="L897" s="248"/>
      <c r="M897" s="249"/>
      <c r="N897" s="250"/>
      <c r="O897" s="250"/>
      <c r="P897" s="250"/>
      <c r="Q897" s="250"/>
      <c r="R897" s="250"/>
      <c r="S897" s="250"/>
      <c r="T897" s="251"/>
      <c r="AT897" s="252" t="s">
        <v>182</v>
      </c>
      <c r="AU897" s="252" t="s">
        <v>83</v>
      </c>
      <c r="AV897" s="13" t="s">
        <v>83</v>
      </c>
      <c r="AW897" s="13" t="s">
        <v>35</v>
      </c>
      <c r="AX897" s="13" t="s">
        <v>73</v>
      </c>
      <c r="AY897" s="252" t="s">
        <v>152</v>
      </c>
    </row>
    <row r="898" s="14" customFormat="1">
      <c r="B898" s="253"/>
      <c r="C898" s="254"/>
      <c r="D898" s="229" t="s">
        <v>182</v>
      </c>
      <c r="E898" s="255" t="s">
        <v>19</v>
      </c>
      <c r="F898" s="256" t="s">
        <v>189</v>
      </c>
      <c r="G898" s="254"/>
      <c r="H898" s="257">
        <v>90</v>
      </c>
      <c r="I898" s="258"/>
      <c r="J898" s="254"/>
      <c r="K898" s="254"/>
      <c r="L898" s="259"/>
      <c r="M898" s="260"/>
      <c r="N898" s="261"/>
      <c r="O898" s="261"/>
      <c r="P898" s="261"/>
      <c r="Q898" s="261"/>
      <c r="R898" s="261"/>
      <c r="S898" s="261"/>
      <c r="T898" s="262"/>
      <c r="AT898" s="263" t="s">
        <v>182</v>
      </c>
      <c r="AU898" s="263" t="s">
        <v>83</v>
      </c>
      <c r="AV898" s="14" t="s">
        <v>151</v>
      </c>
      <c r="AW898" s="14" t="s">
        <v>35</v>
      </c>
      <c r="AX898" s="14" t="s">
        <v>81</v>
      </c>
      <c r="AY898" s="263" t="s">
        <v>152</v>
      </c>
    </row>
    <row r="899" s="1" customFormat="1" ht="24" customHeight="1">
      <c r="B899" s="38"/>
      <c r="C899" s="264" t="s">
        <v>2179</v>
      </c>
      <c r="D899" s="264" t="s">
        <v>325</v>
      </c>
      <c r="E899" s="265" t="s">
        <v>3114</v>
      </c>
      <c r="F899" s="266" t="s">
        <v>3115</v>
      </c>
      <c r="G899" s="267" t="s">
        <v>254</v>
      </c>
      <c r="H899" s="268">
        <v>110</v>
      </c>
      <c r="I899" s="269"/>
      <c r="J899" s="270">
        <f>ROUND(I899*H899,2)</f>
        <v>0</v>
      </c>
      <c r="K899" s="266" t="s">
        <v>3039</v>
      </c>
      <c r="L899" s="271"/>
      <c r="M899" s="272" t="s">
        <v>19</v>
      </c>
      <c r="N899" s="273" t="s">
        <v>44</v>
      </c>
      <c r="O899" s="83"/>
      <c r="P899" s="227">
        <f>O899*H899</f>
        <v>0</v>
      </c>
      <c r="Q899" s="227">
        <v>0.00035</v>
      </c>
      <c r="R899" s="227">
        <f>Q899*H899</f>
        <v>0.0385</v>
      </c>
      <c r="S899" s="227">
        <v>0</v>
      </c>
      <c r="T899" s="228">
        <f>S899*H899</f>
        <v>0</v>
      </c>
      <c r="AR899" s="223" t="s">
        <v>83</v>
      </c>
      <c r="AT899" s="223" t="s">
        <v>325</v>
      </c>
      <c r="AU899" s="223" t="s">
        <v>83</v>
      </c>
      <c r="AY899" s="17" t="s">
        <v>152</v>
      </c>
      <c r="BE899" s="224">
        <f>IF(N899="základní",J899,0)</f>
        <v>0</v>
      </c>
      <c r="BF899" s="224">
        <f>IF(N899="snížená",J899,0)</f>
        <v>0</v>
      </c>
      <c r="BG899" s="224">
        <f>IF(N899="zákl. přenesená",J899,0)</f>
        <v>0</v>
      </c>
      <c r="BH899" s="224">
        <f>IF(N899="sníž. přenesená",J899,0)</f>
        <v>0</v>
      </c>
      <c r="BI899" s="224">
        <f>IF(N899="nulová",J899,0)</f>
        <v>0</v>
      </c>
      <c r="BJ899" s="17" t="s">
        <v>81</v>
      </c>
      <c r="BK899" s="224">
        <f>ROUND(I899*H899,2)</f>
        <v>0</v>
      </c>
      <c r="BL899" s="17" t="s">
        <v>81</v>
      </c>
      <c r="BM899" s="223" t="s">
        <v>4242</v>
      </c>
    </row>
    <row r="900" s="12" customFormat="1">
      <c r="B900" s="232"/>
      <c r="C900" s="233"/>
      <c r="D900" s="229" t="s">
        <v>182</v>
      </c>
      <c r="E900" s="234" t="s">
        <v>19</v>
      </c>
      <c r="F900" s="235" t="s">
        <v>3728</v>
      </c>
      <c r="G900" s="233"/>
      <c r="H900" s="234" t="s">
        <v>19</v>
      </c>
      <c r="I900" s="236"/>
      <c r="J900" s="233"/>
      <c r="K900" s="233"/>
      <c r="L900" s="237"/>
      <c r="M900" s="238"/>
      <c r="N900" s="239"/>
      <c r="O900" s="239"/>
      <c r="P900" s="239"/>
      <c r="Q900" s="239"/>
      <c r="R900" s="239"/>
      <c r="S900" s="239"/>
      <c r="T900" s="240"/>
      <c r="AT900" s="241" t="s">
        <v>182</v>
      </c>
      <c r="AU900" s="241" t="s">
        <v>83</v>
      </c>
      <c r="AV900" s="12" t="s">
        <v>81</v>
      </c>
      <c r="AW900" s="12" t="s">
        <v>35</v>
      </c>
      <c r="AX900" s="12" t="s">
        <v>73</v>
      </c>
      <c r="AY900" s="241" t="s">
        <v>152</v>
      </c>
    </row>
    <row r="901" s="12" customFormat="1">
      <c r="B901" s="232"/>
      <c r="C901" s="233"/>
      <c r="D901" s="229" t="s">
        <v>182</v>
      </c>
      <c r="E901" s="234" t="s">
        <v>19</v>
      </c>
      <c r="F901" s="235" t="s">
        <v>4243</v>
      </c>
      <c r="G901" s="233"/>
      <c r="H901" s="234" t="s">
        <v>19</v>
      </c>
      <c r="I901" s="236"/>
      <c r="J901" s="233"/>
      <c r="K901" s="233"/>
      <c r="L901" s="237"/>
      <c r="M901" s="238"/>
      <c r="N901" s="239"/>
      <c r="O901" s="239"/>
      <c r="P901" s="239"/>
      <c r="Q901" s="239"/>
      <c r="R901" s="239"/>
      <c r="S901" s="239"/>
      <c r="T901" s="240"/>
      <c r="AT901" s="241" t="s">
        <v>182</v>
      </c>
      <c r="AU901" s="241" t="s">
        <v>83</v>
      </c>
      <c r="AV901" s="12" t="s">
        <v>81</v>
      </c>
      <c r="AW901" s="12" t="s">
        <v>35</v>
      </c>
      <c r="AX901" s="12" t="s">
        <v>73</v>
      </c>
      <c r="AY901" s="241" t="s">
        <v>152</v>
      </c>
    </row>
    <row r="902" s="13" customFormat="1">
      <c r="B902" s="242"/>
      <c r="C902" s="243"/>
      <c r="D902" s="229" t="s">
        <v>182</v>
      </c>
      <c r="E902" s="244" t="s">
        <v>19</v>
      </c>
      <c r="F902" s="245" t="s">
        <v>2114</v>
      </c>
      <c r="G902" s="243"/>
      <c r="H902" s="246">
        <v>110</v>
      </c>
      <c r="I902" s="247"/>
      <c r="J902" s="243"/>
      <c r="K902" s="243"/>
      <c r="L902" s="248"/>
      <c r="M902" s="249"/>
      <c r="N902" s="250"/>
      <c r="O902" s="250"/>
      <c r="P902" s="250"/>
      <c r="Q902" s="250"/>
      <c r="R902" s="250"/>
      <c r="S902" s="250"/>
      <c r="T902" s="251"/>
      <c r="AT902" s="252" t="s">
        <v>182</v>
      </c>
      <c r="AU902" s="252" t="s">
        <v>83</v>
      </c>
      <c r="AV902" s="13" t="s">
        <v>83</v>
      </c>
      <c r="AW902" s="13" t="s">
        <v>35</v>
      </c>
      <c r="AX902" s="13" t="s">
        <v>81</v>
      </c>
      <c r="AY902" s="252" t="s">
        <v>152</v>
      </c>
    </row>
    <row r="903" s="1" customFormat="1" ht="24" customHeight="1">
      <c r="B903" s="38"/>
      <c r="C903" s="264" t="s">
        <v>2183</v>
      </c>
      <c r="D903" s="264" t="s">
        <v>325</v>
      </c>
      <c r="E903" s="265" t="s">
        <v>3096</v>
      </c>
      <c r="F903" s="266" t="s">
        <v>3097</v>
      </c>
      <c r="G903" s="267" t="s">
        <v>254</v>
      </c>
      <c r="H903" s="268">
        <v>105</v>
      </c>
      <c r="I903" s="269"/>
      <c r="J903" s="270">
        <f>ROUND(I903*H903,2)</f>
        <v>0</v>
      </c>
      <c r="K903" s="266" t="s">
        <v>3039</v>
      </c>
      <c r="L903" s="271"/>
      <c r="M903" s="272" t="s">
        <v>19</v>
      </c>
      <c r="N903" s="273" t="s">
        <v>44</v>
      </c>
      <c r="O903" s="83"/>
      <c r="P903" s="227">
        <f>O903*H903</f>
        <v>0</v>
      </c>
      <c r="Q903" s="227">
        <v>0.00042999999999999999</v>
      </c>
      <c r="R903" s="227">
        <f>Q903*H903</f>
        <v>0.045149999999999996</v>
      </c>
      <c r="S903" s="227">
        <v>0</v>
      </c>
      <c r="T903" s="228">
        <f>S903*H903</f>
        <v>0</v>
      </c>
      <c r="AR903" s="223" t="s">
        <v>83</v>
      </c>
      <c r="AT903" s="223" t="s">
        <v>325</v>
      </c>
      <c r="AU903" s="223" t="s">
        <v>83</v>
      </c>
      <c r="AY903" s="17" t="s">
        <v>152</v>
      </c>
      <c r="BE903" s="224">
        <f>IF(N903="základní",J903,0)</f>
        <v>0</v>
      </c>
      <c r="BF903" s="224">
        <f>IF(N903="snížená",J903,0)</f>
        <v>0</v>
      </c>
      <c r="BG903" s="224">
        <f>IF(N903="zákl. přenesená",J903,0)</f>
        <v>0</v>
      </c>
      <c r="BH903" s="224">
        <f>IF(N903="sníž. přenesená",J903,0)</f>
        <v>0</v>
      </c>
      <c r="BI903" s="224">
        <f>IF(N903="nulová",J903,0)</f>
        <v>0</v>
      </c>
      <c r="BJ903" s="17" t="s">
        <v>81</v>
      </c>
      <c r="BK903" s="224">
        <f>ROUND(I903*H903,2)</f>
        <v>0</v>
      </c>
      <c r="BL903" s="17" t="s">
        <v>81</v>
      </c>
      <c r="BM903" s="223" t="s">
        <v>4244</v>
      </c>
    </row>
    <row r="904" s="12" customFormat="1">
      <c r="B904" s="232"/>
      <c r="C904" s="233"/>
      <c r="D904" s="229" t="s">
        <v>182</v>
      </c>
      <c r="E904" s="234" t="s">
        <v>19</v>
      </c>
      <c r="F904" s="235" t="s">
        <v>3728</v>
      </c>
      <c r="G904" s="233"/>
      <c r="H904" s="234" t="s">
        <v>19</v>
      </c>
      <c r="I904" s="236"/>
      <c r="J904" s="233"/>
      <c r="K904" s="233"/>
      <c r="L904" s="237"/>
      <c r="M904" s="238"/>
      <c r="N904" s="239"/>
      <c r="O904" s="239"/>
      <c r="P904" s="239"/>
      <c r="Q904" s="239"/>
      <c r="R904" s="239"/>
      <c r="S904" s="239"/>
      <c r="T904" s="240"/>
      <c r="AT904" s="241" t="s">
        <v>182</v>
      </c>
      <c r="AU904" s="241" t="s">
        <v>83</v>
      </c>
      <c r="AV904" s="12" t="s">
        <v>81</v>
      </c>
      <c r="AW904" s="12" t="s">
        <v>35</v>
      </c>
      <c r="AX904" s="12" t="s">
        <v>73</v>
      </c>
      <c r="AY904" s="241" t="s">
        <v>152</v>
      </c>
    </row>
    <row r="905" s="12" customFormat="1">
      <c r="B905" s="232"/>
      <c r="C905" s="233"/>
      <c r="D905" s="229" t="s">
        <v>182</v>
      </c>
      <c r="E905" s="234" t="s">
        <v>19</v>
      </c>
      <c r="F905" s="235" t="s">
        <v>4243</v>
      </c>
      <c r="G905" s="233"/>
      <c r="H905" s="234" t="s">
        <v>19</v>
      </c>
      <c r="I905" s="236"/>
      <c r="J905" s="233"/>
      <c r="K905" s="233"/>
      <c r="L905" s="237"/>
      <c r="M905" s="238"/>
      <c r="N905" s="239"/>
      <c r="O905" s="239"/>
      <c r="P905" s="239"/>
      <c r="Q905" s="239"/>
      <c r="R905" s="239"/>
      <c r="S905" s="239"/>
      <c r="T905" s="240"/>
      <c r="AT905" s="241" t="s">
        <v>182</v>
      </c>
      <c r="AU905" s="241" t="s">
        <v>83</v>
      </c>
      <c r="AV905" s="12" t="s">
        <v>81</v>
      </c>
      <c r="AW905" s="12" t="s">
        <v>35</v>
      </c>
      <c r="AX905" s="12" t="s">
        <v>73</v>
      </c>
      <c r="AY905" s="241" t="s">
        <v>152</v>
      </c>
    </row>
    <row r="906" s="13" customFormat="1">
      <c r="B906" s="242"/>
      <c r="C906" s="243"/>
      <c r="D906" s="229" t="s">
        <v>182</v>
      </c>
      <c r="E906" s="244" t="s">
        <v>19</v>
      </c>
      <c r="F906" s="245" t="s">
        <v>1270</v>
      </c>
      <c r="G906" s="243"/>
      <c r="H906" s="246">
        <v>105</v>
      </c>
      <c r="I906" s="247"/>
      <c r="J906" s="243"/>
      <c r="K906" s="243"/>
      <c r="L906" s="248"/>
      <c r="M906" s="249"/>
      <c r="N906" s="250"/>
      <c r="O906" s="250"/>
      <c r="P906" s="250"/>
      <c r="Q906" s="250"/>
      <c r="R906" s="250"/>
      <c r="S906" s="250"/>
      <c r="T906" s="251"/>
      <c r="AT906" s="252" t="s">
        <v>182</v>
      </c>
      <c r="AU906" s="252" t="s">
        <v>83</v>
      </c>
      <c r="AV906" s="13" t="s">
        <v>83</v>
      </c>
      <c r="AW906" s="13" t="s">
        <v>35</v>
      </c>
      <c r="AX906" s="13" t="s">
        <v>81</v>
      </c>
      <c r="AY906" s="252" t="s">
        <v>152</v>
      </c>
    </row>
    <row r="907" s="1" customFormat="1" ht="24" customHeight="1">
      <c r="B907" s="38"/>
      <c r="C907" s="264" t="s">
        <v>2187</v>
      </c>
      <c r="D907" s="264" t="s">
        <v>325</v>
      </c>
      <c r="E907" s="265" t="s">
        <v>3099</v>
      </c>
      <c r="F907" s="266" t="s">
        <v>3100</v>
      </c>
      <c r="G907" s="267" t="s">
        <v>254</v>
      </c>
      <c r="H907" s="268">
        <v>95</v>
      </c>
      <c r="I907" s="269"/>
      <c r="J907" s="270">
        <f>ROUND(I907*H907,2)</f>
        <v>0</v>
      </c>
      <c r="K907" s="266" t="s">
        <v>3039</v>
      </c>
      <c r="L907" s="271"/>
      <c r="M907" s="272" t="s">
        <v>19</v>
      </c>
      <c r="N907" s="273" t="s">
        <v>44</v>
      </c>
      <c r="O907" s="83"/>
      <c r="P907" s="227">
        <f>O907*H907</f>
        <v>0</v>
      </c>
      <c r="Q907" s="227">
        <v>0.00068999999999999997</v>
      </c>
      <c r="R907" s="227">
        <f>Q907*H907</f>
        <v>0.065549999999999997</v>
      </c>
      <c r="S907" s="227">
        <v>0</v>
      </c>
      <c r="T907" s="228">
        <f>S907*H907</f>
        <v>0</v>
      </c>
      <c r="AR907" s="223" t="s">
        <v>83</v>
      </c>
      <c r="AT907" s="223" t="s">
        <v>325</v>
      </c>
      <c r="AU907" s="223" t="s">
        <v>83</v>
      </c>
      <c r="AY907" s="17" t="s">
        <v>152</v>
      </c>
      <c r="BE907" s="224">
        <f>IF(N907="základní",J907,0)</f>
        <v>0</v>
      </c>
      <c r="BF907" s="224">
        <f>IF(N907="snížená",J907,0)</f>
        <v>0</v>
      </c>
      <c r="BG907" s="224">
        <f>IF(N907="zákl. přenesená",J907,0)</f>
        <v>0</v>
      </c>
      <c r="BH907" s="224">
        <f>IF(N907="sníž. přenesená",J907,0)</f>
        <v>0</v>
      </c>
      <c r="BI907" s="224">
        <f>IF(N907="nulová",J907,0)</f>
        <v>0</v>
      </c>
      <c r="BJ907" s="17" t="s">
        <v>81</v>
      </c>
      <c r="BK907" s="224">
        <f>ROUND(I907*H907,2)</f>
        <v>0</v>
      </c>
      <c r="BL907" s="17" t="s">
        <v>81</v>
      </c>
      <c r="BM907" s="223" t="s">
        <v>4245</v>
      </c>
    </row>
    <row r="908" s="12" customFormat="1">
      <c r="B908" s="232"/>
      <c r="C908" s="233"/>
      <c r="D908" s="229" t="s">
        <v>182</v>
      </c>
      <c r="E908" s="234" t="s">
        <v>19</v>
      </c>
      <c r="F908" s="235" t="s">
        <v>3728</v>
      </c>
      <c r="G908" s="233"/>
      <c r="H908" s="234" t="s">
        <v>19</v>
      </c>
      <c r="I908" s="236"/>
      <c r="J908" s="233"/>
      <c r="K908" s="233"/>
      <c r="L908" s="237"/>
      <c r="M908" s="238"/>
      <c r="N908" s="239"/>
      <c r="O908" s="239"/>
      <c r="P908" s="239"/>
      <c r="Q908" s="239"/>
      <c r="R908" s="239"/>
      <c r="S908" s="239"/>
      <c r="T908" s="240"/>
      <c r="AT908" s="241" t="s">
        <v>182</v>
      </c>
      <c r="AU908" s="241" t="s">
        <v>83</v>
      </c>
      <c r="AV908" s="12" t="s">
        <v>81</v>
      </c>
      <c r="AW908" s="12" t="s">
        <v>35</v>
      </c>
      <c r="AX908" s="12" t="s">
        <v>73</v>
      </c>
      <c r="AY908" s="241" t="s">
        <v>152</v>
      </c>
    </row>
    <row r="909" s="12" customFormat="1">
      <c r="B909" s="232"/>
      <c r="C909" s="233"/>
      <c r="D909" s="229" t="s">
        <v>182</v>
      </c>
      <c r="E909" s="234" t="s">
        <v>19</v>
      </c>
      <c r="F909" s="235" t="s">
        <v>4243</v>
      </c>
      <c r="G909" s="233"/>
      <c r="H909" s="234" t="s">
        <v>19</v>
      </c>
      <c r="I909" s="236"/>
      <c r="J909" s="233"/>
      <c r="K909" s="233"/>
      <c r="L909" s="237"/>
      <c r="M909" s="238"/>
      <c r="N909" s="239"/>
      <c r="O909" s="239"/>
      <c r="P909" s="239"/>
      <c r="Q909" s="239"/>
      <c r="R909" s="239"/>
      <c r="S909" s="239"/>
      <c r="T909" s="240"/>
      <c r="AT909" s="241" t="s">
        <v>182</v>
      </c>
      <c r="AU909" s="241" t="s">
        <v>83</v>
      </c>
      <c r="AV909" s="12" t="s">
        <v>81</v>
      </c>
      <c r="AW909" s="12" t="s">
        <v>35</v>
      </c>
      <c r="AX909" s="12" t="s">
        <v>73</v>
      </c>
      <c r="AY909" s="241" t="s">
        <v>152</v>
      </c>
    </row>
    <row r="910" s="13" customFormat="1">
      <c r="B910" s="242"/>
      <c r="C910" s="243"/>
      <c r="D910" s="229" t="s">
        <v>182</v>
      </c>
      <c r="E910" s="244" t="s">
        <v>19</v>
      </c>
      <c r="F910" s="245" t="s">
        <v>1215</v>
      </c>
      <c r="G910" s="243"/>
      <c r="H910" s="246">
        <v>95</v>
      </c>
      <c r="I910" s="247"/>
      <c r="J910" s="243"/>
      <c r="K910" s="243"/>
      <c r="L910" s="248"/>
      <c r="M910" s="249"/>
      <c r="N910" s="250"/>
      <c r="O910" s="250"/>
      <c r="P910" s="250"/>
      <c r="Q910" s="250"/>
      <c r="R910" s="250"/>
      <c r="S910" s="250"/>
      <c r="T910" s="251"/>
      <c r="AT910" s="252" t="s">
        <v>182</v>
      </c>
      <c r="AU910" s="252" t="s">
        <v>83</v>
      </c>
      <c r="AV910" s="13" t="s">
        <v>83</v>
      </c>
      <c r="AW910" s="13" t="s">
        <v>35</v>
      </c>
      <c r="AX910" s="13" t="s">
        <v>81</v>
      </c>
      <c r="AY910" s="252" t="s">
        <v>152</v>
      </c>
    </row>
    <row r="911" s="1" customFormat="1" ht="48" customHeight="1">
      <c r="B911" s="38"/>
      <c r="C911" s="211" t="s">
        <v>2191</v>
      </c>
      <c r="D911" s="211" t="s">
        <v>155</v>
      </c>
      <c r="E911" s="212" t="s">
        <v>4246</v>
      </c>
      <c r="F911" s="213" t="s">
        <v>4247</v>
      </c>
      <c r="G911" s="214" t="s">
        <v>254</v>
      </c>
      <c r="H911" s="215">
        <v>35</v>
      </c>
      <c r="I911" s="216"/>
      <c r="J911" s="217">
        <f>ROUND(I911*H911,2)</f>
        <v>0</v>
      </c>
      <c r="K911" s="213" t="s">
        <v>3039</v>
      </c>
      <c r="L911" s="43"/>
      <c r="M911" s="225" t="s">
        <v>19</v>
      </c>
      <c r="N911" s="226" t="s">
        <v>44</v>
      </c>
      <c r="O911" s="83"/>
      <c r="P911" s="227">
        <f>O911*H911</f>
        <v>0</v>
      </c>
      <c r="Q911" s="227">
        <v>0.22563</v>
      </c>
      <c r="R911" s="227">
        <f>Q911*H911</f>
        <v>7.8970500000000001</v>
      </c>
      <c r="S911" s="227">
        <v>0</v>
      </c>
      <c r="T911" s="228">
        <f>S911*H911</f>
        <v>0</v>
      </c>
      <c r="AR911" s="223" t="s">
        <v>81</v>
      </c>
      <c r="AT911" s="223" t="s">
        <v>155</v>
      </c>
      <c r="AU911" s="223" t="s">
        <v>83</v>
      </c>
      <c r="AY911" s="17" t="s">
        <v>152</v>
      </c>
      <c r="BE911" s="224">
        <f>IF(N911="základní",J911,0)</f>
        <v>0</v>
      </c>
      <c r="BF911" s="224">
        <f>IF(N911="snížená",J911,0)</f>
        <v>0</v>
      </c>
      <c r="BG911" s="224">
        <f>IF(N911="zákl. přenesená",J911,0)</f>
        <v>0</v>
      </c>
      <c r="BH911" s="224">
        <f>IF(N911="sníž. přenesená",J911,0)</f>
        <v>0</v>
      </c>
      <c r="BI911" s="224">
        <f>IF(N911="nulová",J911,0)</f>
        <v>0</v>
      </c>
      <c r="BJ911" s="17" t="s">
        <v>81</v>
      </c>
      <c r="BK911" s="224">
        <f>ROUND(I911*H911,2)</f>
        <v>0</v>
      </c>
      <c r="BL911" s="17" t="s">
        <v>81</v>
      </c>
      <c r="BM911" s="223" t="s">
        <v>4248</v>
      </c>
    </row>
    <row r="912" s="1" customFormat="1">
      <c r="B912" s="38"/>
      <c r="C912" s="39"/>
      <c r="D912" s="229" t="s">
        <v>180</v>
      </c>
      <c r="E912" s="39"/>
      <c r="F912" s="230" t="s">
        <v>4249</v>
      </c>
      <c r="G912" s="39"/>
      <c r="H912" s="39"/>
      <c r="I912" s="135"/>
      <c r="J912" s="39"/>
      <c r="K912" s="39"/>
      <c r="L912" s="43"/>
      <c r="M912" s="231"/>
      <c r="N912" s="83"/>
      <c r="O912" s="83"/>
      <c r="P912" s="83"/>
      <c r="Q912" s="83"/>
      <c r="R912" s="83"/>
      <c r="S912" s="83"/>
      <c r="T912" s="84"/>
      <c r="AT912" s="17" t="s">
        <v>180</v>
      </c>
      <c r="AU912" s="17" t="s">
        <v>83</v>
      </c>
    </row>
    <row r="913" s="12" customFormat="1">
      <c r="B913" s="232"/>
      <c r="C913" s="233"/>
      <c r="D913" s="229" t="s">
        <v>182</v>
      </c>
      <c r="E913" s="234" t="s">
        <v>19</v>
      </c>
      <c r="F913" s="235" t="s">
        <v>3728</v>
      </c>
      <c r="G913" s="233"/>
      <c r="H913" s="234" t="s">
        <v>19</v>
      </c>
      <c r="I913" s="236"/>
      <c r="J913" s="233"/>
      <c r="K913" s="233"/>
      <c r="L913" s="237"/>
      <c r="M913" s="238"/>
      <c r="N913" s="239"/>
      <c r="O913" s="239"/>
      <c r="P913" s="239"/>
      <c r="Q913" s="239"/>
      <c r="R913" s="239"/>
      <c r="S913" s="239"/>
      <c r="T913" s="240"/>
      <c r="AT913" s="241" t="s">
        <v>182</v>
      </c>
      <c r="AU913" s="241" t="s">
        <v>83</v>
      </c>
      <c r="AV913" s="12" t="s">
        <v>81</v>
      </c>
      <c r="AW913" s="12" t="s">
        <v>35</v>
      </c>
      <c r="AX913" s="12" t="s">
        <v>73</v>
      </c>
      <c r="AY913" s="241" t="s">
        <v>152</v>
      </c>
    </row>
    <row r="914" s="12" customFormat="1">
      <c r="B914" s="232"/>
      <c r="C914" s="233"/>
      <c r="D914" s="229" t="s">
        <v>182</v>
      </c>
      <c r="E914" s="234" t="s">
        <v>19</v>
      </c>
      <c r="F914" s="235" t="s">
        <v>4250</v>
      </c>
      <c r="G914" s="233"/>
      <c r="H914" s="234" t="s">
        <v>19</v>
      </c>
      <c r="I914" s="236"/>
      <c r="J914" s="233"/>
      <c r="K914" s="233"/>
      <c r="L914" s="237"/>
      <c r="M914" s="238"/>
      <c r="N914" s="239"/>
      <c r="O914" s="239"/>
      <c r="P914" s="239"/>
      <c r="Q914" s="239"/>
      <c r="R914" s="239"/>
      <c r="S914" s="239"/>
      <c r="T914" s="240"/>
      <c r="AT914" s="241" t="s">
        <v>182</v>
      </c>
      <c r="AU914" s="241" t="s">
        <v>83</v>
      </c>
      <c r="AV914" s="12" t="s">
        <v>81</v>
      </c>
      <c r="AW914" s="12" t="s">
        <v>35</v>
      </c>
      <c r="AX914" s="12" t="s">
        <v>73</v>
      </c>
      <c r="AY914" s="241" t="s">
        <v>152</v>
      </c>
    </row>
    <row r="915" s="13" customFormat="1">
      <c r="B915" s="242"/>
      <c r="C915" s="243"/>
      <c r="D915" s="229" t="s">
        <v>182</v>
      </c>
      <c r="E915" s="244" t="s">
        <v>19</v>
      </c>
      <c r="F915" s="245" t="s">
        <v>4234</v>
      </c>
      <c r="G915" s="243"/>
      <c r="H915" s="246">
        <v>35</v>
      </c>
      <c r="I915" s="247"/>
      <c r="J915" s="243"/>
      <c r="K915" s="243"/>
      <c r="L915" s="248"/>
      <c r="M915" s="249"/>
      <c r="N915" s="250"/>
      <c r="O915" s="250"/>
      <c r="P915" s="250"/>
      <c r="Q915" s="250"/>
      <c r="R915" s="250"/>
      <c r="S915" s="250"/>
      <c r="T915" s="251"/>
      <c r="AT915" s="252" t="s">
        <v>182</v>
      </c>
      <c r="AU915" s="252" t="s">
        <v>83</v>
      </c>
      <c r="AV915" s="13" t="s">
        <v>83</v>
      </c>
      <c r="AW915" s="13" t="s">
        <v>35</v>
      </c>
      <c r="AX915" s="13" t="s">
        <v>81</v>
      </c>
      <c r="AY915" s="252" t="s">
        <v>152</v>
      </c>
    </row>
    <row r="916" s="1" customFormat="1" ht="24" customHeight="1">
      <c r="B916" s="38"/>
      <c r="C916" s="264" t="s">
        <v>2195</v>
      </c>
      <c r="D916" s="264" t="s">
        <v>325</v>
      </c>
      <c r="E916" s="265" t="s">
        <v>4251</v>
      </c>
      <c r="F916" s="266" t="s">
        <v>4252</v>
      </c>
      <c r="G916" s="267" t="s">
        <v>254</v>
      </c>
      <c r="H916" s="268">
        <v>35</v>
      </c>
      <c r="I916" s="269"/>
      <c r="J916" s="270">
        <f>ROUND(I916*H916,2)</f>
        <v>0</v>
      </c>
      <c r="K916" s="266" t="s">
        <v>3039</v>
      </c>
      <c r="L916" s="271"/>
      <c r="M916" s="272" t="s">
        <v>19</v>
      </c>
      <c r="N916" s="273" t="s">
        <v>44</v>
      </c>
      <c r="O916" s="83"/>
      <c r="P916" s="227">
        <f>O916*H916</f>
        <v>0</v>
      </c>
      <c r="Q916" s="227">
        <v>0.0021900000000000001</v>
      </c>
      <c r="R916" s="227">
        <f>Q916*H916</f>
        <v>0.07665000000000001</v>
      </c>
      <c r="S916" s="227">
        <v>0</v>
      </c>
      <c r="T916" s="228">
        <f>S916*H916</f>
        <v>0</v>
      </c>
      <c r="AR916" s="223" t="s">
        <v>83</v>
      </c>
      <c r="AT916" s="223" t="s">
        <v>325</v>
      </c>
      <c r="AU916" s="223" t="s">
        <v>83</v>
      </c>
      <c r="AY916" s="17" t="s">
        <v>152</v>
      </c>
      <c r="BE916" s="224">
        <f>IF(N916="základní",J916,0)</f>
        <v>0</v>
      </c>
      <c r="BF916" s="224">
        <f>IF(N916="snížená",J916,0)</f>
        <v>0</v>
      </c>
      <c r="BG916" s="224">
        <f>IF(N916="zákl. přenesená",J916,0)</f>
        <v>0</v>
      </c>
      <c r="BH916" s="224">
        <f>IF(N916="sníž. přenesená",J916,0)</f>
        <v>0</v>
      </c>
      <c r="BI916" s="224">
        <f>IF(N916="nulová",J916,0)</f>
        <v>0</v>
      </c>
      <c r="BJ916" s="17" t="s">
        <v>81</v>
      </c>
      <c r="BK916" s="224">
        <f>ROUND(I916*H916,2)</f>
        <v>0</v>
      </c>
      <c r="BL916" s="17" t="s">
        <v>81</v>
      </c>
      <c r="BM916" s="223" t="s">
        <v>4253</v>
      </c>
    </row>
    <row r="917" s="12" customFormat="1">
      <c r="B917" s="232"/>
      <c r="C917" s="233"/>
      <c r="D917" s="229" t="s">
        <v>182</v>
      </c>
      <c r="E917" s="234" t="s">
        <v>19</v>
      </c>
      <c r="F917" s="235" t="s">
        <v>3728</v>
      </c>
      <c r="G917" s="233"/>
      <c r="H917" s="234" t="s">
        <v>19</v>
      </c>
      <c r="I917" s="236"/>
      <c r="J917" s="233"/>
      <c r="K917" s="233"/>
      <c r="L917" s="237"/>
      <c r="M917" s="238"/>
      <c r="N917" s="239"/>
      <c r="O917" s="239"/>
      <c r="P917" s="239"/>
      <c r="Q917" s="239"/>
      <c r="R917" s="239"/>
      <c r="S917" s="239"/>
      <c r="T917" s="240"/>
      <c r="AT917" s="241" t="s">
        <v>182</v>
      </c>
      <c r="AU917" s="241" t="s">
        <v>83</v>
      </c>
      <c r="AV917" s="12" t="s">
        <v>81</v>
      </c>
      <c r="AW917" s="12" t="s">
        <v>35</v>
      </c>
      <c r="AX917" s="12" t="s">
        <v>73</v>
      </c>
      <c r="AY917" s="241" t="s">
        <v>152</v>
      </c>
    </row>
    <row r="918" s="12" customFormat="1">
      <c r="B918" s="232"/>
      <c r="C918" s="233"/>
      <c r="D918" s="229" t="s">
        <v>182</v>
      </c>
      <c r="E918" s="234" t="s">
        <v>19</v>
      </c>
      <c r="F918" s="235" t="s">
        <v>4250</v>
      </c>
      <c r="G918" s="233"/>
      <c r="H918" s="234" t="s">
        <v>19</v>
      </c>
      <c r="I918" s="236"/>
      <c r="J918" s="233"/>
      <c r="K918" s="233"/>
      <c r="L918" s="237"/>
      <c r="M918" s="238"/>
      <c r="N918" s="239"/>
      <c r="O918" s="239"/>
      <c r="P918" s="239"/>
      <c r="Q918" s="239"/>
      <c r="R918" s="239"/>
      <c r="S918" s="239"/>
      <c r="T918" s="240"/>
      <c r="AT918" s="241" t="s">
        <v>182</v>
      </c>
      <c r="AU918" s="241" t="s">
        <v>83</v>
      </c>
      <c r="AV918" s="12" t="s">
        <v>81</v>
      </c>
      <c r="AW918" s="12" t="s">
        <v>35</v>
      </c>
      <c r="AX918" s="12" t="s">
        <v>73</v>
      </c>
      <c r="AY918" s="241" t="s">
        <v>152</v>
      </c>
    </row>
    <row r="919" s="13" customFormat="1">
      <c r="B919" s="242"/>
      <c r="C919" s="243"/>
      <c r="D919" s="229" t="s">
        <v>182</v>
      </c>
      <c r="E919" s="244" t="s">
        <v>19</v>
      </c>
      <c r="F919" s="245" t="s">
        <v>4234</v>
      </c>
      <c r="G919" s="243"/>
      <c r="H919" s="246">
        <v>35</v>
      </c>
      <c r="I919" s="247"/>
      <c r="J919" s="243"/>
      <c r="K919" s="243"/>
      <c r="L919" s="248"/>
      <c r="M919" s="249"/>
      <c r="N919" s="250"/>
      <c r="O919" s="250"/>
      <c r="P919" s="250"/>
      <c r="Q919" s="250"/>
      <c r="R919" s="250"/>
      <c r="S919" s="250"/>
      <c r="T919" s="251"/>
      <c r="AT919" s="252" t="s">
        <v>182</v>
      </c>
      <c r="AU919" s="252" t="s">
        <v>83</v>
      </c>
      <c r="AV919" s="13" t="s">
        <v>83</v>
      </c>
      <c r="AW919" s="13" t="s">
        <v>35</v>
      </c>
      <c r="AX919" s="13" t="s">
        <v>81</v>
      </c>
      <c r="AY919" s="252" t="s">
        <v>152</v>
      </c>
    </row>
    <row r="920" s="1" customFormat="1" ht="36" customHeight="1">
      <c r="B920" s="38"/>
      <c r="C920" s="211" t="s">
        <v>2199</v>
      </c>
      <c r="D920" s="211" t="s">
        <v>155</v>
      </c>
      <c r="E920" s="212" t="s">
        <v>4254</v>
      </c>
      <c r="F920" s="213" t="s">
        <v>4255</v>
      </c>
      <c r="G920" s="214" t="s">
        <v>254</v>
      </c>
      <c r="H920" s="215">
        <v>70</v>
      </c>
      <c r="I920" s="216"/>
      <c r="J920" s="217">
        <f>ROUND(I920*H920,2)</f>
        <v>0</v>
      </c>
      <c r="K920" s="213" t="s">
        <v>3039</v>
      </c>
      <c r="L920" s="43"/>
      <c r="M920" s="225" t="s">
        <v>19</v>
      </c>
      <c r="N920" s="226" t="s">
        <v>44</v>
      </c>
      <c r="O920" s="83"/>
      <c r="P920" s="227">
        <f>O920*H920</f>
        <v>0</v>
      </c>
      <c r="Q920" s="227">
        <v>0</v>
      </c>
      <c r="R920" s="227">
        <f>Q920*H920</f>
        <v>0</v>
      </c>
      <c r="S920" s="227">
        <v>0</v>
      </c>
      <c r="T920" s="228">
        <f>S920*H920</f>
        <v>0</v>
      </c>
      <c r="AR920" s="223" t="s">
        <v>81</v>
      </c>
      <c r="AT920" s="223" t="s">
        <v>155</v>
      </c>
      <c r="AU920" s="223" t="s">
        <v>83</v>
      </c>
      <c r="AY920" s="17" t="s">
        <v>152</v>
      </c>
      <c r="BE920" s="224">
        <f>IF(N920="základní",J920,0)</f>
        <v>0</v>
      </c>
      <c r="BF920" s="224">
        <f>IF(N920="snížená",J920,0)</f>
        <v>0</v>
      </c>
      <c r="BG920" s="224">
        <f>IF(N920="zákl. přenesená",J920,0)</f>
        <v>0</v>
      </c>
      <c r="BH920" s="224">
        <f>IF(N920="sníž. přenesená",J920,0)</f>
        <v>0</v>
      </c>
      <c r="BI920" s="224">
        <f>IF(N920="nulová",J920,0)</f>
        <v>0</v>
      </c>
      <c r="BJ920" s="17" t="s">
        <v>81</v>
      </c>
      <c r="BK920" s="224">
        <f>ROUND(I920*H920,2)</f>
        <v>0</v>
      </c>
      <c r="BL920" s="17" t="s">
        <v>81</v>
      </c>
      <c r="BM920" s="223" t="s">
        <v>4256</v>
      </c>
    </row>
    <row r="921" s="12" customFormat="1">
      <c r="B921" s="232"/>
      <c r="C921" s="233"/>
      <c r="D921" s="229" t="s">
        <v>182</v>
      </c>
      <c r="E921" s="234" t="s">
        <v>19</v>
      </c>
      <c r="F921" s="235" t="s">
        <v>3728</v>
      </c>
      <c r="G921" s="233"/>
      <c r="H921" s="234" t="s">
        <v>19</v>
      </c>
      <c r="I921" s="236"/>
      <c r="J921" s="233"/>
      <c r="K921" s="233"/>
      <c r="L921" s="237"/>
      <c r="M921" s="238"/>
      <c r="N921" s="239"/>
      <c r="O921" s="239"/>
      <c r="P921" s="239"/>
      <c r="Q921" s="239"/>
      <c r="R921" s="239"/>
      <c r="S921" s="239"/>
      <c r="T921" s="240"/>
      <c r="AT921" s="241" t="s">
        <v>182</v>
      </c>
      <c r="AU921" s="241" t="s">
        <v>83</v>
      </c>
      <c r="AV921" s="12" t="s">
        <v>81</v>
      </c>
      <c r="AW921" s="12" t="s">
        <v>35</v>
      </c>
      <c r="AX921" s="12" t="s">
        <v>73</v>
      </c>
      <c r="AY921" s="241" t="s">
        <v>152</v>
      </c>
    </row>
    <row r="922" s="12" customFormat="1">
      <c r="B922" s="232"/>
      <c r="C922" s="233"/>
      <c r="D922" s="229" t="s">
        <v>182</v>
      </c>
      <c r="E922" s="234" t="s">
        <v>19</v>
      </c>
      <c r="F922" s="235" t="s">
        <v>4181</v>
      </c>
      <c r="G922" s="233"/>
      <c r="H922" s="234" t="s">
        <v>19</v>
      </c>
      <c r="I922" s="236"/>
      <c r="J922" s="233"/>
      <c r="K922" s="233"/>
      <c r="L922" s="237"/>
      <c r="M922" s="238"/>
      <c r="N922" s="239"/>
      <c r="O922" s="239"/>
      <c r="P922" s="239"/>
      <c r="Q922" s="239"/>
      <c r="R922" s="239"/>
      <c r="S922" s="239"/>
      <c r="T922" s="240"/>
      <c r="AT922" s="241" t="s">
        <v>182</v>
      </c>
      <c r="AU922" s="241" t="s">
        <v>83</v>
      </c>
      <c r="AV922" s="12" t="s">
        <v>81</v>
      </c>
      <c r="AW922" s="12" t="s">
        <v>35</v>
      </c>
      <c r="AX922" s="12" t="s">
        <v>73</v>
      </c>
      <c r="AY922" s="241" t="s">
        <v>152</v>
      </c>
    </row>
    <row r="923" s="13" customFormat="1">
      <c r="B923" s="242"/>
      <c r="C923" s="243"/>
      <c r="D923" s="229" t="s">
        <v>182</v>
      </c>
      <c r="E923" s="244" t="s">
        <v>19</v>
      </c>
      <c r="F923" s="245" t="s">
        <v>4221</v>
      </c>
      <c r="G923" s="243"/>
      <c r="H923" s="246">
        <v>70</v>
      </c>
      <c r="I923" s="247"/>
      <c r="J923" s="243"/>
      <c r="K923" s="243"/>
      <c r="L923" s="248"/>
      <c r="M923" s="249"/>
      <c r="N923" s="250"/>
      <c r="O923" s="250"/>
      <c r="P923" s="250"/>
      <c r="Q923" s="250"/>
      <c r="R923" s="250"/>
      <c r="S923" s="250"/>
      <c r="T923" s="251"/>
      <c r="AT923" s="252" t="s">
        <v>182</v>
      </c>
      <c r="AU923" s="252" t="s">
        <v>83</v>
      </c>
      <c r="AV923" s="13" t="s">
        <v>83</v>
      </c>
      <c r="AW923" s="13" t="s">
        <v>35</v>
      </c>
      <c r="AX923" s="13" t="s">
        <v>81</v>
      </c>
      <c r="AY923" s="252" t="s">
        <v>152</v>
      </c>
    </row>
    <row r="924" s="1" customFormat="1" ht="36" customHeight="1">
      <c r="B924" s="38"/>
      <c r="C924" s="211" t="s">
        <v>1214</v>
      </c>
      <c r="D924" s="211" t="s">
        <v>155</v>
      </c>
      <c r="E924" s="212" t="s">
        <v>4257</v>
      </c>
      <c r="F924" s="213" t="s">
        <v>4258</v>
      </c>
      <c r="G924" s="214" t="s">
        <v>254</v>
      </c>
      <c r="H924" s="215">
        <v>20</v>
      </c>
      <c r="I924" s="216"/>
      <c r="J924" s="217">
        <f>ROUND(I924*H924,2)</f>
        <v>0</v>
      </c>
      <c r="K924" s="213" t="s">
        <v>3039</v>
      </c>
      <c r="L924" s="43"/>
      <c r="M924" s="225" t="s">
        <v>19</v>
      </c>
      <c r="N924" s="226" t="s">
        <v>44</v>
      </c>
      <c r="O924" s="83"/>
      <c r="P924" s="227">
        <f>O924*H924</f>
        <v>0</v>
      </c>
      <c r="Q924" s="227">
        <v>0</v>
      </c>
      <c r="R924" s="227">
        <f>Q924*H924</f>
        <v>0</v>
      </c>
      <c r="S924" s="227">
        <v>0</v>
      </c>
      <c r="T924" s="228">
        <f>S924*H924</f>
        <v>0</v>
      </c>
      <c r="AR924" s="223" t="s">
        <v>81</v>
      </c>
      <c r="AT924" s="223" t="s">
        <v>155</v>
      </c>
      <c r="AU924" s="223" t="s">
        <v>83</v>
      </c>
      <c r="AY924" s="17" t="s">
        <v>152</v>
      </c>
      <c r="BE924" s="224">
        <f>IF(N924="základní",J924,0)</f>
        <v>0</v>
      </c>
      <c r="BF924" s="224">
        <f>IF(N924="snížená",J924,0)</f>
        <v>0</v>
      </c>
      <c r="BG924" s="224">
        <f>IF(N924="zákl. přenesená",J924,0)</f>
        <v>0</v>
      </c>
      <c r="BH924" s="224">
        <f>IF(N924="sníž. přenesená",J924,0)</f>
        <v>0</v>
      </c>
      <c r="BI924" s="224">
        <f>IF(N924="nulová",J924,0)</f>
        <v>0</v>
      </c>
      <c r="BJ924" s="17" t="s">
        <v>81</v>
      </c>
      <c r="BK924" s="224">
        <f>ROUND(I924*H924,2)</f>
        <v>0</v>
      </c>
      <c r="BL924" s="17" t="s">
        <v>81</v>
      </c>
      <c r="BM924" s="223" t="s">
        <v>4259</v>
      </c>
    </row>
    <row r="925" s="12" customFormat="1">
      <c r="B925" s="232"/>
      <c r="C925" s="233"/>
      <c r="D925" s="229" t="s">
        <v>182</v>
      </c>
      <c r="E925" s="234" t="s">
        <v>19</v>
      </c>
      <c r="F925" s="235" t="s">
        <v>3728</v>
      </c>
      <c r="G925" s="233"/>
      <c r="H925" s="234" t="s">
        <v>19</v>
      </c>
      <c r="I925" s="236"/>
      <c r="J925" s="233"/>
      <c r="K925" s="233"/>
      <c r="L925" s="237"/>
      <c r="M925" s="238"/>
      <c r="N925" s="239"/>
      <c r="O925" s="239"/>
      <c r="P925" s="239"/>
      <c r="Q925" s="239"/>
      <c r="R925" s="239"/>
      <c r="S925" s="239"/>
      <c r="T925" s="240"/>
      <c r="AT925" s="241" t="s">
        <v>182</v>
      </c>
      <c r="AU925" s="241" t="s">
        <v>83</v>
      </c>
      <c r="AV925" s="12" t="s">
        <v>81</v>
      </c>
      <c r="AW925" s="12" t="s">
        <v>35</v>
      </c>
      <c r="AX925" s="12" t="s">
        <v>73</v>
      </c>
      <c r="AY925" s="241" t="s">
        <v>152</v>
      </c>
    </row>
    <row r="926" s="12" customFormat="1">
      <c r="B926" s="232"/>
      <c r="C926" s="233"/>
      <c r="D926" s="229" t="s">
        <v>182</v>
      </c>
      <c r="E926" s="234" t="s">
        <v>19</v>
      </c>
      <c r="F926" s="235" t="s">
        <v>4183</v>
      </c>
      <c r="G926" s="233"/>
      <c r="H926" s="234" t="s">
        <v>19</v>
      </c>
      <c r="I926" s="236"/>
      <c r="J926" s="233"/>
      <c r="K926" s="233"/>
      <c r="L926" s="237"/>
      <c r="M926" s="238"/>
      <c r="N926" s="239"/>
      <c r="O926" s="239"/>
      <c r="P926" s="239"/>
      <c r="Q926" s="239"/>
      <c r="R926" s="239"/>
      <c r="S926" s="239"/>
      <c r="T926" s="240"/>
      <c r="AT926" s="241" t="s">
        <v>182</v>
      </c>
      <c r="AU926" s="241" t="s">
        <v>83</v>
      </c>
      <c r="AV926" s="12" t="s">
        <v>81</v>
      </c>
      <c r="AW926" s="12" t="s">
        <v>35</v>
      </c>
      <c r="AX926" s="12" t="s">
        <v>73</v>
      </c>
      <c r="AY926" s="241" t="s">
        <v>152</v>
      </c>
    </row>
    <row r="927" s="13" customFormat="1">
      <c r="B927" s="242"/>
      <c r="C927" s="243"/>
      <c r="D927" s="229" t="s">
        <v>182</v>
      </c>
      <c r="E927" s="244" t="s">
        <v>19</v>
      </c>
      <c r="F927" s="245" t="s">
        <v>4225</v>
      </c>
      <c r="G927" s="243"/>
      <c r="H927" s="246">
        <v>20</v>
      </c>
      <c r="I927" s="247"/>
      <c r="J927" s="243"/>
      <c r="K927" s="243"/>
      <c r="L927" s="248"/>
      <c r="M927" s="249"/>
      <c r="N927" s="250"/>
      <c r="O927" s="250"/>
      <c r="P927" s="250"/>
      <c r="Q927" s="250"/>
      <c r="R927" s="250"/>
      <c r="S927" s="250"/>
      <c r="T927" s="251"/>
      <c r="AT927" s="252" t="s">
        <v>182</v>
      </c>
      <c r="AU927" s="252" t="s">
        <v>83</v>
      </c>
      <c r="AV927" s="13" t="s">
        <v>83</v>
      </c>
      <c r="AW927" s="13" t="s">
        <v>35</v>
      </c>
      <c r="AX927" s="13" t="s">
        <v>81</v>
      </c>
      <c r="AY927" s="252" t="s">
        <v>152</v>
      </c>
    </row>
    <row r="928" s="1" customFormat="1" ht="36" customHeight="1">
      <c r="B928" s="38"/>
      <c r="C928" s="211" t="s">
        <v>2206</v>
      </c>
      <c r="D928" s="211" t="s">
        <v>155</v>
      </c>
      <c r="E928" s="212" t="s">
        <v>4260</v>
      </c>
      <c r="F928" s="213" t="s">
        <v>4261</v>
      </c>
      <c r="G928" s="214" t="s">
        <v>254</v>
      </c>
      <c r="H928" s="215">
        <v>17.5</v>
      </c>
      <c r="I928" s="216"/>
      <c r="J928" s="217">
        <f>ROUND(I928*H928,2)</f>
        <v>0</v>
      </c>
      <c r="K928" s="213" t="s">
        <v>3039</v>
      </c>
      <c r="L928" s="43"/>
      <c r="M928" s="225" t="s">
        <v>19</v>
      </c>
      <c r="N928" s="226" t="s">
        <v>44</v>
      </c>
      <c r="O928" s="83"/>
      <c r="P928" s="227">
        <f>O928*H928</f>
        <v>0</v>
      </c>
      <c r="Q928" s="227">
        <v>0</v>
      </c>
      <c r="R928" s="227">
        <f>Q928*H928</f>
        <v>0</v>
      </c>
      <c r="S928" s="227">
        <v>0</v>
      </c>
      <c r="T928" s="228">
        <f>S928*H928</f>
        <v>0</v>
      </c>
      <c r="AR928" s="223" t="s">
        <v>81</v>
      </c>
      <c r="AT928" s="223" t="s">
        <v>155</v>
      </c>
      <c r="AU928" s="223" t="s">
        <v>83</v>
      </c>
      <c r="AY928" s="17" t="s">
        <v>152</v>
      </c>
      <c r="BE928" s="224">
        <f>IF(N928="základní",J928,0)</f>
        <v>0</v>
      </c>
      <c r="BF928" s="224">
        <f>IF(N928="snížená",J928,0)</f>
        <v>0</v>
      </c>
      <c r="BG928" s="224">
        <f>IF(N928="zákl. přenesená",J928,0)</f>
        <v>0</v>
      </c>
      <c r="BH928" s="224">
        <f>IF(N928="sníž. přenesená",J928,0)</f>
        <v>0</v>
      </c>
      <c r="BI928" s="224">
        <f>IF(N928="nulová",J928,0)</f>
        <v>0</v>
      </c>
      <c r="BJ928" s="17" t="s">
        <v>81</v>
      </c>
      <c r="BK928" s="224">
        <f>ROUND(I928*H928,2)</f>
        <v>0</v>
      </c>
      <c r="BL928" s="17" t="s">
        <v>81</v>
      </c>
      <c r="BM928" s="223" t="s">
        <v>4262</v>
      </c>
    </row>
    <row r="929" s="12" customFormat="1">
      <c r="B929" s="232"/>
      <c r="C929" s="233"/>
      <c r="D929" s="229" t="s">
        <v>182</v>
      </c>
      <c r="E929" s="234" t="s">
        <v>19</v>
      </c>
      <c r="F929" s="235" t="s">
        <v>3728</v>
      </c>
      <c r="G929" s="233"/>
      <c r="H929" s="234" t="s">
        <v>19</v>
      </c>
      <c r="I929" s="236"/>
      <c r="J929" s="233"/>
      <c r="K929" s="233"/>
      <c r="L929" s="237"/>
      <c r="M929" s="238"/>
      <c r="N929" s="239"/>
      <c r="O929" s="239"/>
      <c r="P929" s="239"/>
      <c r="Q929" s="239"/>
      <c r="R929" s="239"/>
      <c r="S929" s="239"/>
      <c r="T929" s="240"/>
      <c r="AT929" s="241" t="s">
        <v>182</v>
      </c>
      <c r="AU929" s="241" t="s">
        <v>83</v>
      </c>
      <c r="AV929" s="12" t="s">
        <v>81</v>
      </c>
      <c r="AW929" s="12" t="s">
        <v>35</v>
      </c>
      <c r="AX929" s="12" t="s">
        <v>73</v>
      </c>
      <c r="AY929" s="241" t="s">
        <v>152</v>
      </c>
    </row>
    <row r="930" s="12" customFormat="1">
      <c r="B930" s="232"/>
      <c r="C930" s="233"/>
      <c r="D930" s="229" t="s">
        <v>182</v>
      </c>
      <c r="E930" s="234" t="s">
        <v>19</v>
      </c>
      <c r="F930" s="235" t="s">
        <v>4185</v>
      </c>
      <c r="G930" s="233"/>
      <c r="H930" s="234" t="s">
        <v>19</v>
      </c>
      <c r="I930" s="236"/>
      <c r="J930" s="233"/>
      <c r="K930" s="233"/>
      <c r="L930" s="237"/>
      <c r="M930" s="238"/>
      <c r="N930" s="239"/>
      <c r="O930" s="239"/>
      <c r="P930" s="239"/>
      <c r="Q930" s="239"/>
      <c r="R930" s="239"/>
      <c r="S930" s="239"/>
      <c r="T930" s="240"/>
      <c r="AT930" s="241" t="s">
        <v>182</v>
      </c>
      <c r="AU930" s="241" t="s">
        <v>83</v>
      </c>
      <c r="AV930" s="12" t="s">
        <v>81</v>
      </c>
      <c r="AW930" s="12" t="s">
        <v>35</v>
      </c>
      <c r="AX930" s="12" t="s">
        <v>73</v>
      </c>
      <c r="AY930" s="241" t="s">
        <v>152</v>
      </c>
    </row>
    <row r="931" s="13" customFormat="1">
      <c r="B931" s="242"/>
      <c r="C931" s="243"/>
      <c r="D931" s="229" t="s">
        <v>182</v>
      </c>
      <c r="E931" s="244" t="s">
        <v>19</v>
      </c>
      <c r="F931" s="245" t="s">
        <v>4229</v>
      </c>
      <c r="G931" s="243"/>
      <c r="H931" s="246">
        <v>17.5</v>
      </c>
      <c r="I931" s="247"/>
      <c r="J931" s="243"/>
      <c r="K931" s="243"/>
      <c r="L931" s="248"/>
      <c r="M931" s="249"/>
      <c r="N931" s="250"/>
      <c r="O931" s="250"/>
      <c r="P931" s="250"/>
      <c r="Q931" s="250"/>
      <c r="R931" s="250"/>
      <c r="S931" s="250"/>
      <c r="T931" s="251"/>
      <c r="AT931" s="252" t="s">
        <v>182</v>
      </c>
      <c r="AU931" s="252" t="s">
        <v>83</v>
      </c>
      <c r="AV931" s="13" t="s">
        <v>83</v>
      </c>
      <c r="AW931" s="13" t="s">
        <v>35</v>
      </c>
      <c r="AX931" s="13" t="s">
        <v>81</v>
      </c>
      <c r="AY931" s="252" t="s">
        <v>152</v>
      </c>
    </row>
    <row r="932" s="1" customFormat="1" ht="48" customHeight="1">
      <c r="B932" s="38"/>
      <c r="C932" s="211" t="s">
        <v>2210</v>
      </c>
      <c r="D932" s="211" t="s">
        <v>155</v>
      </c>
      <c r="E932" s="212" t="s">
        <v>4263</v>
      </c>
      <c r="F932" s="213" t="s">
        <v>4264</v>
      </c>
      <c r="G932" s="214" t="s">
        <v>177</v>
      </c>
      <c r="H932" s="215">
        <v>10.313000000000001</v>
      </c>
      <c r="I932" s="216"/>
      <c r="J932" s="217">
        <f>ROUND(I932*H932,2)</f>
        <v>0</v>
      </c>
      <c r="K932" s="213" t="s">
        <v>3039</v>
      </c>
      <c r="L932" s="43"/>
      <c r="M932" s="225" t="s">
        <v>19</v>
      </c>
      <c r="N932" s="226" t="s">
        <v>44</v>
      </c>
      <c r="O932" s="83"/>
      <c r="P932" s="227">
        <f>O932*H932</f>
        <v>0</v>
      </c>
      <c r="Q932" s="227">
        <v>0</v>
      </c>
      <c r="R932" s="227">
        <f>Q932*H932</f>
        <v>0</v>
      </c>
      <c r="S932" s="227">
        <v>0</v>
      </c>
      <c r="T932" s="228">
        <f>S932*H932</f>
        <v>0</v>
      </c>
      <c r="AR932" s="223" t="s">
        <v>81</v>
      </c>
      <c r="AT932" s="223" t="s">
        <v>155</v>
      </c>
      <c r="AU932" s="223" t="s">
        <v>83</v>
      </c>
      <c r="AY932" s="17" t="s">
        <v>152</v>
      </c>
      <c r="BE932" s="224">
        <f>IF(N932="základní",J932,0)</f>
        <v>0</v>
      </c>
      <c r="BF932" s="224">
        <f>IF(N932="snížená",J932,0)</f>
        <v>0</v>
      </c>
      <c r="BG932" s="224">
        <f>IF(N932="zákl. přenesená",J932,0)</f>
        <v>0</v>
      </c>
      <c r="BH932" s="224">
        <f>IF(N932="sníž. přenesená",J932,0)</f>
        <v>0</v>
      </c>
      <c r="BI932" s="224">
        <f>IF(N932="nulová",J932,0)</f>
        <v>0</v>
      </c>
      <c r="BJ932" s="17" t="s">
        <v>81</v>
      </c>
      <c r="BK932" s="224">
        <f>ROUND(I932*H932,2)</f>
        <v>0</v>
      </c>
      <c r="BL932" s="17" t="s">
        <v>81</v>
      </c>
      <c r="BM932" s="223" t="s">
        <v>4265</v>
      </c>
    </row>
    <row r="933" s="1" customFormat="1">
      <c r="B933" s="38"/>
      <c r="C933" s="39"/>
      <c r="D933" s="229" t="s">
        <v>180</v>
      </c>
      <c r="E933" s="39"/>
      <c r="F933" s="230" t="s">
        <v>3256</v>
      </c>
      <c r="G933" s="39"/>
      <c r="H933" s="39"/>
      <c r="I933" s="135"/>
      <c r="J933" s="39"/>
      <c r="K933" s="39"/>
      <c r="L933" s="43"/>
      <c r="M933" s="231"/>
      <c r="N933" s="83"/>
      <c r="O933" s="83"/>
      <c r="P933" s="83"/>
      <c r="Q933" s="83"/>
      <c r="R933" s="83"/>
      <c r="S933" s="83"/>
      <c r="T933" s="84"/>
      <c r="AT933" s="17" t="s">
        <v>180</v>
      </c>
      <c r="AU933" s="17" t="s">
        <v>83</v>
      </c>
    </row>
    <row r="934" s="12" customFormat="1">
      <c r="B934" s="232"/>
      <c r="C934" s="233"/>
      <c r="D934" s="229" t="s">
        <v>182</v>
      </c>
      <c r="E934" s="234" t="s">
        <v>19</v>
      </c>
      <c r="F934" s="235" t="s">
        <v>3728</v>
      </c>
      <c r="G934" s="233"/>
      <c r="H934" s="234" t="s">
        <v>19</v>
      </c>
      <c r="I934" s="236"/>
      <c r="J934" s="233"/>
      <c r="K934" s="233"/>
      <c r="L934" s="237"/>
      <c r="M934" s="238"/>
      <c r="N934" s="239"/>
      <c r="O934" s="239"/>
      <c r="P934" s="239"/>
      <c r="Q934" s="239"/>
      <c r="R934" s="239"/>
      <c r="S934" s="239"/>
      <c r="T934" s="240"/>
      <c r="AT934" s="241" t="s">
        <v>182</v>
      </c>
      <c r="AU934" s="241" t="s">
        <v>83</v>
      </c>
      <c r="AV934" s="12" t="s">
        <v>81</v>
      </c>
      <c r="AW934" s="12" t="s">
        <v>35</v>
      </c>
      <c r="AX934" s="12" t="s">
        <v>73</v>
      </c>
      <c r="AY934" s="241" t="s">
        <v>152</v>
      </c>
    </row>
    <row r="935" s="12" customFormat="1">
      <c r="B935" s="232"/>
      <c r="C935" s="233"/>
      <c r="D935" s="229" t="s">
        <v>182</v>
      </c>
      <c r="E935" s="234" t="s">
        <v>19</v>
      </c>
      <c r="F935" s="235" t="s">
        <v>4266</v>
      </c>
      <c r="G935" s="233"/>
      <c r="H935" s="234" t="s">
        <v>19</v>
      </c>
      <c r="I935" s="236"/>
      <c r="J935" s="233"/>
      <c r="K935" s="233"/>
      <c r="L935" s="237"/>
      <c r="M935" s="238"/>
      <c r="N935" s="239"/>
      <c r="O935" s="239"/>
      <c r="P935" s="239"/>
      <c r="Q935" s="239"/>
      <c r="R935" s="239"/>
      <c r="S935" s="239"/>
      <c r="T935" s="240"/>
      <c r="AT935" s="241" t="s">
        <v>182</v>
      </c>
      <c r="AU935" s="241" t="s">
        <v>83</v>
      </c>
      <c r="AV935" s="12" t="s">
        <v>81</v>
      </c>
      <c r="AW935" s="12" t="s">
        <v>35</v>
      </c>
      <c r="AX935" s="12" t="s">
        <v>73</v>
      </c>
      <c r="AY935" s="241" t="s">
        <v>152</v>
      </c>
    </row>
    <row r="936" s="13" customFormat="1">
      <c r="B936" s="242"/>
      <c r="C936" s="243"/>
      <c r="D936" s="229" t="s">
        <v>182</v>
      </c>
      <c r="E936" s="244" t="s">
        <v>19</v>
      </c>
      <c r="F936" s="245" t="s">
        <v>3730</v>
      </c>
      <c r="G936" s="243"/>
      <c r="H936" s="246">
        <v>4.9000000000000004</v>
      </c>
      <c r="I936" s="247"/>
      <c r="J936" s="243"/>
      <c r="K936" s="243"/>
      <c r="L936" s="248"/>
      <c r="M936" s="249"/>
      <c r="N936" s="250"/>
      <c r="O936" s="250"/>
      <c r="P936" s="250"/>
      <c r="Q936" s="250"/>
      <c r="R936" s="250"/>
      <c r="S936" s="250"/>
      <c r="T936" s="251"/>
      <c r="AT936" s="252" t="s">
        <v>182</v>
      </c>
      <c r="AU936" s="252" t="s">
        <v>83</v>
      </c>
      <c r="AV936" s="13" t="s">
        <v>83</v>
      </c>
      <c r="AW936" s="13" t="s">
        <v>35</v>
      </c>
      <c r="AX936" s="13" t="s">
        <v>73</v>
      </c>
      <c r="AY936" s="252" t="s">
        <v>152</v>
      </c>
    </row>
    <row r="937" s="12" customFormat="1">
      <c r="B937" s="232"/>
      <c r="C937" s="233"/>
      <c r="D937" s="229" t="s">
        <v>182</v>
      </c>
      <c r="E937" s="234" t="s">
        <v>19</v>
      </c>
      <c r="F937" s="235" t="s">
        <v>4267</v>
      </c>
      <c r="G937" s="233"/>
      <c r="H937" s="234" t="s">
        <v>19</v>
      </c>
      <c r="I937" s="236"/>
      <c r="J937" s="233"/>
      <c r="K937" s="233"/>
      <c r="L937" s="237"/>
      <c r="M937" s="238"/>
      <c r="N937" s="239"/>
      <c r="O937" s="239"/>
      <c r="P937" s="239"/>
      <c r="Q937" s="239"/>
      <c r="R937" s="239"/>
      <c r="S937" s="239"/>
      <c r="T937" s="240"/>
      <c r="AT937" s="241" t="s">
        <v>182</v>
      </c>
      <c r="AU937" s="241" t="s">
        <v>83</v>
      </c>
      <c r="AV937" s="12" t="s">
        <v>81</v>
      </c>
      <c r="AW937" s="12" t="s">
        <v>35</v>
      </c>
      <c r="AX937" s="12" t="s">
        <v>73</v>
      </c>
      <c r="AY937" s="241" t="s">
        <v>152</v>
      </c>
    </row>
    <row r="938" s="13" customFormat="1">
      <c r="B938" s="242"/>
      <c r="C938" s="243"/>
      <c r="D938" s="229" t="s">
        <v>182</v>
      </c>
      <c r="E938" s="244" t="s">
        <v>19</v>
      </c>
      <c r="F938" s="245" t="s">
        <v>3732</v>
      </c>
      <c r="G938" s="243"/>
      <c r="H938" s="246">
        <v>2</v>
      </c>
      <c r="I938" s="247"/>
      <c r="J938" s="243"/>
      <c r="K938" s="243"/>
      <c r="L938" s="248"/>
      <c r="M938" s="249"/>
      <c r="N938" s="250"/>
      <c r="O938" s="250"/>
      <c r="P938" s="250"/>
      <c r="Q938" s="250"/>
      <c r="R938" s="250"/>
      <c r="S938" s="250"/>
      <c r="T938" s="251"/>
      <c r="AT938" s="252" t="s">
        <v>182</v>
      </c>
      <c r="AU938" s="252" t="s">
        <v>83</v>
      </c>
      <c r="AV938" s="13" t="s">
        <v>83</v>
      </c>
      <c r="AW938" s="13" t="s">
        <v>35</v>
      </c>
      <c r="AX938" s="13" t="s">
        <v>73</v>
      </c>
      <c r="AY938" s="252" t="s">
        <v>152</v>
      </c>
    </row>
    <row r="939" s="12" customFormat="1">
      <c r="B939" s="232"/>
      <c r="C939" s="233"/>
      <c r="D939" s="229" t="s">
        <v>182</v>
      </c>
      <c r="E939" s="234" t="s">
        <v>19</v>
      </c>
      <c r="F939" s="235" t="s">
        <v>4268</v>
      </c>
      <c r="G939" s="233"/>
      <c r="H939" s="234" t="s">
        <v>19</v>
      </c>
      <c r="I939" s="236"/>
      <c r="J939" s="233"/>
      <c r="K939" s="233"/>
      <c r="L939" s="237"/>
      <c r="M939" s="238"/>
      <c r="N939" s="239"/>
      <c r="O939" s="239"/>
      <c r="P939" s="239"/>
      <c r="Q939" s="239"/>
      <c r="R939" s="239"/>
      <c r="S939" s="239"/>
      <c r="T939" s="240"/>
      <c r="AT939" s="241" t="s">
        <v>182</v>
      </c>
      <c r="AU939" s="241" t="s">
        <v>83</v>
      </c>
      <c r="AV939" s="12" t="s">
        <v>81</v>
      </c>
      <c r="AW939" s="12" t="s">
        <v>35</v>
      </c>
      <c r="AX939" s="12" t="s">
        <v>73</v>
      </c>
      <c r="AY939" s="241" t="s">
        <v>152</v>
      </c>
    </row>
    <row r="940" s="13" customFormat="1">
      <c r="B940" s="242"/>
      <c r="C940" s="243"/>
      <c r="D940" s="229" t="s">
        <v>182</v>
      </c>
      <c r="E940" s="244" t="s">
        <v>19</v>
      </c>
      <c r="F940" s="245" t="s">
        <v>3734</v>
      </c>
      <c r="G940" s="243"/>
      <c r="H940" s="246">
        <v>3.4129999999999998</v>
      </c>
      <c r="I940" s="247"/>
      <c r="J940" s="243"/>
      <c r="K940" s="243"/>
      <c r="L940" s="248"/>
      <c r="M940" s="249"/>
      <c r="N940" s="250"/>
      <c r="O940" s="250"/>
      <c r="P940" s="250"/>
      <c r="Q940" s="250"/>
      <c r="R940" s="250"/>
      <c r="S940" s="250"/>
      <c r="T940" s="251"/>
      <c r="AT940" s="252" t="s">
        <v>182</v>
      </c>
      <c r="AU940" s="252" t="s">
        <v>83</v>
      </c>
      <c r="AV940" s="13" t="s">
        <v>83</v>
      </c>
      <c r="AW940" s="13" t="s">
        <v>35</v>
      </c>
      <c r="AX940" s="13" t="s">
        <v>73</v>
      </c>
      <c r="AY940" s="252" t="s">
        <v>152</v>
      </c>
    </row>
    <row r="941" s="14" customFormat="1">
      <c r="B941" s="253"/>
      <c r="C941" s="254"/>
      <c r="D941" s="229" t="s">
        <v>182</v>
      </c>
      <c r="E941" s="255" t="s">
        <v>19</v>
      </c>
      <c r="F941" s="256" t="s">
        <v>189</v>
      </c>
      <c r="G941" s="254"/>
      <c r="H941" s="257">
        <v>10.313000000000001</v>
      </c>
      <c r="I941" s="258"/>
      <c r="J941" s="254"/>
      <c r="K941" s="254"/>
      <c r="L941" s="259"/>
      <c r="M941" s="260"/>
      <c r="N941" s="261"/>
      <c r="O941" s="261"/>
      <c r="P941" s="261"/>
      <c r="Q941" s="261"/>
      <c r="R941" s="261"/>
      <c r="S941" s="261"/>
      <c r="T941" s="262"/>
      <c r="AT941" s="263" t="s">
        <v>182</v>
      </c>
      <c r="AU941" s="263" t="s">
        <v>83</v>
      </c>
      <c r="AV941" s="14" t="s">
        <v>151</v>
      </c>
      <c r="AW941" s="14" t="s">
        <v>35</v>
      </c>
      <c r="AX941" s="14" t="s">
        <v>81</v>
      </c>
      <c r="AY941" s="263" t="s">
        <v>152</v>
      </c>
    </row>
    <row r="942" s="1" customFormat="1" ht="60" customHeight="1">
      <c r="B942" s="38"/>
      <c r="C942" s="211" t="s">
        <v>2214</v>
      </c>
      <c r="D942" s="211" t="s">
        <v>155</v>
      </c>
      <c r="E942" s="212" t="s">
        <v>4269</v>
      </c>
      <c r="F942" s="213" t="s">
        <v>4270</v>
      </c>
      <c r="G942" s="214" t="s">
        <v>177</v>
      </c>
      <c r="H942" s="215">
        <v>92.813000000000002</v>
      </c>
      <c r="I942" s="216"/>
      <c r="J942" s="217">
        <f>ROUND(I942*H942,2)</f>
        <v>0</v>
      </c>
      <c r="K942" s="213" t="s">
        <v>3039</v>
      </c>
      <c r="L942" s="43"/>
      <c r="M942" s="225" t="s">
        <v>19</v>
      </c>
      <c r="N942" s="226" t="s">
        <v>44</v>
      </c>
      <c r="O942" s="83"/>
      <c r="P942" s="227">
        <f>O942*H942</f>
        <v>0</v>
      </c>
      <c r="Q942" s="227">
        <v>0</v>
      </c>
      <c r="R942" s="227">
        <f>Q942*H942</f>
        <v>0</v>
      </c>
      <c r="S942" s="227">
        <v>0</v>
      </c>
      <c r="T942" s="228">
        <f>S942*H942</f>
        <v>0</v>
      </c>
      <c r="AR942" s="223" t="s">
        <v>81</v>
      </c>
      <c r="AT942" s="223" t="s">
        <v>155</v>
      </c>
      <c r="AU942" s="223" t="s">
        <v>83</v>
      </c>
      <c r="AY942" s="17" t="s">
        <v>152</v>
      </c>
      <c r="BE942" s="224">
        <f>IF(N942="základní",J942,0)</f>
        <v>0</v>
      </c>
      <c r="BF942" s="224">
        <f>IF(N942="snížená",J942,0)</f>
        <v>0</v>
      </c>
      <c r="BG942" s="224">
        <f>IF(N942="zákl. přenesená",J942,0)</f>
        <v>0</v>
      </c>
      <c r="BH942" s="224">
        <f>IF(N942="sníž. přenesená",J942,0)</f>
        <v>0</v>
      </c>
      <c r="BI942" s="224">
        <f>IF(N942="nulová",J942,0)</f>
        <v>0</v>
      </c>
      <c r="BJ942" s="17" t="s">
        <v>81</v>
      </c>
      <c r="BK942" s="224">
        <f>ROUND(I942*H942,2)</f>
        <v>0</v>
      </c>
      <c r="BL942" s="17" t="s">
        <v>81</v>
      </c>
      <c r="BM942" s="223" t="s">
        <v>4271</v>
      </c>
    </row>
    <row r="943" s="1" customFormat="1">
      <c r="B943" s="38"/>
      <c r="C943" s="39"/>
      <c r="D943" s="229" t="s">
        <v>180</v>
      </c>
      <c r="E943" s="39"/>
      <c r="F943" s="230" t="s">
        <v>3256</v>
      </c>
      <c r="G943" s="39"/>
      <c r="H943" s="39"/>
      <c r="I943" s="135"/>
      <c r="J943" s="39"/>
      <c r="K943" s="39"/>
      <c r="L943" s="43"/>
      <c r="M943" s="231"/>
      <c r="N943" s="83"/>
      <c r="O943" s="83"/>
      <c r="P943" s="83"/>
      <c r="Q943" s="83"/>
      <c r="R943" s="83"/>
      <c r="S943" s="83"/>
      <c r="T943" s="84"/>
      <c r="AT943" s="17" t="s">
        <v>180</v>
      </c>
      <c r="AU943" s="17" t="s">
        <v>83</v>
      </c>
    </row>
    <row r="944" s="12" customFormat="1">
      <c r="B944" s="232"/>
      <c r="C944" s="233"/>
      <c r="D944" s="229" t="s">
        <v>182</v>
      </c>
      <c r="E944" s="234" t="s">
        <v>19</v>
      </c>
      <c r="F944" s="235" t="s">
        <v>3728</v>
      </c>
      <c r="G944" s="233"/>
      <c r="H944" s="234" t="s">
        <v>19</v>
      </c>
      <c r="I944" s="236"/>
      <c r="J944" s="233"/>
      <c r="K944" s="233"/>
      <c r="L944" s="237"/>
      <c r="M944" s="238"/>
      <c r="N944" s="239"/>
      <c r="O944" s="239"/>
      <c r="P944" s="239"/>
      <c r="Q944" s="239"/>
      <c r="R944" s="239"/>
      <c r="S944" s="239"/>
      <c r="T944" s="240"/>
      <c r="AT944" s="241" t="s">
        <v>182</v>
      </c>
      <c r="AU944" s="241" t="s">
        <v>83</v>
      </c>
      <c r="AV944" s="12" t="s">
        <v>81</v>
      </c>
      <c r="AW944" s="12" t="s">
        <v>35</v>
      </c>
      <c r="AX944" s="12" t="s">
        <v>73</v>
      </c>
      <c r="AY944" s="241" t="s">
        <v>152</v>
      </c>
    </row>
    <row r="945" s="12" customFormat="1">
      <c r="B945" s="232"/>
      <c r="C945" s="233"/>
      <c r="D945" s="229" t="s">
        <v>182</v>
      </c>
      <c r="E945" s="234" t="s">
        <v>19</v>
      </c>
      <c r="F945" s="235" t="s">
        <v>4272</v>
      </c>
      <c r="G945" s="233"/>
      <c r="H945" s="234" t="s">
        <v>19</v>
      </c>
      <c r="I945" s="236"/>
      <c r="J945" s="233"/>
      <c r="K945" s="233"/>
      <c r="L945" s="237"/>
      <c r="M945" s="238"/>
      <c r="N945" s="239"/>
      <c r="O945" s="239"/>
      <c r="P945" s="239"/>
      <c r="Q945" s="239"/>
      <c r="R945" s="239"/>
      <c r="S945" s="239"/>
      <c r="T945" s="240"/>
      <c r="AT945" s="241" t="s">
        <v>182</v>
      </c>
      <c r="AU945" s="241" t="s">
        <v>83</v>
      </c>
      <c r="AV945" s="12" t="s">
        <v>81</v>
      </c>
      <c r="AW945" s="12" t="s">
        <v>35</v>
      </c>
      <c r="AX945" s="12" t="s">
        <v>73</v>
      </c>
      <c r="AY945" s="241" t="s">
        <v>152</v>
      </c>
    </row>
    <row r="946" s="12" customFormat="1">
      <c r="B946" s="232"/>
      <c r="C946" s="233"/>
      <c r="D946" s="229" t="s">
        <v>182</v>
      </c>
      <c r="E946" s="234" t="s">
        <v>19</v>
      </c>
      <c r="F946" s="235" t="s">
        <v>4266</v>
      </c>
      <c r="G946" s="233"/>
      <c r="H946" s="234" t="s">
        <v>19</v>
      </c>
      <c r="I946" s="236"/>
      <c r="J946" s="233"/>
      <c r="K946" s="233"/>
      <c r="L946" s="237"/>
      <c r="M946" s="238"/>
      <c r="N946" s="239"/>
      <c r="O946" s="239"/>
      <c r="P946" s="239"/>
      <c r="Q946" s="239"/>
      <c r="R946" s="239"/>
      <c r="S946" s="239"/>
      <c r="T946" s="240"/>
      <c r="AT946" s="241" t="s">
        <v>182</v>
      </c>
      <c r="AU946" s="241" t="s">
        <v>83</v>
      </c>
      <c r="AV946" s="12" t="s">
        <v>81</v>
      </c>
      <c r="AW946" s="12" t="s">
        <v>35</v>
      </c>
      <c r="AX946" s="12" t="s">
        <v>73</v>
      </c>
      <c r="AY946" s="241" t="s">
        <v>152</v>
      </c>
    </row>
    <row r="947" s="13" customFormat="1">
      <c r="B947" s="242"/>
      <c r="C947" s="243"/>
      <c r="D947" s="229" t="s">
        <v>182</v>
      </c>
      <c r="E947" s="244" t="s">
        <v>19</v>
      </c>
      <c r="F947" s="245" t="s">
        <v>4273</v>
      </c>
      <c r="G947" s="243"/>
      <c r="H947" s="246">
        <v>44.100000000000001</v>
      </c>
      <c r="I947" s="247"/>
      <c r="J947" s="243"/>
      <c r="K947" s="243"/>
      <c r="L947" s="248"/>
      <c r="M947" s="249"/>
      <c r="N947" s="250"/>
      <c r="O947" s="250"/>
      <c r="P947" s="250"/>
      <c r="Q947" s="250"/>
      <c r="R947" s="250"/>
      <c r="S947" s="250"/>
      <c r="T947" s="251"/>
      <c r="AT947" s="252" t="s">
        <v>182</v>
      </c>
      <c r="AU947" s="252" t="s">
        <v>83</v>
      </c>
      <c r="AV947" s="13" t="s">
        <v>83</v>
      </c>
      <c r="AW947" s="13" t="s">
        <v>35</v>
      </c>
      <c r="AX947" s="13" t="s">
        <v>73</v>
      </c>
      <c r="AY947" s="252" t="s">
        <v>152</v>
      </c>
    </row>
    <row r="948" s="12" customFormat="1">
      <c r="B948" s="232"/>
      <c r="C948" s="233"/>
      <c r="D948" s="229" t="s">
        <v>182</v>
      </c>
      <c r="E948" s="234" t="s">
        <v>19</v>
      </c>
      <c r="F948" s="235" t="s">
        <v>4267</v>
      </c>
      <c r="G948" s="233"/>
      <c r="H948" s="234" t="s">
        <v>19</v>
      </c>
      <c r="I948" s="236"/>
      <c r="J948" s="233"/>
      <c r="K948" s="233"/>
      <c r="L948" s="237"/>
      <c r="M948" s="238"/>
      <c r="N948" s="239"/>
      <c r="O948" s="239"/>
      <c r="P948" s="239"/>
      <c r="Q948" s="239"/>
      <c r="R948" s="239"/>
      <c r="S948" s="239"/>
      <c r="T948" s="240"/>
      <c r="AT948" s="241" t="s">
        <v>182</v>
      </c>
      <c r="AU948" s="241" t="s">
        <v>83</v>
      </c>
      <c r="AV948" s="12" t="s">
        <v>81</v>
      </c>
      <c r="AW948" s="12" t="s">
        <v>35</v>
      </c>
      <c r="AX948" s="12" t="s">
        <v>73</v>
      </c>
      <c r="AY948" s="241" t="s">
        <v>152</v>
      </c>
    </row>
    <row r="949" s="13" customFormat="1">
      <c r="B949" s="242"/>
      <c r="C949" s="243"/>
      <c r="D949" s="229" t="s">
        <v>182</v>
      </c>
      <c r="E949" s="244" t="s">
        <v>19</v>
      </c>
      <c r="F949" s="245" t="s">
        <v>4274</v>
      </c>
      <c r="G949" s="243"/>
      <c r="H949" s="246">
        <v>18</v>
      </c>
      <c r="I949" s="247"/>
      <c r="J949" s="243"/>
      <c r="K949" s="243"/>
      <c r="L949" s="248"/>
      <c r="M949" s="249"/>
      <c r="N949" s="250"/>
      <c r="O949" s="250"/>
      <c r="P949" s="250"/>
      <c r="Q949" s="250"/>
      <c r="R949" s="250"/>
      <c r="S949" s="250"/>
      <c r="T949" s="251"/>
      <c r="AT949" s="252" t="s">
        <v>182</v>
      </c>
      <c r="AU949" s="252" t="s">
        <v>83</v>
      </c>
      <c r="AV949" s="13" t="s">
        <v>83</v>
      </c>
      <c r="AW949" s="13" t="s">
        <v>35</v>
      </c>
      <c r="AX949" s="13" t="s">
        <v>73</v>
      </c>
      <c r="AY949" s="252" t="s">
        <v>152</v>
      </c>
    </row>
    <row r="950" s="12" customFormat="1">
      <c r="B950" s="232"/>
      <c r="C950" s="233"/>
      <c r="D950" s="229" t="s">
        <v>182</v>
      </c>
      <c r="E950" s="234" t="s">
        <v>19</v>
      </c>
      <c r="F950" s="235" t="s">
        <v>4268</v>
      </c>
      <c r="G950" s="233"/>
      <c r="H950" s="234" t="s">
        <v>19</v>
      </c>
      <c r="I950" s="236"/>
      <c r="J950" s="233"/>
      <c r="K950" s="233"/>
      <c r="L950" s="237"/>
      <c r="M950" s="238"/>
      <c r="N950" s="239"/>
      <c r="O950" s="239"/>
      <c r="P950" s="239"/>
      <c r="Q950" s="239"/>
      <c r="R950" s="239"/>
      <c r="S950" s="239"/>
      <c r="T950" s="240"/>
      <c r="AT950" s="241" t="s">
        <v>182</v>
      </c>
      <c r="AU950" s="241" t="s">
        <v>83</v>
      </c>
      <c r="AV950" s="12" t="s">
        <v>81</v>
      </c>
      <c r="AW950" s="12" t="s">
        <v>35</v>
      </c>
      <c r="AX950" s="12" t="s">
        <v>73</v>
      </c>
      <c r="AY950" s="241" t="s">
        <v>152</v>
      </c>
    </row>
    <row r="951" s="13" customFormat="1">
      <c r="B951" s="242"/>
      <c r="C951" s="243"/>
      <c r="D951" s="229" t="s">
        <v>182</v>
      </c>
      <c r="E951" s="244" t="s">
        <v>19</v>
      </c>
      <c r="F951" s="245" t="s">
        <v>4275</v>
      </c>
      <c r="G951" s="243"/>
      <c r="H951" s="246">
        <v>30.713000000000001</v>
      </c>
      <c r="I951" s="247"/>
      <c r="J951" s="243"/>
      <c r="K951" s="243"/>
      <c r="L951" s="248"/>
      <c r="M951" s="249"/>
      <c r="N951" s="250"/>
      <c r="O951" s="250"/>
      <c r="P951" s="250"/>
      <c r="Q951" s="250"/>
      <c r="R951" s="250"/>
      <c r="S951" s="250"/>
      <c r="T951" s="251"/>
      <c r="AT951" s="252" t="s">
        <v>182</v>
      </c>
      <c r="AU951" s="252" t="s">
        <v>83</v>
      </c>
      <c r="AV951" s="13" t="s">
        <v>83</v>
      </c>
      <c r="AW951" s="13" t="s">
        <v>35</v>
      </c>
      <c r="AX951" s="13" t="s">
        <v>73</v>
      </c>
      <c r="AY951" s="252" t="s">
        <v>152</v>
      </c>
    </row>
    <row r="952" s="14" customFormat="1">
      <c r="B952" s="253"/>
      <c r="C952" s="254"/>
      <c r="D952" s="229" t="s">
        <v>182</v>
      </c>
      <c r="E952" s="255" t="s">
        <v>19</v>
      </c>
      <c r="F952" s="256" t="s">
        <v>189</v>
      </c>
      <c r="G952" s="254"/>
      <c r="H952" s="257">
        <v>92.813000000000002</v>
      </c>
      <c r="I952" s="258"/>
      <c r="J952" s="254"/>
      <c r="K952" s="254"/>
      <c r="L952" s="259"/>
      <c r="M952" s="260"/>
      <c r="N952" s="261"/>
      <c r="O952" s="261"/>
      <c r="P952" s="261"/>
      <c r="Q952" s="261"/>
      <c r="R952" s="261"/>
      <c r="S952" s="261"/>
      <c r="T952" s="262"/>
      <c r="AT952" s="263" t="s">
        <v>182</v>
      </c>
      <c r="AU952" s="263" t="s">
        <v>83</v>
      </c>
      <c r="AV952" s="14" t="s">
        <v>151</v>
      </c>
      <c r="AW952" s="14" t="s">
        <v>35</v>
      </c>
      <c r="AX952" s="14" t="s">
        <v>81</v>
      </c>
      <c r="AY952" s="263" t="s">
        <v>152</v>
      </c>
    </row>
    <row r="953" s="1" customFormat="1" ht="24" customHeight="1">
      <c r="B953" s="38"/>
      <c r="C953" s="211" t="s">
        <v>2218</v>
      </c>
      <c r="D953" s="211" t="s">
        <v>155</v>
      </c>
      <c r="E953" s="212" t="s">
        <v>1514</v>
      </c>
      <c r="F953" s="213" t="s">
        <v>1515</v>
      </c>
      <c r="G953" s="214" t="s">
        <v>223</v>
      </c>
      <c r="H953" s="215">
        <v>1.7929999999999999</v>
      </c>
      <c r="I953" s="216"/>
      <c r="J953" s="217">
        <f>ROUND(I953*H953,2)</f>
        <v>0</v>
      </c>
      <c r="K953" s="213" t="s">
        <v>3039</v>
      </c>
      <c r="L953" s="43"/>
      <c r="M953" s="225" t="s">
        <v>19</v>
      </c>
      <c r="N953" s="226" t="s">
        <v>44</v>
      </c>
      <c r="O953" s="83"/>
      <c r="P953" s="227">
        <f>O953*H953</f>
        <v>0</v>
      </c>
      <c r="Q953" s="227">
        <v>0</v>
      </c>
      <c r="R953" s="227">
        <f>Q953*H953</f>
        <v>0</v>
      </c>
      <c r="S953" s="227">
        <v>0</v>
      </c>
      <c r="T953" s="228">
        <f>S953*H953</f>
        <v>0</v>
      </c>
      <c r="AR953" s="223" t="s">
        <v>81</v>
      </c>
      <c r="AT953" s="223" t="s">
        <v>155</v>
      </c>
      <c r="AU953" s="223" t="s">
        <v>83</v>
      </c>
      <c r="AY953" s="17" t="s">
        <v>152</v>
      </c>
      <c r="BE953" s="224">
        <f>IF(N953="základní",J953,0)</f>
        <v>0</v>
      </c>
      <c r="BF953" s="224">
        <f>IF(N953="snížená",J953,0)</f>
        <v>0</v>
      </c>
      <c r="BG953" s="224">
        <f>IF(N953="zákl. přenesená",J953,0)</f>
        <v>0</v>
      </c>
      <c r="BH953" s="224">
        <f>IF(N953="sníž. přenesená",J953,0)</f>
        <v>0</v>
      </c>
      <c r="BI953" s="224">
        <f>IF(N953="nulová",J953,0)</f>
        <v>0</v>
      </c>
      <c r="BJ953" s="17" t="s">
        <v>81</v>
      </c>
      <c r="BK953" s="224">
        <f>ROUND(I953*H953,2)</f>
        <v>0</v>
      </c>
      <c r="BL953" s="17" t="s">
        <v>81</v>
      </c>
      <c r="BM953" s="223" t="s">
        <v>4276</v>
      </c>
    </row>
    <row r="954" s="1" customFormat="1">
      <c r="B954" s="38"/>
      <c r="C954" s="39"/>
      <c r="D954" s="229" t="s">
        <v>180</v>
      </c>
      <c r="E954" s="39"/>
      <c r="F954" s="230" t="s">
        <v>3256</v>
      </c>
      <c r="G954" s="39"/>
      <c r="H954" s="39"/>
      <c r="I954" s="135"/>
      <c r="J954" s="39"/>
      <c r="K954" s="39"/>
      <c r="L954" s="43"/>
      <c r="M954" s="231"/>
      <c r="N954" s="83"/>
      <c r="O954" s="83"/>
      <c r="P954" s="83"/>
      <c r="Q954" s="83"/>
      <c r="R954" s="83"/>
      <c r="S954" s="83"/>
      <c r="T954" s="84"/>
      <c r="AT954" s="17" t="s">
        <v>180</v>
      </c>
      <c r="AU954" s="17" t="s">
        <v>83</v>
      </c>
    </row>
    <row r="955" s="12" customFormat="1">
      <c r="B955" s="232"/>
      <c r="C955" s="233"/>
      <c r="D955" s="229" t="s">
        <v>182</v>
      </c>
      <c r="E955" s="234" t="s">
        <v>19</v>
      </c>
      <c r="F955" s="235" t="s">
        <v>3727</v>
      </c>
      <c r="G955" s="233"/>
      <c r="H955" s="234" t="s">
        <v>19</v>
      </c>
      <c r="I955" s="236"/>
      <c r="J955" s="233"/>
      <c r="K955" s="233"/>
      <c r="L955" s="237"/>
      <c r="M955" s="238"/>
      <c r="N955" s="239"/>
      <c r="O955" s="239"/>
      <c r="P955" s="239"/>
      <c r="Q955" s="239"/>
      <c r="R955" s="239"/>
      <c r="S955" s="239"/>
      <c r="T955" s="240"/>
      <c r="AT955" s="241" t="s">
        <v>182</v>
      </c>
      <c r="AU955" s="241" t="s">
        <v>83</v>
      </c>
      <c r="AV955" s="12" t="s">
        <v>81</v>
      </c>
      <c r="AW955" s="12" t="s">
        <v>35</v>
      </c>
      <c r="AX955" s="12" t="s">
        <v>73</v>
      </c>
      <c r="AY955" s="241" t="s">
        <v>152</v>
      </c>
    </row>
    <row r="956" s="12" customFormat="1">
      <c r="B956" s="232"/>
      <c r="C956" s="233"/>
      <c r="D956" s="229" t="s">
        <v>182</v>
      </c>
      <c r="E956" s="234" t="s">
        <v>19</v>
      </c>
      <c r="F956" s="235" t="s">
        <v>3728</v>
      </c>
      <c r="G956" s="233"/>
      <c r="H956" s="234" t="s">
        <v>19</v>
      </c>
      <c r="I956" s="236"/>
      <c r="J956" s="233"/>
      <c r="K956" s="233"/>
      <c r="L956" s="237"/>
      <c r="M956" s="238"/>
      <c r="N956" s="239"/>
      <c r="O956" s="239"/>
      <c r="P956" s="239"/>
      <c r="Q956" s="239"/>
      <c r="R956" s="239"/>
      <c r="S956" s="239"/>
      <c r="T956" s="240"/>
      <c r="AT956" s="241" t="s">
        <v>182</v>
      </c>
      <c r="AU956" s="241" t="s">
        <v>83</v>
      </c>
      <c r="AV956" s="12" t="s">
        <v>81</v>
      </c>
      <c r="AW956" s="12" t="s">
        <v>35</v>
      </c>
      <c r="AX956" s="12" t="s">
        <v>73</v>
      </c>
      <c r="AY956" s="241" t="s">
        <v>152</v>
      </c>
    </row>
    <row r="957" s="12" customFormat="1">
      <c r="B957" s="232"/>
      <c r="C957" s="233"/>
      <c r="D957" s="229" t="s">
        <v>182</v>
      </c>
      <c r="E957" s="234" t="s">
        <v>19</v>
      </c>
      <c r="F957" s="235" t="s">
        <v>4277</v>
      </c>
      <c r="G957" s="233"/>
      <c r="H957" s="234" t="s">
        <v>19</v>
      </c>
      <c r="I957" s="236"/>
      <c r="J957" s="233"/>
      <c r="K957" s="233"/>
      <c r="L957" s="237"/>
      <c r="M957" s="238"/>
      <c r="N957" s="239"/>
      <c r="O957" s="239"/>
      <c r="P957" s="239"/>
      <c r="Q957" s="239"/>
      <c r="R957" s="239"/>
      <c r="S957" s="239"/>
      <c r="T957" s="240"/>
      <c r="AT957" s="241" t="s">
        <v>182</v>
      </c>
      <c r="AU957" s="241" t="s">
        <v>83</v>
      </c>
      <c r="AV957" s="12" t="s">
        <v>81</v>
      </c>
      <c r="AW957" s="12" t="s">
        <v>35</v>
      </c>
      <c r="AX957" s="12" t="s">
        <v>73</v>
      </c>
      <c r="AY957" s="241" t="s">
        <v>152</v>
      </c>
    </row>
    <row r="958" s="13" customFormat="1">
      <c r="B958" s="242"/>
      <c r="C958" s="243"/>
      <c r="D958" s="229" t="s">
        <v>182</v>
      </c>
      <c r="E958" s="244" t="s">
        <v>19</v>
      </c>
      <c r="F958" s="245" t="s">
        <v>3745</v>
      </c>
      <c r="G958" s="243"/>
      <c r="H958" s="246">
        <v>1.7929999999999999</v>
      </c>
      <c r="I958" s="247"/>
      <c r="J958" s="243"/>
      <c r="K958" s="243"/>
      <c r="L958" s="248"/>
      <c r="M958" s="249"/>
      <c r="N958" s="250"/>
      <c r="O958" s="250"/>
      <c r="P958" s="250"/>
      <c r="Q958" s="250"/>
      <c r="R958" s="250"/>
      <c r="S958" s="250"/>
      <c r="T958" s="251"/>
      <c r="AT958" s="252" t="s">
        <v>182</v>
      </c>
      <c r="AU958" s="252" t="s">
        <v>83</v>
      </c>
      <c r="AV958" s="13" t="s">
        <v>83</v>
      </c>
      <c r="AW958" s="13" t="s">
        <v>35</v>
      </c>
      <c r="AX958" s="13" t="s">
        <v>81</v>
      </c>
      <c r="AY958" s="252" t="s">
        <v>152</v>
      </c>
    </row>
    <row r="959" s="1" customFormat="1" ht="36" customHeight="1">
      <c r="B959" s="38"/>
      <c r="C959" s="211" t="s">
        <v>2222</v>
      </c>
      <c r="D959" s="211" t="s">
        <v>155</v>
      </c>
      <c r="E959" s="212" t="s">
        <v>1517</v>
      </c>
      <c r="F959" s="213" t="s">
        <v>1518</v>
      </c>
      <c r="G959" s="214" t="s">
        <v>223</v>
      </c>
      <c r="H959" s="215">
        <v>34.063000000000002</v>
      </c>
      <c r="I959" s="216"/>
      <c r="J959" s="217">
        <f>ROUND(I959*H959,2)</f>
        <v>0</v>
      </c>
      <c r="K959" s="213" t="s">
        <v>3039</v>
      </c>
      <c r="L959" s="43"/>
      <c r="M959" s="225" t="s">
        <v>19</v>
      </c>
      <c r="N959" s="226" t="s">
        <v>44</v>
      </c>
      <c r="O959" s="83"/>
      <c r="P959" s="227">
        <f>O959*H959</f>
        <v>0</v>
      </c>
      <c r="Q959" s="227">
        <v>0</v>
      </c>
      <c r="R959" s="227">
        <f>Q959*H959</f>
        <v>0</v>
      </c>
      <c r="S959" s="227">
        <v>0</v>
      </c>
      <c r="T959" s="228">
        <f>S959*H959</f>
        <v>0</v>
      </c>
      <c r="AR959" s="223" t="s">
        <v>81</v>
      </c>
      <c r="AT959" s="223" t="s">
        <v>155</v>
      </c>
      <c r="AU959" s="223" t="s">
        <v>83</v>
      </c>
      <c r="AY959" s="17" t="s">
        <v>152</v>
      </c>
      <c r="BE959" s="224">
        <f>IF(N959="základní",J959,0)</f>
        <v>0</v>
      </c>
      <c r="BF959" s="224">
        <f>IF(N959="snížená",J959,0)</f>
        <v>0</v>
      </c>
      <c r="BG959" s="224">
        <f>IF(N959="zákl. přenesená",J959,0)</f>
        <v>0</v>
      </c>
      <c r="BH959" s="224">
        <f>IF(N959="sníž. přenesená",J959,0)</f>
        <v>0</v>
      </c>
      <c r="BI959" s="224">
        <f>IF(N959="nulová",J959,0)</f>
        <v>0</v>
      </c>
      <c r="BJ959" s="17" t="s">
        <v>81</v>
      </c>
      <c r="BK959" s="224">
        <f>ROUND(I959*H959,2)</f>
        <v>0</v>
      </c>
      <c r="BL959" s="17" t="s">
        <v>81</v>
      </c>
      <c r="BM959" s="223" t="s">
        <v>4278</v>
      </c>
    </row>
    <row r="960" s="1" customFormat="1">
      <c r="B960" s="38"/>
      <c r="C960" s="39"/>
      <c r="D960" s="229" t="s">
        <v>180</v>
      </c>
      <c r="E960" s="39"/>
      <c r="F960" s="230" t="s">
        <v>3256</v>
      </c>
      <c r="G960" s="39"/>
      <c r="H960" s="39"/>
      <c r="I960" s="135"/>
      <c r="J960" s="39"/>
      <c r="K960" s="39"/>
      <c r="L960" s="43"/>
      <c r="M960" s="231"/>
      <c r="N960" s="83"/>
      <c r="O960" s="83"/>
      <c r="P960" s="83"/>
      <c r="Q960" s="83"/>
      <c r="R960" s="83"/>
      <c r="S960" s="83"/>
      <c r="T960" s="84"/>
      <c r="AT960" s="17" t="s">
        <v>180</v>
      </c>
      <c r="AU960" s="17" t="s">
        <v>83</v>
      </c>
    </row>
    <row r="961" s="12" customFormat="1">
      <c r="B961" s="232"/>
      <c r="C961" s="233"/>
      <c r="D961" s="229" t="s">
        <v>182</v>
      </c>
      <c r="E961" s="234" t="s">
        <v>19</v>
      </c>
      <c r="F961" s="235" t="s">
        <v>3727</v>
      </c>
      <c r="G961" s="233"/>
      <c r="H961" s="234" t="s">
        <v>19</v>
      </c>
      <c r="I961" s="236"/>
      <c r="J961" s="233"/>
      <c r="K961" s="233"/>
      <c r="L961" s="237"/>
      <c r="M961" s="238"/>
      <c r="N961" s="239"/>
      <c r="O961" s="239"/>
      <c r="P961" s="239"/>
      <c r="Q961" s="239"/>
      <c r="R961" s="239"/>
      <c r="S961" s="239"/>
      <c r="T961" s="240"/>
      <c r="AT961" s="241" t="s">
        <v>182</v>
      </c>
      <c r="AU961" s="241" t="s">
        <v>83</v>
      </c>
      <c r="AV961" s="12" t="s">
        <v>81</v>
      </c>
      <c r="AW961" s="12" t="s">
        <v>35</v>
      </c>
      <c r="AX961" s="12" t="s">
        <v>73</v>
      </c>
      <c r="AY961" s="241" t="s">
        <v>152</v>
      </c>
    </row>
    <row r="962" s="12" customFormat="1">
      <c r="B962" s="232"/>
      <c r="C962" s="233"/>
      <c r="D962" s="229" t="s">
        <v>182</v>
      </c>
      <c r="E962" s="234" t="s">
        <v>19</v>
      </c>
      <c r="F962" s="235" t="s">
        <v>3728</v>
      </c>
      <c r="G962" s="233"/>
      <c r="H962" s="234" t="s">
        <v>19</v>
      </c>
      <c r="I962" s="236"/>
      <c r="J962" s="233"/>
      <c r="K962" s="233"/>
      <c r="L962" s="237"/>
      <c r="M962" s="238"/>
      <c r="N962" s="239"/>
      <c r="O962" s="239"/>
      <c r="P962" s="239"/>
      <c r="Q962" s="239"/>
      <c r="R962" s="239"/>
      <c r="S962" s="239"/>
      <c r="T962" s="240"/>
      <c r="AT962" s="241" t="s">
        <v>182</v>
      </c>
      <c r="AU962" s="241" t="s">
        <v>83</v>
      </c>
      <c r="AV962" s="12" t="s">
        <v>81</v>
      </c>
      <c r="AW962" s="12" t="s">
        <v>35</v>
      </c>
      <c r="AX962" s="12" t="s">
        <v>73</v>
      </c>
      <c r="AY962" s="241" t="s">
        <v>152</v>
      </c>
    </row>
    <row r="963" s="12" customFormat="1">
      <c r="B963" s="232"/>
      <c r="C963" s="233"/>
      <c r="D963" s="229" t="s">
        <v>182</v>
      </c>
      <c r="E963" s="234" t="s">
        <v>19</v>
      </c>
      <c r="F963" s="235" t="s">
        <v>4279</v>
      </c>
      <c r="G963" s="233"/>
      <c r="H963" s="234" t="s">
        <v>19</v>
      </c>
      <c r="I963" s="236"/>
      <c r="J963" s="233"/>
      <c r="K963" s="233"/>
      <c r="L963" s="237"/>
      <c r="M963" s="238"/>
      <c r="N963" s="239"/>
      <c r="O963" s="239"/>
      <c r="P963" s="239"/>
      <c r="Q963" s="239"/>
      <c r="R963" s="239"/>
      <c r="S963" s="239"/>
      <c r="T963" s="240"/>
      <c r="AT963" s="241" t="s">
        <v>182</v>
      </c>
      <c r="AU963" s="241" t="s">
        <v>83</v>
      </c>
      <c r="AV963" s="12" t="s">
        <v>81</v>
      </c>
      <c r="AW963" s="12" t="s">
        <v>35</v>
      </c>
      <c r="AX963" s="12" t="s">
        <v>73</v>
      </c>
      <c r="AY963" s="241" t="s">
        <v>152</v>
      </c>
    </row>
    <row r="964" s="13" customFormat="1">
      <c r="B964" s="242"/>
      <c r="C964" s="243"/>
      <c r="D964" s="229" t="s">
        <v>182</v>
      </c>
      <c r="E964" s="244" t="s">
        <v>19</v>
      </c>
      <c r="F964" s="245" t="s">
        <v>3748</v>
      </c>
      <c r="G964" s="243"/>
      <c r="H964" s="246">
        <v>34.063000000000002</v>
      </c>
      <c r="I964" s="247"/>
      <c r="J964" s="243"/>
      <c r="K964" s="243"/>
      <c r="L964" s="248"/>
      <c r="M964" s="249"/>
      <c r="N964" s="250"/>
      <c r="O964" s="250"/>
      <c r="P964" s="250"/>
      <c r="Q964" s="250"/>
      <c r="R964" s="250"/>
      <c r="S964" s="250"/>
      <c r="T964" s="251"/>
      <c r="AT964" s="252" t="s">
        <v>182</v>
      </c>
      <c r="AU964" s="252" t="s">
        <v>83</v>
      </c>
      <c r="AV964" s="13" t="s">
        <v>83</v>
      </c>
      <c r="AW964" s="13" t="s">
        <v>35</v>
      </c>
      <c r="AX964" s="13" t="s">
        <v>81</v>
      </c>
      <c r="AY964" s="252" t="s">
        <v>152</v>
      </c>
    </row>
    <row r="965" s="11" customFormat="1" ht="25.92" customHeight="1">
      <c r="B965" s="195"/>
      <c r="C965" s="196"/>
      <c r="D965" s="197" t="s">
        <v>72</v>
      </c>
      <c r="E965" s="198" t="s">
        <v>120</v>
      </c>
      <c r="F965" s="198" t="s">
        <v>121</v>
      </c>
      <c r="G965" s="196"/>
      <c r="H965" s="196"/>
      <c r="I965" s="199"/>
      <c r="J965" s="200">
        <f>BK965</f>
        <v>0</v>
      </c>
      <c r="K965" s="196"/>
      <c r="L965" s="201"/>
      <c r="M965" s="202"/>
      <c r="N965" s="203"/>
      <c r="O965" s="203"/>
      <c r="P965" s="204">
        <f>P966+P979</f>
        <v>0</v>
      </c>
      <c r="Q965" s="203"/>
      <c r="R965" s="204">
        <f>R966+R979</f>
        <v>0</v>
      </c>
      <c r="S965" s="203"/>
      <c r="T965" s="205">
        <f>T966+T979</f>
        <v>0</v>
      </c>
      <c r="AR965" s="206" t="s">
        <v>215</v>
      </c>
      <c r="AT965" s="207" t="s">
        <v>72</v>
      </c>
      <c r="AU965" s="207" t="s">
        <v>73</v>
      </c>
      <c r="AY965" s="206" t="s">
        <v>152</v>
      </c>
      <c r="BK965" s="208">
        <f>BK966+BK979</f>
        <v>0</v>
      </c>
    </row>
    <row r="966" s="11" customFormat="1" ht="22.8" customHeight="1">
      <c r="B966" s="195"/>
      <c r="C966" s="196"/>
      <c r="D966" s="197" t="s">
        <v>72</v>
      </c>
      <c r="E966" s="209" t="s">
        <v>4280</v>
      </c>
      <c r="F966" s="209" t="s">
        <v>4281</v>
      </c>
      <c r="G966" s="196"/>
      <c r="H966" s="196"/>
      <c r="I966" s="199"/>
      <c r="J966" s="210">
        <f>BK966</f>
        <v>0</v>
      </c>
      <c r="K966" s="196"/>
      <c r="L966" s="201"/>
      <c r="M966" s="202"/>
      <c r="N966" s="203"/>
      <c r="O966" s="203"/>
      <c r="P966" s="204">
        <f>SUM(P967:P978)</f>
        <v>0</v>
      </c>
      <c r="Q966" s="203"/>
      <c r="R966" s="204">
        <f>SUM(R967:R978)</f>
        <v>0</v>
      </c>
      <c r="S966" s="203"/>
      <c r="T966" s="205">
        <f>SUM(T967:T978)</f>
        <v>0</v>
      </c>
      <c r="AR966" s="206" t="s">
        <v>215</v>
      </c>
      <c r="AT966" s="207" t="s">
        <v>72</v>
      </c>
      <c r="AU966" s="207" t="s">
        <v>81</v>
      </c>
      <c r="AY966" s="206" t="s">
        <v>152</v>
      </c>
      <c r="BK966" s="208">
        <f>SUM(BK967:BK978)</f>
        <v>0</v>
      </c>
    </row>
    <row r="967" s="1" customFormat="1" ht="24" customHeight="1">
      <c r="B967" s="38"/>
      <c r="C967" s="211" t="s">
        <v>2226</v>
      </c>
      <c r="D967" s="211" t="s">
        <v>155</v>
      </c>
      <c r="E967" s="212" t="s">
        <v>4282</v>
      </c>
      <c r="F967" s="213" t="s">
        <v>4283</v>
      </c>
      <c r="G967" s="214" t="s">
        <v>267</v>
      </c>
      <c r="H967" s="215">
        <v>1</v>
      </c>
      <c r="I967" s="216"/>
      <c r="J967" s="217">
        <f>ROUND(I967*H967,2)</f>
        <v>0</v>
      </c>
      <c r="K967" s="213" t="s">
        <v>3039</v>
      </c>
      <c r="L967" s="43"/>
      <c r="M967" s="225" t="s">
        <v>19</v>
      </c>
      <c r="N967" s="226" t="s">
        <v>44</v>
      </c>
      <c r="O967" s="83"/>
      <c r="P967" s="227">
        <f>O967*H967</f>
        <v>0</v>
      </c>
      <c r="Q967" s="227">
        <v>0</v>
      </c>
      <c r="R967" s="227">
        <f>Q967*H967</f>
        <v>0</v>
      </c>
      <c r="S967" s="227">
        <v>0</v>
      </c>
      <c r="T967" s="228">
        <f>S967*H967</f>
        <v>0</v>
      </c>
      <c r="AR967" s="223" t="s">
        <v>4284</v>
      </c>
      <c r="AT967" s="223" t="s">
        <v>155</v>
      </c>
      <c r="AU967" s="223" t="s">
        <v>83</v>
      </c>
      <c r="AY967" s="17" t="s">
        <v>152</v>
      </c>
      <c r="BE967" s="224">
        <f>IF(N967="základní",J967,0)</f>
        <v>0</v>
      </c>
      <c r="BF967" s="224">
        <f>IF(N967="snížená",J967,0)</f>
        <v>0</v>
      </c>
      <c r="BG967" s="224">
        <f>IF(N967="zákl. přenesená",J967,0)</f>
        <v>0</v>
      </c>
      <c r="BH967" s="224">
        <f>IF(N967="sníž. přenesená",J967,0)</f>
        <v>0</v>
      </c>
      <c r="BI967" s="224">
        <f>IF(N967="nulová",J967,0)</f>
        <v>0</v>
      </c>
      <c r="BJ967" s="17" t="s">
        <v>81</v>
      </c>
      <c r="BK967" s="224">
        <f>ROUND(I967*H967,2)</f>
        <v>0</v>
      </c>
      <c r="BL967" s="17" t="s">
        <v>4284</v>
      </c>
      <c r="BM967" s="223" t="s">
        <v>4285</v>
      </c>
    </row>
    <row r="968" s="12" customFormat="1">
      <c r="B968" s="232"/>
      <c r="C968" s="233"/>
      <c r="D968" s="229" t="s">
        <v>182</v>
      </c>
      <c r="E968" s="234" t="s">
        <v>19</v>
      </c>
      <c r="F968" s="235" t="s">
        <v>3727</v>
      </c>
      <c r="G968" s="233"/>
      <c r="H968" s="234" t="s">
        <v>19</v>
      </c>
      <c r="I968" s="236"/>
      <c r="J968" s="233"/>
      <c r="K968" s="233"/>
      <c r="L968" s="237"/>
      <c r="M968" s="238"/>
      <c r="N968" s="239"/>
      <c r="O968" s="239"/>
      <c r="P968" s="239"/>
      <c r="Q968" s="239"/>
      <c r="R968" s="239"/>
      <c r="S968" s="239"/>
      <c r="T968" s="240"/>
      <c r="AT968" s="241" t="s">
        <v>182</v>
      </c>
      <c r="AU968" s="241" t="s">
        <v>83</v>
      </c>
      <c r="AV968" s="12" t="s">
        <v>81</v>
      </c>
      <c r="AW968" s="12" t="s">
        <v>35</v>
      </c>
      <c r="AX968" s="12" t="s">
        <v>73</v>
      </c>
      <c r="AY968" s="241" t="s">
        <v>152</v>
      </c>
    </row>
    <row r="969" s="12" customFormat="1">
      <c r="B969" s="232"/>
      <c r="C969" s="233"/>
      <c r="D969" s="229" t="s">
        <v>182</v>
      </c>
      <c r="E969" s="234" t="s">
        <v>19</v>
      </c>
      <c r="F969" s="235" t="s">
        <v>4286</v>
      </c>
      <c r="G969" s="233"/>
      <c r="H969" s="234" t="s">
        <v>19</v>
      </c>
      <c r="I969" s="236"/>
      <c r="J969" s="233"/>
      <c r="K969" s="233"/>
      <c r="L969" s="237"/>
      <c r="M969" s="238"/>
      <c r="N969" s="239"/>
      <c r="O969" s="239"/>
      <c r="P969" s="239"/>
      <c r="Q969" s="239"/>
      <c r="R969" s="239"/>
      <c r="S969" s="239"/>
      <c r="T969" s="240"/>
      <c r="AT969" s="241" t="s">
        <v>182</v>
      </c>
      <c r="AU969" s="241" t="s">
        <v>83</v>
      </c>
      <c r="AV969" s="12" t="s">
        <v>81</v>
      </c>
      <c r="AW969" s="12" t="s">
        <v>35</v>
      </c>
      <c r="AX969" s="12" t="s">
        <v>73</v>
      </c>
      <c r="AY969" s="241" t="s">
        <v>152</v>
      </c>
    </row>
    <row r="970" s="13" customFormat="1">
      <c r="B970" s="242"/>
      <c r="C970" s="243"/>
      <c r="D970" s="229" t="s">
        <v>182</v>
      </c>
      <c r="E970" s="244" t="s">
        <v>19</v>
      </c>
      <c r="F970" s="245" t="s">
        <v>81</v>
      </c>
      <c r="G970" s="243"/>
      <c r="H970" s="246">
        <v>1</v>
      </c>
      <c r="I970" s="247"/>
      <c r="J970" s="243"/>
      <c r="K970" s="243"/>
      <c r="L970" s="248"/>
      <c r="M970" s="249"/>
      <c r="N970" s="250"/>
      <c r="O970" s="250"/>
      <c r="P970" s="250"/>
      <c r="Q970" s="250"/>
      <c r="R970" s="250"/>
      <c r="S970" s="250"/>
      <c r="T970" s="251"/>
      <c r="AT970" s="252" t="s">
        <v>182</v>
      </c>
      <c r="AU970" s="252" t="s">
        <v>83</v>
      </c>
      <c r="AV970" s="13" t="s">
        <v>83</v>
      </c>
      <c r="AW970" s="13" t="s">
        <v>35</v>
      </c>
      <c r="AX970" s="13" t="s">
        <v>81</v>
      </c>
      <c r="AY970" s="252" t="s">
        <v>152</v>
      </c>
    </row>
    <row r="971" s="1" customFormat="1" ht="36" customHeight="1">
      <c r="B971" s="38"/>
      <c r="C971" s="211" t="s">
        <v>2230</v>
      </c>
      <c r="D971" s="211" t="s">
        <v>155</v>
      </c>
      <c r="E971" s="212" t="s">
        <v>4287</v>
      </c>
      <c r="F971" s="213" t="s">
        <v>4288</v>
      </c>
      <c r="G971" s="214" t="s">
        <v>267</v>
      </c>
      <c r="H971" s="215">
        <v>1</v>
      </c>
      <c r="I971" s="216"/>
      <c r="J971" s="217">
        <f>ROUND(I971*H971,2)</f>
        <v>0</v>
      </c>
      <c r="K971" s="213" t="s">
        <v>3039</v>
      </c>
      <c r="L971" s="43"/>
      <c r="M971" s="225" t="s">
        <v>19</v>
      </c>
      <c r="N971" s="226" t="s">
        <v>44</v>
      </c>
      <c r="O971" s="83"/>
      <c r="P971" s="227">
        <f>O971*H971</f>
        <v>0</v>
      </c>
      <c r="Q971" s="227">
        <v>0</v>
      </c>
      <c r="R971" s="227">
        <f>Q971*H971</f>
        <v>0</v>
      </c>
      <c r="S971" s="227">
        <v>0</v>
      </c>
      <c r="T971" s="228">
        <f>S971*H971</f>
        <v>0</v>
      </c>
      <c r="AR971" s="223" t="s">
        <v>4284</v>
      </c>
      <c r="AT971" s="223" t="s">
        <v>155</v>
      </c>
      <c r="AU971" s="223" t="s">
        <v>83</v>
      </c>
      <c r="AY971" s="17" t="s">
        <v>152</v>
      </c>
      <c r="BE971" s="224">
        <f>IF(N971="základní",J971,0)</f>
        <v>0</v>
      </c>
      <c r="BF971" s="224">
        <f>IF(N971="snížená",J971,0)</f>
        <v>0</v>
      </c>
      <c r="BG971" s="224">
        <f>IF(N971="zákl. přenesená",J971,0)</f>
        <v>0</v>
      </c>
      <c r="BH971" s="224">
        <f>IF(N971="sníž. přenesená",J971,0)</f>
        <v>0</v>
      </c>
      <c r="BI971" s="224">
        <f>IF(N971="nulová",J971,0)</f>
        <v>0</v>
      </c>
      <c r="BJ971" s="17" t="s">
        <v>81</v>
      </c>
      <c r="BK971" s="224">
        <f>ROUND(I971*H971,2)</f>
        <v>0</v>
      </c>
      <c r="BL971" s="17" t="s">
        <v>4284</v>
      </c>
      <c r="BM971" s="223" t="s">
        <v>4289</v>
      </c>
    </row>
    <row r="972" s="12" customFormat="1">
      <c r="B972" s="232"/>
      <c r="C972" s="233"/>
      <c r="D972" s="229" t="s">
        <v>182</v>
      </c>
      <c r="E972" s="234" t="s">
        <v>19</v>
      </c>
      <c r="F972" s="235" t="s">
        <v>3727</v>
      </c>
      <c r="G972" s="233"/>
      <c r="H972" s="234" t="s">
        <v>19</v>
      </c>
      <c r="I972" s="236"/>
      <c r="J972" s="233"/>
      <c r="K972" s="233"/>
      <c r="L972" s="237"/>
      <c r="M972" s="238"/>
      <c r="N972" s="239"/>
      <c r="O972" s="239"/>
      <c r="P972" s="239"/>
      <c r="Q972" s="239"/>
      <c r="R972" s="239"/>
      <c r="S972" s="239"/>
      <c r="T972" s="240"/>
      <c r="AT972" s="241" t="s">
        <v>182</v>
      </c>
      <c r="AU972" s="241" t="s">
        <v>83</v>
      </c>
      <c r="AV972" s="12" t="s">
        <v>81</v>
      </c>
      <c r="AW972" s="12" t="s">
        <v>35</v>
      </c>
      <c r="AX972" s="12" t="s">
        <v>73</v>
      </c>
      <c r="AY972" s="241" t="s">
        <v>152</v>
      </c>
    </row>
    <row r="973" s="12" customFormat="1">
      <c r="B973" s="232"/>
      <c r="C973" s="233"/>
      <c r="D973" s="229" t="s">
        <v>182</v>
      </c>
      <c r="E973" s="234" t="s">
        <v>19</v>
      </c>
      <c r="F973" s="235" t="s">
        <v>4290</v>
      </c>
      <c r="G973" s="233"/>
      <c r="H973" s="234" t="s">
        <v>19</v>
      </c>
      <c r="I973" s="236"/>
      <c r="J973" s="233"/>
      <c r="K973" s="233"/>
      <c r="L973" s="237"/>
      <c r="M973" s="238"/>
      <c r="N973" s="239"/>
      <c r="O973" s="239"/>
      <c r="P973" s="239"/>
      <c r="Q973" s="239"/>
      <c r="R973" s="239"/>
      <c r="S973" s="239"/>
      <c r="T973" s="240"/>
      <c r="AT973" s="241" t="s">
        <v>182</v>
      </c>
      <c r="AU973" s="241" t="s">
        <v>83</v>
      </c>
      <c r="AV973" s="12" t="s">
        <v>81</v>
      </c>
      <c r="AW973" s="12" t="s">
        <v>35</v>
      </c>
      <c r="AX973" s="12" t="s">
        <v>73</v>
      </c>
      <c r="AY973" s="241" t="s">
        <v>152</v>
      </c>
    </row>
    <row r="974" s="13" customFormat="1">
      <c r="B974" s="242"/>
      <c r="C974" s="243"/>
      <c r="D974" s="229" t="s">
        <v>182</v>
      </c>
      <c r="E974" s="244" t="s">
        <v>19</v>
      </c>
      <c r="F974" s="245" t="s">
        <v>81</v>
      </c>
      <c r="G974" s="243"/>
      <c r="H974" s="246">
        <v>1</v>
      </c>
      <c r="I974" s="247"/>
      <c r="J974" s="243"/>
      <c r="K974" s="243"/>
      <c r="L974" s="248"/>
      <c r="M974" s="249"/>
      <c r="N974" s="250"/>
      <c r="O974" s="250"/>
      <c r="P974" s="250"/>
      <c r="Q974" s="250"/>
      <c r="R974" s="250"/>
      <c r="S974" s="250"/>
      <c r="T974" s="251"/>
      <c r="AT974" s="252" t="s">
        <v>182</v>
      </c>
      <c r="AU974" s="252" t="s">
        <v>83</v>
      </c>
      <c r="AV974" s="13" t="s">
        <v>83</v>
      </c>
      <c r="AW974" s="13" t="s">
        <v>35</v>
      </c>
      <c r="AX974" s="13" t="s">
        <v>81</v>
      </c>
      <c r="AY974" s="252" t="s">
        <v>152</v>
      </c>
    </row>
    <row r="975" s="1" customFormat="1" ht="36" customHeight="1">
      <c r="B975" s="38"/>
      <c r="C975" s="211" t="s">
        <v>2234</v>
      </c>
      <c r="D975" s="211" t="s">
        <v>155</v>
      </c>
      <c r="E975" s="212" t="s">
        <v>4291</v>
      </c>
      <c r="F975" s="213" t="s">
        <v>4292</v>
      </c>
      <c r="G975" s="214" t="s">
        <v>267</v>
      </c>
      <c r="H975" s="215">
        <v>1</v>
      </c>
      <c r="I975" s="216"/>
      <c r="J975" s="217">
        <f>ROUND(I975*H975,2)</f>
        <v>0</v>
      </c>
      <c r="K975" s="213" t="s">
        <v>3039</v>
      </c>
      <c r="L975" s="43"/>
      <c r="M975" s="225" t="s">
        <v>19</v>
      </c>
      <c r="N975" s="226" t="s">
        <v>44</v>
      </c>
      <c r="O975" s="83"/>
      <c r="P975" s="227">
        <f>O975*H975</f>
        <v>0</v>
      </c>
      <c r="Q975" s="227">
        <v>0</v>
      </c>
      <c r="R975" s="227">
        <f>Q975*H975</f>
        <v>0</v>
      </c>
      <c r="S975" s="227">
        <v>0</v>
      </c>
      <c r="T975" s="228">
        <f>S975*H975</f>
        <v>0</v>
      </c>
      <c r="AR975" s="223" t="s">
        <v>4284</v>
      </c>
      <c r="AT975" s="223" t="s">
        <v>155</v>
      </c>
      <c r="AU975" s="223" t="s">
        <v>83</v>
      </c>
      <c r="AY975" s="17" t="s">
        <v>152</v>
      </c>
      <c r="BE975" s="224">
        <f>IF(N975="základní",J975,0)</f>
        <v>0</v>
      </c>
      <c r="BF975" s="224">
        <f>IF(N975="snížená",J975,0)</f>
        <v>0</v>
      </c>
      <c r="BG975" s="224">
        <f>IF(N975="zákl. přenesená",J975,0)</f>
        <v>0</v>
      </c>
      <c r="BH975" s="224">
        <f>IF(N975="sníž. přenesená",J975,0)</f>
        <v>0</v>
      </c>
      <c r="BI975" s="224">
        <f>IF(N975="nulová",J975,0)</f>
        <v>0</v>
      </c>
      <c r="BJ975" s="17" t="s">
        <v>81</v>
      </c>
      <c r="BK975" s="224">
        <f>ROUND(I975*H975,2)</f>
        <v>0</v>
      </c>
      <c r="BL975" s="17" t="s">
        <v>4284</v>
      </c>
      <c r="BM975" s="223" t="s">
        <v>4293</v>
      </c>
    </row>
    <row r="976" s="12" customFormat="1">
      <c r="B976" s="232"/>
      <c r="C976" s="233"/>
      <c r="D976" s="229" t="s">
        <v>182</v>
      </c>
      <c r="E976" s="234" t="s">
        <v>19</v>
      </c>
      <c r="F976" s="235" t="s">
        <v>3727</v>
      </c>
      <c r="G976" s="233"/>
      <c r="H976" s="234" t="s">
        <v>19</v>
      </c>
      <c r="I976" s="236"/>
      <c r="J976" s="233"/>
      <c r="K976" s="233"/>
      <c r="L976" s="237"/>
      <c r="M976" s="238"/>
      <c r="N976" s="239"/>
      <c r="O976" s="239"/>
      <c r="P976" s="239"/>
      <c r="Q976" s="239"/>
      <c r="R976" s="239"/>
      <c r="S976" s="239"/>
      <c r="T976" s="240"/>
      <c r="AT976" s="241" t="s">
        <v>182</v>
      </c>
      <c r="AU976" s="241" t="s">
        <v>83</v>
      </c>
      <c r="AV976" s="12" t="s">
        <v>81</v>
      </c>
      <c r="AW976" s="12" t="s">
        <v>35</v>
      </c>
      <c r="AX976" s="12" t="s">
        <v>73</v>
      </c>
      <c r="AY976" s="241" t="s">
        <v>152</v>
      </c>
    </row>
    <row r="977" s="12" customFormat="1">
      <c r="B977" s="232"/>
      <c r="C977" s="233"/>
      <c r="D977" s="229" t="s">
        <v>182</v>
      </c>
      <c r="E977" s="234" t="s">
        <v>19</v>
      </c>
      <c r="F977" s="235" t="s">
        <v>4294</v>
      </c>
      <c r="G977" s="233"/>
      <c r="H977" s="234" t="s">
        <v>19</v>
      </c>
      <c r="I977" s="236"/>
      <c r="J977" s="233"/>
      <c r="K977" s="233"/>
      <c r="L977" s="237"/>
      <c r="M977" s="238"/>
      <c r="N977" s="239"/>
      <c r="O977" s="239"/>
      <c r="P977" s="239"/>
      <c r="Q977" s="239"/>
      <c r="R977" s="239"/>
      <c r="S977" s="239"/>
      <c r="T977" s="240"/>
      <c r="AT977" s="241" t="s">
        <v>182</v>
      </c>
      <c r="AU977" s="241" t="s">
        <v>83</v>
      </c>
      <c r="AV977" s="12" t="s">
        <v>81</v>
      </c>
      <c r="AW977" s="12" t="s">
        <v>35</v>
      </c>
      <c r="AX977" s="12" t="s">
        <v>73</v>
      </c>
      <c r="AY977" s="241" t="s">
        <v>152</v>
      </c>
    </row>
    <row r="978" s="13" customFormat="1">
      <c r="B978" s="242"/>
      <c r="C978" s="243"/>
      <c r="D978" s="229" t="s">
        <v>182</v>
      </c>
      <c r="E978" s="244" t="s">
        <v>19</v>
      </c>
      <c r="F978" s="245" t="s">
        <v>81</v>
      </c>
      <c r="G978" s="243"/>
      <c r="H978" s="246">
        <v>1</v>
      </c>
      <c r="I978" s="247"/>
      <c r="J978" s="243"/>
      <c r="K978" s="243"/>
      <c r="L978" s="248"/>
      <c r="M978" s="249"/>
      <c r="N978" s="250"/>
      <c r="O978" s="250"/>
      <c r="P978" s="250"/>
      <c r="Q978" s="250"/>
      <c r="R978" s="250"/>
      <c r="S978" s="250"/>
      <c r="T978" s="251"/>
      <c r="AT978" s="252" t="s">
        <v>182</v>
      </c>
      <c r="AU978" s="252" t="s">
        <v>83</v>
      </c>
      <c r="AV978" s="13" t="s">
        <v>83</v>
      </c>
      <c r="AW978" s="13" t="s">
        <v>35</v>
      </c>
      <c r="AX978" s="13" t="s">
        <v>81</v>
      </c>
      <c r="AY978" s="252" t="s">
        <v>152</v>
      </c>
    </row>
    <row r="979" s="11" customFormat="1" ht="22.8" customHeight="1">
      <c r="B979" s="195"/>
      <c r="C979" s="196"/>
      <c r="D979" s="197" t="s">
        <v>72</v>
      </c>
      <c r="E979" s="209" t="s">
        <v>4295</v>
      </c>
      <c r="F979" s="209" t="s">
        <v>4296</v>
      </c>
      <c r="G979" s="196"/>
      <c r="H979" s="196"/>
      <c r="I979" s="199"/>
      <c r="J979" s="210">
        <f>BK979</f>
        <v>0</v>
      </c>
      <c r="K979" s="196"/>
      <c r="L979" s="201"/>
      <c r="M979" s="202"/>
      <c r="N979" s="203"/>
      <c r="O979" s="203"/>
      <c r="P979" s="204">
        <f>SUM(P980:P983)</f>
        <v>0</v>
      </c>
      <c r="Q979" s="203"/>
      <c r="R979" s="204">
        <f>SUM(R980:R983)</f>
        <v>0</v>
      </c>
      <c r="S979" s="203"/>
      <c r="T979" s="205">
        <f>SUM(T980:T983)</f>
        <v>0</v>
      </c>
      <c r="AR979" s="206" t="s">
        <v>215</v>
      </c>
      <c r="AT979" s="207" t="s">
        <v>72</v>
      </c>
      <c r="AU979" s="207" t="s">
        <v>81</v>
      </c>
      <c r="AY979" s="206" t="s">
        <v>152</v>
      </c>
      <c r="BK979" s="208">
        <f>SUM(BK980:BK983)</f>
        <v>0</v>
      </c>
    </row>
    <row r="980" s="1" customFormat="1" ht="24" customHeight="1">
      <c r="B980" s="38"/>
      <c r="C980" s="211" t="s">
        <v>2238</v>
      </c>
      <c r="D980" s="211" t="s">
        <v>155</v>
      </c>
      <c r="E980" s="212" t="s">
        <v>4297</v>
      </c>
      <c r="F980" s="213" t="s">
        <v>4298</v>
      </c>
      <c r="G980" s="214" t="s">
        <v>4299</v>
      </c>
      <c r="H980" s="215">
        <v>1</v>
      </c>
      <c r="I980" s="216"/>
      <c r="J980" s="217">
        <f>ROUND(I980*H980,2)</f>
        <v>0</v>
      </c>
      <c r="K980" s="213" t="s">
        <v>3039</v>
      </c>
      <c r="L980" s="43"/>
      <c r="M980" s="225" t="s">
        <v>19</v>
      </c>
      <c r="N980" s="226" t="s">
        <v>44</v>
      </c>
      <c r="O980" s="83"/>
      <c r="P980" s="227">
        <f>O980*H980</f>
        <v>0</v>
      </c>
      <c r="Q980" s="227">
        <v>0</v>
      </c>
      <c r="R980" s="227">
        <f>Q980*H980</f>
        <v>0</v>
      </c>
      <c r="S980" s="227">
        <v>0</v>
      </c>
      <c r="T980" s="228">
        <f>S980*H980</f>
        <v>0</v>
      </c>
      <c r="AR980" s="223" t="s">
        <v>4284</v>
      </c>
      <c r="AT980" s="223" t="s">
        <v>155</v>
      </c>
      <c r="AU980" s="223" t="s">
        <v>83</v>
      </c>
      <c r="AY980" s="17" t="s">
        <v>152</v>
      </c>
      <c r="BE980" s="224">
        <f>IF(N980="základní",J980,0)</f>
        <v>0</v>
      </c>
      <c r="BF980" s="224">
        <f>IF(N980="snížená",J980,0)</f>
        <v>0</v>
      </c>
      <c r="BG980" s="224">
        <f>IF(N980="zákl. přenesená",J980,0)</f>
        <v>0</v>
      </c>
      <c r="BH980" s="224">
        <f>IF(N980="sníž. přenesená",J980,0)</f>
        <v>0</v>
      </c>
      <c r="BI980" s="224">
        <f>IF(N980="nulová",J980,0)</f>
        <v>0</v>
      </c>
      <c r="BJ980" s="17" t="s">
        <v>81</v>
      </c>
      <c r="BK980" s="224">
        <f>ROUND(I980*H980,2)</f>
        <v>0</v>
      </c>
      <c r="BL980" s="17" t="s">
        <v>4284</v>
      </c>
      <c r="BM980" s="223" t="s">
        <v>4300</v>
      </c>
    </row>
    <row r="981" s="12" customFormat="1">
      <c r="B981" s="232"/>
      <c r="C981" s="233"/>
      <c r="D981" s="229" t="s">
        <v>182</v>
      </c>
      <c r="E981" s="234" t="s">
        <v>19</v>
      </c>
      <c r="F981" s="235" t="s">
        <v>3727</v>
      </c>
      <c r="G981" s="233"/>
      <c r="H981" s="234" t="s">
        <v>19</v>
      </c>
      <c r="I981" s="236"/>
      <c r="J981" s="233"/>
      <c r="K981" s="233"/>
      <c r="L981" s="237"/>
      <c r="M981" s="238"/>
      <c r="N981" s="239"/>
      <c r="O981" s="239"/>
      <c r="P981" s="239"/>
      <c r="Q981" s="239"/>
      <c r="R981" s="239"/>
      <c r="S981" s="239"/>
      <c r="T981" s="240"/>
      <c r="AT981" s="241" t="s">
        <v>182</v>
      </c>
      <c r="AU981" s="241" t="s">
        <v>83</v>
      </c>
      <c r="AV981" s="12" t="s">
        <v>81</v>
      </c>
      <c r="AW981" s="12" t="s">
        <v>35</v>
      </c>
      <c r="AX981" s="12" t="s">
        <v>73</v>
      </c>
      <c r="AY981" s="241" t="s">
        <v>152</v>
      </c>
    </row>
    <row r="982" s="12" customFormat="1">
      <c r="B982" s="232"/>
      <c r="C982" s="233"/>
      <c r="D982" s="229" t="s">
        <v>182</v>
      </c>
      <c r="E982" s="234" t="s">
        <v>19</v>
      </c>
      <c r="F982" s="235" t="s">
        <v>4301</v>
      </c>
      <c r="G982" s="233"/>
      <c r="H982" s="234" t="s">
        <v>19</v>
      </c>
      <c r="I982" s="236"/>
      <c r="J982" s="233"/>
      <c r="K982" s="233"/>
      <c r="L982" s="237"/>
      <c r="M982" s="238"/>
      <c r="N982" s="239"/>
      <c r="O982" s="239"/>
      <c r="P982" s="239"/>
      <c r="Q982" s="239"/>
      <c r="R982" s="239"/>
      <c r="S982" s="239"/>
      <c r="T982" s="240"/>
      <c r="AT982" s="241" t="s">
        <v>182</v>
      </c>
      <c r="AU982" s="241" t="s">
        <v>83</v>
      </c>
      <c r="AV982" s="12" t="s">
        <v>81</v>
      </c>
      <c r="AW982" s="12" t="s">
        <v>35</v>
      </c>
      <c r="AX982" s="12" t="s">
        <v>73</v>
      </c>
      <c r="AY982" s="241" t="s">
        <v>152</v>
      </c>
    </row>
    <row r="983" s="13" customFormat="1">
      <c r="B983" s="242"/>
      <c r="C983" s="243"/>
      <c r="D983" s="229" t="s">
        <v>182</v>
      </c>
      <c r="E983" s="244" t="s">
        <v>19</v>
      </c>
      <c r="F983" s="245" t="s">
        <v>81</v>
      </c>
      <c r="G983" s="243"/>
      <c r="H983" s="246">
        <v>1</v>
      </c>
      <c r="I983" s="247"/>
      <c r="J983" s="243"/>
      <c r="K983" s="243"/>
      <c r="L983" s="248"/>
      <c r="M983" s="274"/>
      <c r="N983" s="275"/>
      <c r="O983" s="275"/>
      <c r="P983" s="275"/>
      <c r="Q983" s="275"/>
      <c r="R983" s="275"/>
      <c r="S983" s="275"/>
      <c r="T983" s="276"/>
      <c r="AT983" s="252" t="s">
        <v>182</v>
      </c>
      <c r="AU983" s="252" t="s">
        <v>83</v>
      </c>
      <c r="AV983" s="13" t="s">
        <v>83</v>
      </c>
      <c r="AW983" s="13" t="s">
        <v>35</v>
      </c>
      <c r="AX983" s="13" t="s">
        <v>81</v>
      </c>
      <c r="AY983" s="252" t="s">
        <v>152</v>
      </c>
    </row>
    <row r="984" s="1" customFormat="1" ht="6.96" customHeight="1">
      <c r="B984" s="58"/>
      <c r="C984" s="59"/>
      <c r="D984" s="59"/>
      <c r="E984" s="59"/>
      <c r="F984" s="59"/>
      <c r="G984" s="59"/>
      <c r="H984" s="59"/>
      <c r="I984" s="161"/>
      <c r="J984" s="59"/>
      <c r="K984" s="59"/>
      <c r="L984" s="43"/>
    </row>
  </sheetData>
  <sheetProtection sheet="1" autoFilter="0" formatColumns="0" formatRows="0" objects="1" scenarios="1" spinCount="100000" saltValue="rFnkYSPvqQkrNVBurodN0JI4Ut5SoMIcqfuhnE2dtZjVLxDNCSV9xlyOQMsHU11x6MwvetLAf/pBI7Y5aY1IQQ==" hashValue="BrBxso3lINgWyFWqW2x0eoIROyp3tQ4Q87hjZIBkI3RIEmdvqTa1chObF9fSubaVi1OUDdBkLPabsD5gYlgn3g==" algorithmName="SHA-512" password="CC35"/>
  <autoFilter ref="C89:K98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123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3720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4302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ROUND(J81,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ROUND((SUM(BE81:BE138)),  2)</f>
        <v>0</v>
      </c>
      <c r="I33" s="150">
        <v>0.20999999999999999</v>
      </c>
      <c r="J33" s="149">
        <f>ROUND(((SUM(BE81:BE138))*I33),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ROUND((SUM(BF81:BF138)),  2)</f>
        <v>0</v>
      </c>
      <c r="I34" s="150">
        <v>0.14999999999999999</v>
      </c>
      <c r="J34" s="149">
        <f>ROUND(((SUM(BF81:BF138))*I34),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ROUND((SUM(BG81:BG138)),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ROUND((SUM(BH81:BH138)),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ROUND((SUM(BI81:BI138)),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VRN - Vedlejší rozpočtové náklady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s.r.o.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J81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3720</v>
      </c>
      <c r="E60" s="174"/>
      <c r="F60" s="174"/>
      <c r="G60" s="174"/>
      <c r="H60" s="174"/>
      <c r="I60" s="175"/>
      <c r="J60" s="176">
        <f>J82</f>
        <v>0</v>
      </c>
      <c r="K60" s="172"/>
      <c r="L60" s="177"/>
    </row>
    <row r="61" s="9" customFormat="1" ht="19.92" customHeight="1">
      <c r="B61" s="178"/>
      <c r="C61" s="179"/>
      <c r="D61" s="180" t="s">
        <v>4303</v>
      </c>
      <c r="E61" s="181"/>
      <c r="F61" s="181"/>
      <c r="G61" s="181"/>
      <c r="H61" s="181"/>
      <c r="I61" s="182"/>
      <c r="J61" s="183">
        <f>J83</f>
        <v>0</v>
      </c>
      <c r="K61" s="179"/>
      <c r="L61" s="184"/>
    </row>
    <row r="62" s="1" customFormat="1" ht="21.84" customHeight="1">
      <c r="B62" s="38"/>
      <c r="C62" s="39"/>
      <c r="D62" s="39"/>
      <c r="E62" s="39"/>
      <c r="F62" s="39"/>
      <c r="G62" s="39"/>
      <c r="H62" s="39"/>
      <c r="I62" s="135"/>
      <c r="J62" s="39"/>
      <c r="K62" s="39"/>
      <c r="L62" s="43"/>
    </row>
    <row r="63" s="1" customFormat="1" ht="6.96" customHeight="1">
      <c r="B63" s="58"/>
      <c r="C63" s="59"/>
      <c r="D63" s="59"/>
      <c r="E63" s="59"/>
      <c r="F63" s="59"/>
      <c r="G63" s="59"/>
      <c r="H63" s="59"/>
      <c r="I63" s="161"/>
      <c r="J63" s="59"/>
      <c r="K63" s="59"/>
      <c r="L63" s="43"/>
    </row>
    <row r="67" s="1" customFormat="1" ht="6.96" customHeight="1">
      <c r="B67" s="60"/>
      <c r="C67" s="61"/>
      <c r="D67" s="61"/>
      <c r="E67" s="61"/>
      <c r="F67" s="61"/>
      <c r="G67" s="61"/>
      <c r="H67" s="61"/>
      <c r="I67" s="164"/>
      <c r="J67" s="61"/>
      <c r="K67" s="61"/>
      <c r="L67" s="43"/>
    </row>
    <row r="68" s="1" customFormat="1" ht="24.96" customHeight="1">
      <c r="B68" s="38"/>
      <c r="C68" s="23" t="s">
        <v>136</v>
      </c>
      <c r="D68" s="39"/>
      <c r="E68" s="39"/>
      <c r="F68" s="39"/>
      <c r="G68" s="39"/>
      <c r="H68" s="39"/>
      <c r="I68" s="135"/>
      <c r="J68" s="39"/>
      <c r="K68" s="39"/>
      <c r="L68" s="43"/>
    </row>
    <row r="69" s="1" customFormat="1" ht="6.96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12" customHeight="1">
      <c r="B70" s="38"/>
      <c r="C70" s="32" t="s">
        <v>16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16.5" customHeight="1">
      <c r="B71" s="38"/>
      <c r="C71" s="39"/>
      <c r="D71" s="39"/>
      <c r="E71" s="165" t="str">
        <f>E7</f>
        <v>Revitalizace tramvajové smyčky Hlučínská</v>
      </c>
      <c r="F71" s="32"/>
      <c r="G71" s="32"/>
      <c r="H71" s="32"/>
      <c r="I71" s="135"/>
      <c r="J71" s="39"/>
      <c r="K71" s="39"/>
      <c r="L71" s="43"/>
    </row>
    <row r="72" s="1" customFormat="1" ht="12" customHeight="1">
      <c r="B72" s="38"/>
      <c r="C72" s="32" t="s">
        <v>125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68" t="str">
        <f>E9</f>
        <v>VRN - Vedlejší rozpočtové náklady</v>
      </c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21</v>
      </c>
      <c r="D75" s="39"/>
      <c r="E75" s="39"/>
      <c r="F75" s="27" t="str">
        <f>F12</f>
        <v>Ostrava</v>
      </c>
      <c r="G75" s="39"/>
      <c r="H75" s="39"/>
      <c r="I75" s="138" t="s">
        <v>23</v>
      </c>
      <c r="J75" s="71" t="str">
        <f>IF(J12="","",J12)</f>
        <v>28. 2. 2019</v>
      </c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27.9" customHeight="1">
      <c r="B77" s="38"/>
      <c r="C77" s="32" t="s">
        <v>25</v>
      </c>
      <c r="D77" s="39"/>
      <c r="E77" s="39"/>
      <c r="F77" s="27" t="str">
        <f>E15</f>
        <v>Dopravní podnik Ostrava a.s.</v>
      </c>
      <c r="G77" s="39"/>
      <c r="H77" s="39"/>
      <c r="I77" s="138" t="s">
        <v>32</v>
      </c>
      <c r="J77" s="36" t="str">
        <f>E21</f>
        <v>Dopravní projektování s.r.o.</v>
      </c>
      <c r="K77" s="39"/>
      <c r="L77" s="43"/>
    </row>
    <row r="78" s="1" customFormat="1" ht="43.05" customHeight="1">
      <c r="B78" s="38"/>
      <c r="C78" s="32" t="s">
        <v>30</v>
      </c>
      <c r="D78" s="39"/>
      <c r="E78" s="39"/>
      <c r="F78" s="27" t="str">
        <f>IF(E18="","",E18)</f>
        <v>Vyplň údaj</v>
      </c>
      <c r="G78" s="39"/>
      <c r="H78" s="39"/>
      <c r="I78" s="138" t="s">
        <v>36</v>
      </c>
      <c r="J78" s="36" t="str">
        <f>E24</f>
        <v xml:space="preserve">Dopravní projektování, spol.  s.r.o.</v>
      </c>
      <c r="K78" s="39"/>
      <c r="L78" s="43"/>
    </row>
    <row r="79" s="1" customFormat="1" ht="10.32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0" customFormat="1" ht="29.28" customHeight="1">
      <c r="B80" s="185"/>
      <c r="C80" s="186" t="s">
        <v>137</v>
      </c>
      <c r="D80" s="187" t="s">
        <v>58</v>
      </c>
      <c r="E80" s="187" t="s">
        <v>54</v>
      </c>
      <c r="F80" s="187" t="s">
        <v>55</v>
      </c>
      <c r="G80" s="187" t="s">
        <v>138</v>
      </c>
      <c r="H80" s="187" t="s">
        <v>139</v>
      </c>
      <c r="I80" s="188" t="s">
        <v>140</v>
      </c>
      <c r="J80" s="187" t="s">
        <v>132</v>
      </c>
      <c r="K80" s="189" t="s">
        <v>141</v>
      </c>
      <c r="L80" s="190"/>
      <c r="M80" s="91" t="s">
        <v>19</v>
      </c>
      <c r="N80" s="92" t="s">
        <v>43</v>
      </c>
      <c r="O80" s="92" t="s">
        <v>142</v>
      </c>
      <c r="P80" s="92" t="s">
        <v>143</v>
      </c>
      <c r="Q80" s="92" t="s">
        <v>144</v>
      </c>
      <c r="R80" s="92" t="s">
        <v>145</v>
      </c>
      <c r="S80" s="92" t="s">
        <v>146</v>
      </c>
      <c r="T80" s="93" t="s">
        <v>147</v>
      </c>
    </row>
    <row r="81" s="1" customFormat="1" ht="22.8" customHeight="1">
      <c r="B81" s="38"/>
      <c r="C81" s="98" t="s">
        <v>148</v>
      </c>
      <c r="D81" s="39"/>
      <c r="E81" s="39"/>
      <c r="F81" s="39"/>
      <c r="G81" s="39"/>
      <c r="H81" s="39"/>
      <c r="I81" s="135"/>
      <c r="J81" s="191">
        <f>BK81</f>
        <v>0</v>
      </c>
      <c r="K81" s="39"/>
      <c r="L81" s="43"/>
      <c r="M81" s="94"/>
      <c r="N81" s="95"/>
      <c r="O81" s="95"/>
      <c r="P81" s="192">
        <f>P82</f>
        <v>0</v>
      </c>
      <c r="Q81" s="95"/>
      <c r="R81" s="192">
        <f>R82</f>
        <v>0.0099000000000000008</v>
      </c>
      <c r="S81" s="95"/>
      <c r="T81" s="193">
        <f>T82</f>
        <v>0</v>
      </c>
      <c r="AT81" s="17" t="s">
        <v>72</v>
      </c>
      <c r="AU81" s="17" t="s">
        <v>133</v>
      </c>
      <c r="BK81" s="194">
        <f>BK82</f>
        <v>0</v>
      </c>
    </row>
    <row r="82" s="11" customFormat="1" ht="25.92" customHeight="1">
      <c r="B82" s="195"/>
      <c r="C82" s="196"/>
      <c r="D82" s="197" t="s">
        <v>72</v>
      </c>
      <c r="E82" s="198" t="s">
        <v>120</v>
      </c>
      <c r="F82" s="198" t="s">
        <v>121</v>
      </c>
      <c r="G82" s="196"/>
      <c r="H82" s="196"/>
      <c r="I82" s="199"/>
      <c r="J82" s="200">
        <f>BK82</f>
        <v>0</v>
      </c>
      <c r="K82" s="196"/>
      <c r="L82" s="201"/>
      <c r="M82" s="202"/>
      <c r="N82" s="203"/>
      <c r="O82" s="203"/>
      <c r="P82" s="204">
        <f>P83</f>
        <v>0</v>
      </c>
      <c r="Q82" s="203"/>
      <c r="R82" s="204">
        <f>R83</f>
        <v>0.0099000000000000008</v>
      </c>
      <c r="S82" s="203"/>
      <c r="T82" s="205">
        <f>T83</f>
        <v>0</v>
      </c>
      <c r="AR82" s="206" t="s">
        <v>215</v>
      </c>
      <c r="AT82" s="207" t="s">
        <v>72</v>
      </c>
      <c r="AU82" s="207" t="s">
        <v>73</v>
      </c>
      <c r="AY82" s="206" t="s">
        <v>152</v>
      </c>
      <c r="BK82" s="208">
        <f>BK83</f>
        <v>0</v>
      </c>
    </row>
    <row r="83" s="11" customFormat="1" ht="22.8" customHeight="1">
      <c r="B83" s="195"/>
      <c r="C83" s="196"/>
      <c r="D83" s="197" t="s">
        <v>72</v>
      </c>
      <c r="E83" s="209" t="s">
        <v>4304</v>
      </c>
      <c r="F83" s="209" t="s">
        <v>4305</v>
      </c>
      <c r="G83" s="196"/>
      <c r="H83" s="196"/>
      <c r="I83" s="199"/>
      <c r="J83" s="210">
        <f>BK83</f>
        <v>0</v>
      </c>
      <c r="K83" s="196"/>
      <c r="L83" s="201"/>
      <c r="M83" s="202"/>
      <c r="N83" s="203"/>
      <c r="O83" s="203"/>
      <c r="P83" s="204">
        <f>SUM(P84:P138)</f>
        <v>0</v>
      </c>
      <c r="Q83" s="203"/>
      <c r="R83" s="204">
        <f>SUM(R84:R138)</f>
        <v>0.0099000000000000008</v>
      </c>
      <c r="S83" s="203"/>
      <c r="T83" s="205">
        <f>SUM(T84:T138)</f>
        <v>0</v>
      </c>
      <c r="AR83" s="206" t="s">
        <v>215</v>
      </c>
      <c r="AT83" s="207" t="s">
        <v>72</v>
      </c>
      <c r="AU83" s="207" t="s">
        <v>81</v>
      </c>
      <c r="AY83" s="206" t="s">
        <v>152</v>
      </c>
      <c r="BK83" s="208">
        <f>SUM(BK84:BK138)</f>
        <v>0</v>
      </c>
    </row>
    <row r="84" s="1" customFormat="1" ht="72" customHeight="1">
      <c r="B84" s="38"/>
      <c r="C84" s="211" t="s">
        <v>81</v>
      </c>
      <c r="D84" s="211" t="s">
        <v>155</v>
      </c>
      <c r="E84" s="212" t="s">
        <v>4306</v>
      </c>
      <c r="F84" s="213" t="s">
        <v>4307</v>
      </c>
      <c r="G84" s="214" t="s">
        <v>158</v>
      </c>
      <c r="H84" s="215">
        <v>1</v>
      </c>
      <c r="I84" s="216"/>
      <c r="J84" s="217">
        <f>ROUND(I84*H84,2)</f>
        <v>0</v>
      </c>
      <c r="K84" s="213" t="s">
        <v>178</v>
      </c>
      <c r="L84" s="43"/>
      <c r="M84" s="225" t="s">
        <v>19</v>
      </c>
      <c r="N84" s="226" t="s">
        <v>44</v>
      </c>
      <c r="O84" s="83"/>
      <c r="P84" s="227">
        <f>O84*H84</f>
        <v>0</v>
      </c>
      <c r="Q84" s="227">
        <v>0</v>
      </c>
      <c r="R84" s="227">
        <f>Q84*H84</f>
        <v>0</v>
      </c>
      <c r="S84" s="227">
        <v>0</v>
      </c>
      <c r="T84" s="228">
        <f>S84*H84</f>
        <v>0</v>
      </c>
      <c r="AR84" s="223" t="s">
        <v>4284</v>
      </c>
      <c r="AT84" s="223" t="s">
        <v>155</v>
      </c>
      <c r="AU84" s="223" t="s">
        <v>83</v>
      </c>
      <c r="AY84" s="17" t="s">
        <v>152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81</v>
      </c>
      <c r="BK84" s="224">
        <f>ROUND(I84*H84,2)</f>
        <v>0</v>
      </c>
      <c r="BL84" s="17" t="s">
        <v>4284</v>
      </c>
      <c r="BM84" s="223" t="s">
        <v>4308</v>
      </c>
    </row>
    <row r="85" s="1" customFormat="1">
      <c r="B85" s="38"/>
      <c r="C85" s="39"/>
      <c r="D85" s="229" t="s">
        <v>1402</v>
      </c>
      <c r="E85" s="39"/>
      <c r="F85" s="230" t="s">
        <v>4309</v>
      </c>
      <c r="G85" s="39"/>
      <c r="H85" s="39"/>
      <c r="I85" s="135"/>
      <c r="J85" s="39"/>
      <c r="K85" s="39"/>
      <c r="L85" s="43"/>
      <c r="M85" s="231"/>
      <c r="N85" s="83"/>
      <c r="O85" s="83"/>
      <c r="P85" s="83"/>
      <c r="Q85" s="83"/>
      <c r="R85" s="83"/>
      <c r="S85" s="83"/>
      <c r="T85" s="84"/>
      <c r="AT85" s="17" t="s">
        <v>1402</v>
      </c>
      <c r="AU85" s="17" t="s">
        <v>83</v>
      </c>
    </row>
    <row r="86" s="12" customFormat="1">
      <c r="B86" s="232"/>
      <c r="C86" s="233"/>
      <c r="D86" s="229" t="s">
        <v>182</v>
      </c>
      <c r="E86" s="234" t="s">
        <v>19</v>
      </c>
      <c r="F86" s="235" t="s">
        <v>4310</v>
      </c>
      <c r="G86" s="233"/>
      <c r="H86" s="234" t="s">
        <v>19</v>
      </c>
      <c r="I86" s="236"/>
      <c r="J86" s="233"/>
      <c r="K86" s="233"/>
      <c r="L86" s="237"/>
      <c r="M86" s="238"/>
      <c r="N86" s="239"/>
      <c r="O86" s="239"/>
      <c r="P86" s="239"/>
      <c r="Q86" s="239"/>
      <c r="R86" s="239"/>
      <c r="S86" s="239"/>
      <c r="T86" s="240"/>
      <c r="AT86" s="241" t="s">
        <v>182</v>
      </c>
      <c r="AU86" s="241" t="s">
        <v>83</v>
      </c>
      <c r="AV86" s="12" t="s">
        <v>81</v>
      </c>
      <c r="AW86" s="12" t="s">
        <v>35</v>
      </c>
      <c r="AX86" s="12" t="s">
        <v>73</v>
      </c>
      <c r="AY86" s="241" t="s">
        <v>152</v>
      </c>
    </row>
    <row r="87" s="13" customFormat="1">
      <c r="B87" s="242"/>
      <c r="C87" s="243"/>
      <c r="D87" s="229" t="s">
        <v>182</v>
      </c>
      <c r="E87" s="244" t="s">
        <v>19</v>
      </c>
      <c r="F87" s="245" t="s">
        <v>81</v>
      </c>
      <c r="G87" s="243"/>
      <c r="H87" s="246">
        <v>1</v>
      </c>
      <c r="I87" s="247"/>
      <c r="J87" s="243"/>
      <c r="K87" s="243"/>
      <c r="L87" s="248"/>
      <c r="M87" s="249"/>
      <c r="N87" s="250"/>
      <c r="O87" s="250"/>
      <c r="P87" s="250"/>
      <c r="Q87" s="250"/>
      <c r="R87" s="250"/>
      <c r="S87" s="250"/>
      <c r="T87" s="251"/>
      <c r="AT87" s="252" t="s">
        <v>182</v>
      </c>
      <c r="AU87" s="252" t="s">
        <v>83</v>
      </c>
      <c r="AV87" s="13" t="s">
        <v>83</v>
      </c>
      <c r="AW87" s="13" t="s">
        <v>35</v>
      </c>
      <c r="AX87" s="13" t="s">
        <v>73</v>
      </c>
      <c r="AY87" s="252" t="s">
        <v>152</v>
      </c>
    </row>
    <row r="88" s="14" customFormat="1">
      <c r="B88" s="253"/>
      <c r="C88" s="254"/>
      <c r="D88" s="229" t="s">
        <v>182</v>
      </c>
      <c r="E88" s="255" t="s">
        <v>19</v>
      </c>
      <c r="F88" s="256" t="s">
        <v>189</v>
      </c>
      <c r="G88" s="254"/>
      <c r="H88" s="257">
        <v>1</v>
      </c>
      <c r="I88" s="258"/>
      <c r="J88" s="254"/>
      <c r="K88" s="254"/>
      <c r="L88" s="259"/>
      <c r="M88" s="260"/>
      <c r="N88" s="261"/>
      <c r="O88" s="261"/>
      <c r="P88" s="261"/>
      <c r="Q88" s="261"/>
      <c r="R88" s="261"/>
      <c r="S88" s="261"/>
      <c r="T88" s="262"/>
      <c r="AT88" s="263" t="s">
        <v>182</v>
      </c>
      <c r="AU88" s="263" t="s">
        <v>83</v>
      </c>
      <c r="AV88" s="14" t="s">
        <v>151</v>
      </c>
      <c r="AW88" s="14" t="s">
        <v>35</v>
      </c>
      <c r="AX88" s="14" t="s">
        <v>81</v>
      </c>
      <c r="AY88" s="263" t="s">
        <v>152</v>
      </c>
    </row>
    <row r="89" s="1" customFormat="1" ht="48" customHeight="1">
      <c r="B89" s="38"/>
      <c r="C89" s="211" t="s">
        <v>83</v>
      </c>
      <c r="D89" s="211" t="s">
        <v>155</v>
      </c>
      <c r="E89" s="212" t="s">
        <v>4311</v>
      </c>
      <c r="F89" s="213" t="s">
        <v>4312</v>
      </c>
      <c r="G89" s="214" t="s">
        <v>158</v>
      </c>
      <c r="H89" s="215">
        <v>1</v>
      </c>
      <c r="I89" s="216"/>
      <c r="J89" s="217">
        <f>ROUND(I89*H89,2)</f>
        <v>0</v>
      </c>
      <c r="K89" s="213" t="s">
        <v>19</v>
      </c>
      <c r="L89" s="43"/>
      <c r="M89" s="225" t="s">
        <v>19</v>
      </c>
      <c r="N89" s="226" t="s">
        <v>44</v>
      </c>
      <c r="O89" s="83"/>
      <c r="P89" s="227">
        <f>O89*H89</f>
        <v>0</v>
      </c>
      <c r="Q89" s="227">
        <v>0</v>
      </c>
      <c r="R89" s="227">
        <f>Q89*H89</f>
        <v>0</v>
      </c>
      <c r="S89" s="227">
        <v>0</v>
      </c>
      <c r="T89" s="228">
        <f>S89*H89</f>
        <v>0</v>
      </c>
      <c r="AR89" s="223" t="s">
        <v>4284</v>
      </c>
      <c r="AT89" s="223" t="s">
        <v>155</v>
      </c>
      <c r="AU89" s="223" t="s">
        <v>83</v>
      </c>
      <c r="AY89" s="17" t="s">
        <v>152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81</v>
      </c>
      <c r="BK89" s="224">
        <f>ROUND(I89*H89,2)</f>
        <v>0</v>
      </c>
      <c r="BL89" s="17" t="s">
        <v>4284</v>
      </c>
      <c r="BM89" s="223" t="s">
        <v>4313</v>
      </c>
    </row>
    <row r="90" s="1" customFormat="1">
      <c r="B90" s="38"/>
      <c r="C90" s="39"/>
      <c r="D90" s="229" t="s">
        <v>1402</v>
      </c>
      <c r="E90" s="39"/>
      <c r="F90" s="230" t="s">
        <v>4314</v>
      </c>
      <c r="G90" s="39"/>
      <c r="H90" s="39"/>
      <c r="I90" s="135"/>
      <c r="J90" s="39"/>
      <c r="K90" s="39"/>
      <c r="L90" s="43"/>
      <c r="M90" s="231"/>
      <c r="N90" s="83"/>
      <c r="O90" s="83"/>
      <c r="P90" s="83"/>
      <c r="Q90" s="83"/>
      <c r="R90" s="83"/>
      <c r="S90" s="83"/>
      <c r="T90" s="84"/>
      <c r="AT90" s="17" t="s">
        <v>1402</v>
      </c>
      <c r="AU90" s="17" t="s">
        <v>83</v>
      </c>
    </row>
    <row r="91" s="12" customFormat="1">
      <c r="B91" s="232"/>
      <c r="C91" s="233"/>
      <c r="D91" s="229" t="s">
        <v>182</v>
      </c>
      <c r="E91" s="234" t="s">
        <v>19</v>
      </c>
      <c r="F91" s="235" t="s">
        <v>4315</v>
      </c>
      <c r="G91" s="233"/>
      <c r="H91" s="234" t="s">
        <v>19</v>
      </c>
      <c r="I91" s="236"/>
      <c r="J91" s="233"/>
      <c r="K91" s="233"/>
      <c r="L91" s="237"/>
      <c r="M91" s="238"/>
      <c r="N91" s="239"/>
      <c r="O91" s="239"/>
      <c r="P91" s="239"/>
      <c r="Q91" s="239"/>
      <c r="R91" s="239"/>
      <c r="S91" s="239"/>
      <c r="T91" s="240"/>
      <c r="AT91" s="241" t="s">
        <v>182</v>
      </c>
      <c r="AU91" s="241" t="s">
        <v>83</v>
      </c>
      <c r="AV91" s="12" t="s">
        <v>81</v>
      </c>
      <c r="AW91" s="12" t="s">
        <v>35</v>
      </c>
      <c r="AX91" s="12" t="s">
        <v>73</v>
      </c>
      <c r="AY91" s="241" t="s">
        <v>152</v>
      </c>
    </row>
    <row r="92" s="13" customFormat="1">
      <c r="B92" s="242"/>
      <c r="C92" s="243"/>
      <c r="D92" s="229" t="s">
        <v>182</v>
      </c>
      <c r="E92" s="244" t="s">
        <v>19</v>
      </c>
      <c r="F92" s="245" t="s">
        <v>81</v>
      </c>
      <c r="G92" s="243"/>
      <c r="H92" s="246">
        <v>1</v>
      </c>
      <c r="I92" s="247"/>
      <c r="J92" s="243"/>
      <c r="K92" s="243"/>
      <c r="L92" s="248"/>
      <c r="M92" s="249"/>
      <c r="N92" s="250"/>
      <c r="O92" s="250"/>
      <c r="P92" s="250"/>
      <c r="Q92" s="250"/>
      <c r="R92" s="250"/>
      <c r="S92" s="250"/>
      <c r="T92" s="251"/>
      <c r="AT92" s="252" t="s">
        <v>182</v>
      </c>
      <c r="AU92" s="252" t="s">
        <v>83</v>
      </c>
      <c r="AV92" s="13" t="s">
        <v>83</v>
      </c>
      <c r="AW92" s="13" t="s">
        <v>35</v>
      </c>
      <c r="AX92" s="13" t="s">
        <v>73</v>
      </c>
      <c r="AY92" s="252" t="s">
        <v>152</v>
      </c>
    </row>
    <row r="93" s="14" customFormat="1">
      <c r="B93" s="253"/>
      <c r="C93" s="254"/>
      <c r="D93" s="229" t="s">
        <v>182</v>
      </c>
      <c r="E93" s="255" t="s">
        <v>19</v>
      </c>
      <c r="F93" s="256" t="s">
        <v>189</v>
      </c>
      <c r="G93" s="254"/>
      <c r="H93" s="257">
        <v>1</v>
      </c>
      <c r="I93" s="258"/>
      <c r="J93" s="254"/>
      <c r="K93" s="254"/>
      <c r="L93" s="259"/>
      <c r="M93" s="260"/>
      <c r="N93" s="261"/>
      <c r="O93" s="261"/>
      <c r="P93" s="261"/>
      <c r="Q93" s="261"/>
      <c r="R93" s="261"/>
      <c r="S93" s="261"/>
      <c r="T93" s="262"/>
      <c r="AT93" s="263" t="s">
        <v>182</v>
      </c>
      <c r="AU93" s="263" t="s">
        <v>83</v>
      </c>
      <c r="AV93" s="14" t="s">
        <v>151</v>
      </c>
      <c r="AW93" s="14" t="s">
        <v>35</v>
      </c>
      <c r="AX93" s="14" t="s">
        <v>81</v>
      </c>
      <c r="AY93" s="263" t="s">
        <v>152</v>
      </c>
    </row>
    <row r="94" s="1" customFormat="1" ht="168" customHeight="1">
      <c r="B94" s="38"/>
      <c r="C94" s="211" t="s">
        <v>196</v>
      </c>
      <c r="D94" s="211" t="s">
        <v>155</v>
      </c>
      <c r="E94" s="212" t="s">
        <v>4291</v>
      </c>
      <c r="F94" s="213" t="s">
        <v>4316</v>
      </c>
      <c r="G94" s="214" t="s">
        <v>158</v>
      </c>
      <c r="H94" s="215">
        <v>1</v>
      </c>
      <c r="I94" s="216"/>
      <c r="J94" s="217">
        <f>ROUND(I94*H94,2)</f>
        <v>0</v>
      </c>
      <c r="K94" s="213" t="s">
        <v>19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4317</v>
      </c>
    </row>
    <row r="95" s="1" customFormat="1">
      <c r="B95" s="38"/>
      <c r="C95" s="39"/>
      <c r="D95" s="229" t="s">
        <v>1402</v>
      </c>
      <c r="E95" s="39"/>
      <c r="F95" s="230" t="s">
        <v>4318</v>
      </c>
      <c r="G95" s="39"/>
      <c r="H95" s="39"/>
      <c r="I95" s="135"/>
      <c r="J95" s="39"/>
      <c r="K95" s="39"/>
      <c r="L95" s="43"/>
      <c r="M95" s="231"/>
      <c r="N95" s="83"/>
      <c r="O95" s="83"/>
      <c r="P95" s="83"/>
      <c r="Q95" s="83"/>
      <c r="R95" s="83"/>
      <c r="S95" s="83"/>
      <c r="T95" s="84"/>
      <c r="AT95" s="17" t="s">
        <v>1402</v>
      </c>
      <c r="AU95" s="17" t="s">
        <v>83</v>
      </c>
    </row>
    <row r="96" s="12" customFormat="1">
      <c r="B96" s="232"/>
      <c r="C96" s="233"/>
      <c r="D96" s="229" t="s">
        <v>182</v>
      </c>
      <c r="E96" s="234" t="s">
        <v>19</v>
      </c>
      <c r="F96" s="235" t="s">
        <v>4319</v>
      </c>
      <c r="G96" s="233"/>
      <c r="H96" s="234" t="s">
        <v>19</v>
      </c>
      <c r="I96" s="236"/>
      <c r="J96" s="233"/>
      <c r="K96" s="233"/>
      <c r="L96" s="237"/>
      <c r="M96" s="238"/>
      <c r="N96" s="239"/>
      <c r="O96" s="239"/>
      <c r="P96" s="239"/>
      <c r="Q96" s="239"/>
      <c r="R96" s="239"/>
      <c r="S96" s="239"/>
      <c r="T96" s="240"/>
      <c r="AT96" s="241" t="s">
        <v>182</v>
      </c>
      <c r="AU96" s="241" t="s">
        <v>83</v>
      </c>
      <c r="AV96" s="12" t="s">
        <v>81</v>
      </c>
      <c r="AW96" s="12" t="s">
        <v>35</v>
      </c>
      <c r="AX96" s="12" t="s">
        <v>73</v>
      </c>
      <c r="AY96" s="241" t="s">
        <v>152</v>
      </c>
    </row>
    <row r="97" s="13" customFormat="1">
      <c r="B97" s="242"/>
      <c r="C97" s="243"/>
      <c r="D97" s="229" t="s">
        <v>182</v>
      </c>
      <c r="E97" s="244" t="s">
        <v>19</v>
      </c>
      <c r="F97" s="245" t="s">
        <v>81</v>
      </c>
      <c r="G97" s="243"/>
      <c r="H97" s="246">
        <v>1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AT97" s="252" t="s">
        <v>182</v>
      </c>
      <c r="AU97" s="252" t="s">
        <v>83</v>
      </c>
      <c r="AV97" s="13" t="s">
        <v>83</v>
      </c>
      <c r="AW97" s="13" t="s">
        <v>35</v>
      </c>
      <c r="AX97" s="13" t="s">
        <v>73</v>
      </c>
      <c r="AY97" s="252" t="s">
        <v>152</v>
      </c>
    </row>
    <row r="98" s="14" customFormat="1">
      <c r="B98" s="253"/>
      <c r="C98" s="254"/>
      <c r="D98" s="229" t="s">
        <v>182</v>
      </c>
      <c r="E98" s="255" t="s">
        <v>19</v>
      </c>
      <c r="F98" s="256" t="s">
        <v>189</v>
      </c>
      <c r="G98" s="254"/>
      <c r="H98" s="257">
        <v>1</v>
      </c>
      <c r="I98" s="258"/>
      <c r="J98" s="254"/>
      <c r="K98" s="254"/>
      <c r="L98" s="259"/>
      <c r="M98" s="260"/>
      <c r="N98" s="261"/>
      <c r="O98" s="261"/>
      <c r="P98" s="261"/>
      <c r="Q98" s="261"/>
      <c r="R98" s="261"/>
      <c r="S98" s="261"/>
      <c r="T98" s="262"/>
      <c r="AT98" s="263" t="s">
        <v>182</v>
      </c>
      <c r="AU98" s="263" t="s">
        <v>83</v>
      </c>
      <c r="AV98" s="14" t="s">
        <v>151</v>
      </c>
      <c r="AW98" s="14" t="s">
        <v>35</v>
      </c>
      <c r="AX98" s="14" t="s">
        <v>81</v>
      </c>
      <c r="AY98" s="263" t="s">
        <v>152</v>
      </c>
    </row>
    <row r="99" s="1" customFormat="1" ht="84" customHeight="1">
      <c r="B99" s="38"/>
      <c r="C99" s="211" t="s">
        <v>151</v>
      </c>
      <c r="D99" s="211" t="s">
        <v>155</v>
      </c>
      <c r="E99" s="212" t="s">
        <v>4320</v>
      </c>
      <c r="F99" s="213" t="s">
        <v>4321</v>
      </c>
      <c r="G99" s="214" t="s">
        <v>158</v>
      </c>
      <c r="H99" s="215">
        <v>1</v>
      </c>
      <c r="I99" s="216"/>
      <c r="J99" s="217">
        <f>ROUND(I99*H99,2)</f>
        <v>0</v>
      </c>
      <c r="K99" s="213" t="s">
        <v>178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4284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4284</v>
      </c>
      <c r="BM99" s="223" t="s">
        <v>4322</v>
      </c>
    </row>
    <row r="100" s="1" customFormat="1">
      <c r="B100" s="38"/>
      <c r="C100" s="39"/>
      <c r="D100" s="229" t="s">
        <v>1402</v>
      </c>
      <c r="E100" s="39"/>
      <c r="F100" s="230" t="s">
        <v>4323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1402</v>
      </c>
      <c r="AU100" s="17" t="s">
        <v>83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4324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81</v>
      </c>
      <c r="G102" s="243"/>
      <c r="H102" s="246">
        <v>1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396" customHeight="1">
      <c r="B104" s="38"/>
      <c r="C104" s="211" t="s">
        <v>215</v>
      </c>
      <c r="D104" s="211" t="s">
        <v>155</v>
      </c>
      <c r="E104" s="212" t="s">
        <v>4325</v>
      </c>
      <c r="F104" s="213" t="s">
        <v>4326</v>
      </c>
      <c r="G104" s="214" t="s">
        <v>2157</v>
      </c>
      <c r="H104" s="215">
        <v>1</v>
      </c>
      <c r="I104" s="216"/>
      <c r="J104" s="217">
        <f>ROUND(I104*H104,2)</f>
        <v>0</v>
      </c>
      <c r="K104" s="213" t="s">
        <v>178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4284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4284</v>
      </c>
      <c r="BM104" s="223" t="s">
        <v>4327</v>
      </c>
    </row>
    <row r="105" s="1" customFormat="1">
      <c r="B105" s="38"/>
      <c r="C105" s="39"/>
      <c r="D105" s="229" t="s">
        <v>1402</v>
      </c>
      <c r="E105" s="39"/>
      <c r="F105" s="230" t="s">
        <v>4328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1402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4329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3" customFormat="1">
      <c r="B107" s="242"/>
      <c r="C107" s="243"/>
      <c r="D107" s="229" t="s">
        <v>182</v>
      </c>
      <c r="E107" s="244" t="s">
        <v>19</v>
      </c>
      <c r="F107" s="245" t="s">
        <v>81</v>
      </c>
      <c r="G107" s="243"/>
      <c r="H107" s="246">
        <v>1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AT107" s="252" t="s">
        <v>182</v>
      </c>
      <c r="AU107" s="252" t="s">
        <v>83</v>
      </c>
      <c r="AV107" s="13" t="s">
        <v>83</v>
      </c>
      <c r="AW107" s="13" t="s">
        <v>35</v>
      </c>
      <c r="AX107" s="13" t="s">
        <v>73</v>
      </c>
      <c r="AY107" s="252" t="s">
        <v>152</v>
      </c>
    </row>
    <row r="108" s="14" customFormat="1">
      <c r="B108" s="253"/>
      <c r="C108" s="254"/>
      <c r="D108" s="229" t="s">
        <v>182</v>
      </c>
      <c r="E108" s="255" t="s">
        <v>19</v>
      </c>
      <c r="F108" s="256" t="s">
        <v>189</v>
      </c>
      <c r="G108" s="254"/>
      <c r="H108" s="257">
        <v>1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AT108" s="263" t="s">
        <v>182</v>
      </c>
      <c r="AU108" s="263" t="s">
        <v>83</v>
      </c>
      <c r="AV108" s="14" t="s">
        <v>151</v>
      </c>
      <c r="AW108" s="14" t="s">
        <v>35</v>
      </c>
      <c r="AX108" s="14" t="s">
        <v>81</v>
      </c>
      <c r="AY108" s="263" t="s">
        <v>152</v>
      </c>
    </row>
    <row r="109" s="1" customFormat="1" ht="48" customHeight="1">
      <c r="B109" s="38"/>
      <c r="C109" s="211" t="s">
        <v>220</v>
      </c>
      <c r="D109" s="211" t="s">
        <v>155</v>
      </c>
      <c r="E109" s="212" t="s">
        <v>4330</v>
      </c>
      <c r="F109" s="213" t="s">
        <v>4331</v>
      </c>
      <c r="G109" s="214" t="s">
        <v>158</v>
      </c>
      <c r="H109" s="215">
        <v>1</v>
      </c>
      <c r="I109" s="216"/>
      <c r="J109" s="217">
        <f>ROUND(I109*H109,2)</f>
        <v>0</v>
      </c>
      <c r="K109" s="213" t="s">
        <v>178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4284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4284</v>
      </c>
      <c r="BM109" s="223" t="s">
        <v>4332</v>
      </c>
    </row>
    <row r="110" s="1" customFormat="1">
      <c r="B110" s="38"/>
      <c r="C110" s="39"/>
      <c r="D110" s="229" t="s">
        <v>1402</v>
      </c>
      <c r="E110" s="39"/>
      <c r="F110" s="230" t="s">
        <v>4333</v>
      </c>
      <c r="G110" s="39"/>
      <c r="H110" s="39"/>
      <c r="I110" s="135"/>
      <c r="J110" s="39"/>
      <c r="K110" s="39"/>
      <c r="L110" s="43"/>
      <c r="M110" s="231"/>
      <c r="N110" s="83"/>
      <c r="O110" s="83"/>
      <c r="P110" s="83"/>
      <c r="Q110" s="83"/>
      <c r="R110" s="83"/>
      <c r="S110" s="83"/>
      <c r="T110" s="84"/>
      <c r="AT110" s="17" t="s">
        <v>1402</v>
      </c>
      <c r="AU110" s="17" t="s">
        <v>83</v>
      </c>
    </row>
    <row r="111" s="12" customFormat="1">
      <c r="B111" s="232"/>
      <c r="C111" s="233"/>
      <c r="D111" s="229" t="s">
        <v>182</v>
      </c>
      <c r="E111" s="234" t="s">
        <v>19</v>
      </c>
      <c r="F111" s="235" t="s">
        <v>4334</v>
      </c>
      <c r="G111" s="233"/>
      <c r="H111" s="234" t="s">
        <v>19</v>
      </c>
      <c r="I111" s="236"/>
      <c r="J111" s="233"/>
      <c r="K111" s="233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182</v>
      </c>
      <c r="AU111" s="241" t="s">
        <v>83</v>
      </c>
      <c r="AV111" s="12" t="s">
        <v>81</v>
      </c>
      <c r="AW111" s="12" t="s">
        <v>35</v>
      </c>
      <c r="AX111" s="12" t="s">
        <v>73</v>
      </c>
      <c r="AY111" s="241" t="s">
        <v>152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81</v>
      </c>
      <c r="G112" s="243"/>
      <c r="H112" s="246">
        <v>1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1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48" customHeight="1">
      <c r="B114" s="38"/>
      <c r="C114" s="211" t="s">
        <v>228</v>
      </c>
      <c r="D114" s="211" t="s">
        <v>155</v>
      </c>
      <c r="E114" s="212" t="s">
        <v>4335</v>
      </c>
      <c r="F114" s="213" t="s">
        <v>4336</v>
      </c>
      <c r="G114" s="214" t="s">
        <v>158</v>
      </c>
      <c r="H114" s="215">
        <v>1</v>
      </c>
      <c r="I114" s="216"/>
      <c r="J114" s="217">
        <f>ROUND(I114*H114,2)</f>
        <v>0</v>
      </c>
      <c r="K114" s="213" t="s">
        <v>19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4337</v>
      </c>
    </row>
    <row r="115" s="1" customFormat="1">
      <c r="B115" s="38"/>
      <c r="C115" s="39"/>
      <c r="D115" s="229" t="s">
        <v>1402</v>
      </c>
      <c r="E115" s="39"/>
      <c r="F115" s="230" t="s">
        <v>4338</v>
      </c>
      <c r="G115" s="39"/>
      <c r="H115" s="39"/>
      <c r="I115" s="135"/>
      <c r="J115" s="39"/>
      <c r="K115" s="39"/>
      <c r="L115" s="43"/>
      <c r="M115" s="231"/>
      <c r="N115" s="83"/>
      <c r="O115" s="83"/>
      <c r="P115" s="83"/>
      <c r="Q115" s="83"/>
      <c r="R115" s="83"/>
      <c r="S115" s="83"/>
      <c r="T115" s="84"/>
      <c r="AT115" s="17" t="s">
        <v>1402</v>
      </c>
      <c r="AU115" s="17" t="s">
        <v>83</v>
      </c>
    </row>
    <row r="116" s="12" customFormat="1">
      <c r="B116" s="232"/>
      <c r="C116" s="233"/>
      <c r="D116" s="229" t="s">
        <v>182</v>
      </c>
      <c r="E116" s="234" t="s">
        <v>19</v>
      </c>
      <c r="F116" s="235" t="s">
        <v>4339</v>
      </c>
      <c r="G116" s="233"/>
      <c r="H116" s="234" t="s">
        <v>19</v>
      </c>
      <c r="I116" s="236"/>
      <c r="J116" s="233"/>
      <c r="K116" s="233"/>
      <c r="L116" s="237"/>
      <c r="M116" s="238"/>
      <c r="N116" s="239"/>
      <c r="O116" s="239"/>
      <c r="P116" s="239"/>
      <c r="Q116" s="239"/>
      <c r="R116" s="239"/>
      <c r="S116" s="239"/>
      <c r="T116" s="240"/>
      <c r="AT116" s="241" t="s">
        <v>182</v>
      </c>
      <c r="AU116" s="241" t="s">
        <v>83</v>
      </c>
      <c r="AV116" s="12" t="s">
        <v>81</v>
      </c>
      <c r="AW116" s="12" t="s">
        <v>35</v>
      </c>
      <c r="AX116" s="12" t="s">
        <v>73</v>
      </c>
      <c r="AY116" s="241" t="s">
        <v>152</v>
      </c>
    </row>
    <row r="117" s="13" customFormat="1">
      <c r="B117" s="242"/>
      <c r="C117" s="243"/>
      <c r="D117" s="229" t="s">
        <v>182</v>
      </c>
      <c r="E117" s="244" t="s">
        <v>19</v>
      </c>
      <c r="F117" s="245" t="s">
        <v>81</v>
      </c>
      <c r="G117" s="243"/>
      <c r="H117" s="246">
        <v>1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182</v>
      </c>
      <c r="AU117" s="252" t="s">
        <v>83</v>
      </c>
      <c r="AV117" s="13" t="s">
        <v>83</v>
      </c>
      <c r="AW117" s="13" t="s">
        <v>35</v>
      </c>
      <c r="AX117" s="13" t="s">
        <v>73</v>
      </c>
      <c r="AY117" s="252" t="s">
        <v>152</v>
      </c>
    </row>
    <row r="118" s="14" customFormat="1">
      <c r="B118" s="253"/>
      <c r="C118" s="254"/>
      <c r="D118" s="229" t="s">
        <v>182</v>
      </c>
      <c r="E118" s="255" t="s">
        <v>19</v>
      </c>
      <c r="F118" s="256" t="s">
        <v>189</v>
      </c>
      <c r="G118" s="254"/>
      <c r="H118" s="257">
        <v>1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AT118" s="263" t="s">
        <v>182</v>
      </c>
      <c r="AU118" s="263" t="s">
        <v>83</v>
      </c>
      <c r="AV118" s="14" t="s">
        <v>151</v>
      </c>
      <c r="AW118" s="14" t="s">
        <v>35</v>
      </c>
      <c r="AX118" s="14" t="s">
        <v>81</v>
      </c>
      <c r="AY118" s="263" t="s">
        <v>152</v>
      </c>
    </row>
    <row r="119" s="1" customFormat="1" ht="84" customHeight="1">
      <c r="B119" s="38"/>
      <c r="C119" s="211" t="s">
        <v>233</v>
      </c>
      <c r="D119" s="211" t="s">
        <v>155</v>
      </c>
      <c r="E119" s="212" t="s">
        <v>4340</v>
      </c>
      <c r="F119" s="213" t="s">
        <v>4341</v>
      </c>
      <c r="G119" s="214" t="s">
        <v>158</v>
      </c>
      <c r="H119" s="215">
        <v>1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4342</v>
      </c>
    </row>
    <row r="120" s="1" customFormat="1">
      <c r="B120" s="38"/>
      <c r="C120" s="39"/>
      <c r="D120" s="229" t="s">
        <v>1402</v>
      </c>
      <c r="E120" s="39"/>
      <c r="F120" s="230" t="s">
        <v>4343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1402</v>
      </c>
      <c r="AU120" s="17" t="s">
        <v>83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4344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81</v>
      </c>
      <c r="G122" s="243"/>
      <c r="H122" s="246">
        <v>1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73</v>
      </c>
      <c r="AY122" s="252" t="s">
        <v>152</v>
      </c>
    </row>
    <row r="123" s="14" customFormat="1">
      <c r="B123" s="253"/>
      <c r="C123" s="254"/>
      <c r="D123" s="229" t="s">
        <v>182</v>
      </c>
      <c r="E123" s="255" t="s">
        <v>19</v>
      </c>
      <c r="F123" s="256" t="s">
        <v>189</v>
      </c>
      <c r="G123" s="254"/>
      <c r="H123" s="257">
        <v>1</v>
      </c>
      <c r="I123" s="258"/>
      <c r="J123" s="254"/>
      <c r="K123" s="254"/>
      <c r="L123" s="259"/>
      <c r="M123" s="260"/>
      <c r="N123" s="261"/>
      <c r="O123" s="261"/>
      <c r="P123" s="261"/>
      <c r="Q123" s="261"/>
      <c r="R123" s="261"/>
      <c r="S123" s="261"/>
      <c r="T123" s="262"/>
      <c r="AT123" s="263" t="s">
        <v>182</v>
      </c>
      <c r="AU123" s="263" t="s">
        <v>83</v>
      </c>
      <c r="AV123" s="14" t="s">
        <v>151</v>
      </c>
      <c r="AW123" s="14" t="s">
        <v>35</v>
      </c>
      <c r="AX123" s="14" t="s">
        <v>81</v>
      </c>
      <c r="AY123" s="263" t="s">
        <v>152</v>
      </c>
    </row>
    <row r="124" s="1" customFormat="1" ht="156" customHeight="1">
      <c r="B124" s="38"/>
      <c r="C124" s="211" t="s">
        <v>240</v>
      </c>
      <c r="D124" s="211" t="s">
        <v>155</v>
      </c>
      <c r="E124" s="212" t="s">
        <v>4345</v>
      </c>
      <c r="F124" s="213" t="s">
        <v>4346</v>
      </c>
      <c r="G124" s="214" t="s">
        <v>158</v>
      </c>
      <c r="H124" s="215">
        <v>1</v>
      </c>
      <c r="I124" s="216"/>
      <c r="J124" s="217">
        <f>ROUND(I124*H124,2)</f>
        <v>0</v>
      </c>
      <c r="K124" s="213" t="s">
        <v>178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4284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4284</v>
      </c>
      <c r="BM124" s="223" t="s">
        <v>4347</v>
      </c>
    </row>
    <row r="125" s="1" customFormat="1">
      <c r="B125" s="38"/>
      <c r="C125" s="39"/>
      <c r="D125" s="229" t="s">
        <v>1402</v>
      </c>
      <c r="E125" s="39"/>
      <c r="F125" s="230" t="s">
        <v>4348</v>
      </c>
      <c r="G125" s="39"/>
      <c r="H125" s="39"/>
      <c r="I125" s="135"/>
      <c r="J125" s="39"/>
      <c r="K125" s="39"/>
      <c r="L125" s="43"/>
      <c r="M125" s="231"/>
      <c r="N125" s="83"/>
      <c r="O125" s="83"/>
      <c r="P125" s="83"/>
      <c r="Q125" s="83"/>
      <c r="R125" s="83"/>
      <c r="S125" s="83"/>
      <c r="T125" s="84"/>
      <c r="AT125" s="17" t="s">
        <v>1402</v>
      </c>
      <c r="AU125" s="17" t="s">
        <v>83</v>
      </c>
    </row>
    <row r="126" s="12" customFormat="1">
      <c r="B126" s="232"/>
      <c r="C126" s="233"/>
      <c r="D126" s="229" t="s">
        <v>182</v>
      </c>
      <c r="E126" s="234" t="s">
        <v>19</v>
      </c>
      <c r="F126" s="235" t="s">
        <v>4349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AT126" s="241" t="s">
        <v>182</v>
      </c>
      <c r="AU126" s="241" t="s">
        <v>83</v>
      </c>
      <c r="AV126" s="12" t="s">
        <v>81</v>
      </c>
      <c r="AW126" s="12" t="s">
        <v>35</v>
      </c>
      <c r="AX126" s="12" t="s">
        <v>73</v>
      </c>
      <c r="AY126" s="241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81</v>
      </c>
      <c r="G127" s="243"/>
      <c r="H127" s="246">
        <v>1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4" customFormat="1">
      <c r="B128" s="253"/>
      <c r="C128" s="254"/>
      <c r="D128" s="229" t="s">
        <v>182</v>
      </c>
      <c r="E128" s="255" t="s">
        <v>19</v>
      </c>
      <c r="F128" s="256" t="s">
        <v>189</v>
      </c>
      <c r="G128" s="254"/>
      <c r="H128" s="257">
        <v>1</v>
      </c>
      <c r="I128" s="258"/>
      <c r="J128" s="254"/>
      <c r="K128" s="254"/>
      <c r="L128" s="259"/>
      <c r="M128" s="260"/>
      <c r="N128" s="261"/>
      <c r="O128" s="261"/>
      <c r="P128" s="261"/>
      <c r="Q128" s="261"/>
      <c r="R128" s="261"/>
      <c r="S128" s="261"/>
      <c r="T128" s="262"/>
      <c r="AT128" s="263" t="s">
        <v>182</v>
      </c>
      <c r="AU128" s="263" t="s">
        <v>83</v>
      </c>
      <c r="AV128" s="14" t="s">
        <v>151</v>
      </c>
      <c r="AW128" s="14" t="s">
        <v>35</v>
      </c>
      <c r="AX128" s="14" t="s">
        <v>81</v>
      </c>
      <c r="AY128" s="263" t="s">
        <v>152</v>
      </c>
    </row>
    <row r="129" s="1" customFormat="1" ht="24" customHeight="1">
      <c r="B129" s="38"/>
      <c r="C129" s="211" t="s">
        <v>245</v>
      </c>
      <c r="D129" s="211" t="s">
        <v>155</v>
      </c>
      <c r="E129" s="212" t="s">
        <v>4350</v>
      </c>
      <c r="F129" s="213" t="s">
        <v>4351</v>
      </c>
      <c r="G129" s="214" t="s">
        <v>158</v>
      </c>
      <c r="H129" s="215">
        <v>1</v>
      </c>
      <c r="I129" s="216"/>
      <c r="J129" s="217">
        <f>ROUND(I129*H129,2)</f>
        <v>0</v>
      </c>
      <c r="K129" s="213" t="s">
        <v>19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4284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4284</v>
      </c>
      <c r="BM129" s="223" t="s">
        <v>4352</v>
      </c>
    </row>
    <row r="130" s="1" customFormat="1">
      <c r="B130" s="38"/>
      <c r="C130" s="39"/>
      <c r="D130" s="229" t="s">
        <v>1402</v>
      </c>
      <c r="E130" s="39"/>
      <c r="F130" s="230" t="s">
        <v>4353</v>
      </c>
      <c r="G130" s="39"/>
      <c r="H130" s="39"/>
      <c r="I130" s="135"/>
      <c r="J130" s="39"/>
      <c r="K130" s="39"/>
      <c r="L130" s="43"/>
      <c r="M130" s="231"/>
      <c r="N130" s="83"/>
      <c r="O130" s="83"/>
      <c r="P130" s="83"/>
      <c r="Q130" s="83"/>
      <c r="R130" s="83"/>
      <c r="S130" s="83"/>
      <c r="T130" s="84"/>
      <c r="AT130" s="17" t="s">
        <v>1402</v>
      </c>
      <c r="AU130" s="17" t="s">
        <v>83</v>
      </c>
    </row>
    <row r="131" s="12" customFormat="1">
      <c r="B131" s="232"/>
      <c r="C131" s="233"/>
      <c r="D131" s="229" t="s">
        <v>182</v>
      </c>
      <c r="E131" s="234" t="s">
        <v>19</v>
      </c>
      <c r="F131" s="235" t="s">
        <v>4354</v>
      </c>
      <c r="G131" s="233"/>
      <c r="H131" s="234" t="s">
        <v>19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182</v>
      </c>
      <c r="AU131" s="241" t="s">
        <v>83</v>
      </c>
      <c r="AV131" s="12" t="s">
        <v>81</v>
      </c>
      <c r="AW131" s="12" t="s">
        <v>35</v>
      </c>
      <c r="AX131" s="12" t="s">
        <v>73</v>
      </c>
      <c r="AY131" s="241" t="s">
        <v>152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81</v>
      </c>
      <c r="G132" s="243"/>
      <c r="H132" s="246">
        <v>1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83</v>
      </c>
      <c r="AV132" s="13" t="s">
        <v>83</v>
      </c>
      <c r="AW132" s="13" t="s">
        <v>35</v>
      </c>
      <c r="AX132" s="13" t="s">
        <v>73</v>
      </c>
      <c r="AY132" s="252" t="s">
        <v>152</v>
      </c>
    </row>
    <row r="133" s="14" customFormat="1">
      <c r="B133" s="253"/>
      <c r="C133" s="254"/>
      <c r="D133" s="229" t="s">
        <v>182</v>
      </c>
      <c r="E133" s="255" t="s">
        <v>19</v>
      </c>
      <c r="F133" s="256" t="s">
        <v>189</v>
      </c>
      <c r="G133" s="254"/>
      <c r="H133" s="257">
        <v>1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AT133" s="263" t="s">
        <v>182</v>
      </c>
      <c r="AU133" s="263" t="s">
        <v>83</v>
      </c>
      <c r="AV133" s="14" t="s">
        <v>151</v>
      </c>
      <c r="AW133" s="14" t="s">
        <v>35</v>
      </c>
      <c r="AX133" s="14" t="s">
        <v>81</v>
      </c>
      <c r="AY133" s="263" t="s">
        <v>152</v>
      </c>
    </row>
    <row r="134" s="1" customFormat="1" ht="72" customHeight="1">
      <c r="B134" s="38"/>
      <c r="C134" s="211" t="s">
        <v>251</v>
      </c>
      <c r="D134" s="211" t="s">
        <v>155</v>
      </c>
      <c r="E134" s="212" t="s">
        <v>4187</v>
      </c>
      <c r="F134" s="213" t="s">
        <v>4355</v>
      </c>
      <c r="G134" s="214" t="s">
        <v>158</v>
      </c>
      <c r="H134" s="215">
        <v>1</v>
      </c>
      <c r="I134" s="216"/>
      <c r="J134" s="217">
        <f>ROUND(I134*H134,2)</f>
        <v>0</v>
      </c>
      <c r="K134" s="213" t="s">
        <v>178</v>
      </c>
      <c r="L134" s="43"/>
      <c r="M134" s="225" t="s">
        <v>19</v>
      </c>
      <c r="N134" s="226" t="s">
        <v>44</v>
      </c>
      <c r="O134" s="83"/>
      <c r="P134" s="227">
        <f>O134*H134</f>
        <v>0</v>
      </c>
      <c r="Q134" s="227">
        <v>0.0099000000000000008</v>
      </c>
      <c r="R134" s="227">
        <f>Q134*H134</f>
        <v>0.0099000000000000008</v>
      </c>
      <c r="S134" s="227">
        <v>0</v>
      </c>
      <c r="T134" s="228">
        <f>S134*H134</f>
        <v>0</v>
      </c>
      <c r="AR134" s="223" t="s">
        <v>151</v>
      </c>
      <c r="AT134" s="223" t="s">
        <v>155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151</v>
      </c>
      <c r="BM134" s="223" t="s">
        <v>4356</v>
      </c>
    </row>
    <row r="135" s="1" customFormat="1">
      <c r="B135" s="38"/>
      <c r="C135" s="39"/>
      <c r="D135" s="229" t="s">
        <v>1402</v>
      </c>
      <c r="E135" s="39"/>
      <c r="F135" s="230" t="s">
        <v>4357</v>
      </c>
      <c r="G135" s="39"/>
      <c r="H135" s="39"/>
      <c r="I135" s="135"/>
      <c r="J135" s="39"/>
      <c r="K135" s="39"/>
      <c r="L135" s="43"/>
      <c r="M135" s="231"/>
      <c r="N135" s="83"/>
      <c r="O135" s="83"/>
      <c r="P135" s="83"/>
      <c r="Q135" s="83"/>
      <c r="R135" s="83"/>
      <c r="S135" s="83"/>
      <c r="T135" s="84"/>
      <c r="AT135" s="17" t="s">
        <v>1402</v>
      </c>
      <c r="AU135" s="17" t="s">
        <v>83</v>
      </c>
    </row>
    <row r="136" s="12" customFormat="1">
      <c r="B136" s="232"/>
      <c r="C136" s="233"/>
      <c r="D136" s="229" t="s">
        <v>182</v>
      </c>
      <c r="E136" s="234" t="s">
        <v>19</v>
      </c>
      <c r="F136" s="235" t="s">
        <v>4358</v>
      </c>
      <c r="G136" s="233"/>
      <c r="H136" s="234" t="s">
        <v>19</v>
      </c>
      <c r="I136" s="236"/>
      <c r="J136" s="233"/>
      <c r="K136" s="233"/>
      <c r="L136" s="237"/>
      <c r="M136" s="238"/>
      <c r="N136" s="239"/>
      <c r="O136" s="239"/>
      <c r="P136" s="239"/>
      <c r="Q136" s="239"/>
      <c r="R136" s="239"/>
      <c r="S136" s="239"/>
      <c r="T136" s="240"/>
      <c r="AT136" s="241" t="s">
        <v>182</v>
      </c>
      <c r="AU136" s="241" t="s">
        <v>83</v>
      </c>
      <c r="AV136" s="12" t="s">
        <v>81</v>
      </c>
      <c r="AW136" s="12" t="s">
        <v>35</v>
      </c>
      <c r="AX136" s="12" t="s">
        <v>73</v>
      </c>
      <c r="AY136" s="241" t="s">
        <v>152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81</v>
      </c>
      <c r="G137" s="243"/>
      <c r="H137" s="246">
        <v>1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83</v>
      </c>
      <c r="AV137" s="13" t="s">
        <v>83</v>
      </c>
      <c r="AW137" s="13" t="s">
        <v>35</v>
      </c>
      <c r="AX137" s="13" t="s">
        <v>73</v>
      </c>
      <c r="AY137" s="252" t="s">
        <v>152</v>
      </c>
    </row>
    <row r="138" s="14" customFormat="1">
      <c r="B138" s="253"/>
      <c r="C138" s="254"/>
      <c r="D138" s="229" t="s">
        <v>182</v>
      </c>
      <c r="E138" s="255" t="s">
        <v>19</v>
      </c>
      <c r="F138" s="256" t="s">
        <v>189</v>
      </c>
      <c r="G138" s="254"/>
      <c r="H138" s="257">
        <v>1</v>
      </c>
      <c r="I138" s="258"/>
      <c r="J138" s="254"/>
      <c r="K138" s="254"/>
      <c r="L138" s="259"/>
      <c r="M138" s="279"/>
      <c r="N138" s="280"/>
      <c r="O138" s="280"/>
      <c r="P138" s="280"/>
      <c r="Q138" s="280"/>
      <c r="R138" s="280"/>
      <c r="S138" s="280"/>
      <c r="T138" s="281"/>
      <c r="AT138" s="263" t="s">
        <v>182</v>
      </c>
      <c r="AU138" s="263" t="s">
        <v>83</v>
      </c>
      <c r="AV138" s="14" t="s">
        <v>151</v>
      </c>
      <c r="AW138" s="14" t="s">
        <v>35</v>
      </c>
      <c r="AX138" s="14" t="s">
        <v>81</v>
      </c>
      <c r="AY138" s="263" t="s">
        <v>152</v>
      </c>
    </row>
    <row r="139" s="1" customFormat="1" ht="6.96" customHeight="1">
      <c r="B139" s="58"/>
      <c r="C139" s="59"/>
      <c r="D139" s="59"/>
      <c r="E139" s="59"/>
      <c r="F139" s="59"/>
      <c r="G139" s="59"/>
      <c r="H139" s="59"/>
      <c r="I139" s="161"/>
      <c r="J139" s="59"/>
      <c r="K139" s="59"/>
      <c r="L139" s="43"/>
    </row>
  </sheetData>
  <sheetProtection sheet="1" autoFilter="0" formatColumns="0" formatRows="0" objects="1" scenarios="1" spinCount="100000" saltValue="64G1R4IGBocf4rNeiYHDjqvxoljjpoD4cN7GMFJRELAD+ArYeiOhLYGHElrDdSQ0YjsUeN+eQxcxZsy29V2CdA==" hashValue="Frz4cgMTeCWVjnN8mF9Sqoqoc6FUenHUEGwlX7jrOQ0v7e6TBTHy7RamMr4ZV2iXsidkslsbv+nkFZGRiuu0Rw==" algorithmName="SHA-512" password="CC35"/>
  <autoFilter ref="C80:K13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sheetFormatPr defaultRowHeight="13.5"/>
  <cols>
    <col min="1" max="1" width="8.33" style="288" customWidth="1"/>
    <col min="2" max="2" width="1.664063" style="288" customWidth="1"/>
    <col min="3" max="4" width="5" style="288" customWidth="1"/>
    <col min="5" max="5" width="11.67" style="288" customWidth="1"/>
    <col min="6" max="6" width="9.17" style="288" customWidth="1"/>
    <col min="7" max="7" width="5" style="288" customWidth="1"/>
    <col min="8" max="8" width="77.83" style="288" customWidth="1"/>
    <col min="9" max="10" width="20" style="288" customWidth="1"/>
    <col min="11" max="11" width="1.664063" style="288" customWidth="1"/>
  </cols>
  <sheetData>
    <row r="1" ht="37.5" customHeight="1"/>
    <row r="2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5" customFormat="1" ht="45" customHeight="1">
      <c r="B3" s="292"/>
      <c r="C3" s="293" t="s">
        <v>4359</v>
      </c>
      <c r="D3" s="293"/>
      <c r="E3" s="293"/>
      <c r="F3" s="293"/>
      <c r="G3" s="293"/>
      <c r="H3" s="293"/>
      <c r="I3" s="293"/>
      <c r="J3" s="293"/>
      <c r="K3" s="294"/>
    </row>
    <row r="4" ht="25.5" customHeight="1">
      <c r="B4" s="295"/>
      <c r="C4" s="296" t="s">
        <v>4360</v>
      </c>
      <c r="D4" s="296"/>
      <c r="E4" s="296"/>
      <c r="F4" s="296"/>
      <c r="G4" s="296"/>
      <c r="H4" s="296"/>
      <c r="I4" s="296"/>
      <c r="J4" s="296"/>
      <c r="K4" s="297"/>
    </row>
    <row r="5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ht="15" customHeight="1">
      <c r="B6" s="295"/>
      <c r="C6" s="299" t="s">
        <v>4361</v>
      </c>
      <c r="D6" s="299"/>
      <c r="E6" s="299"/>
      <c r="F6" s="299"/>
      <c r="G6" s="299"/>
      <c r="H6" s="299"/>
      <c r="I6" s="299"/>
      <c r="J6" s="299"/>
      <c r="K6" s="297"/>
    </row>
    <row r="7" ht="15" customHeight="1">
      <c r="B7" s="300"/>
      <c r="C7" s="299" t="s">
        <v>4362</v>
      </c>
      <c r="D7" s="299"/>
      <c r="E7" s="299"/>
      <c r="F7" s="299"/>
      <c r="G7" s="299"/>
      <c r="H7" s="299"/>
      <c r="I7" s="299"/>
      <c r="J7" s="299"/>
      <c r="K7" s="297"/>
    </row>
    <row r="8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ht="15" customHeight="1">
      <c r="B9" s="300"/>
      <c r="C9" s="299" t="s">
        <v>4363</v>
      </c>
      <c r="D9" s="299"/>
      <c r="E9" s="299"/>
      <c r="F9" s="299"/>
      <c r="G9" s="299"/>
      <c r="H9" s="299"/>
      <c r="I9" s="299"/>
      <c r="J9" s="299"/>
      <c r="K9" s="297"/>
    </row>
    <row r="10" ht="15" customHeight="1">
      <c r="B10" s="300"/>
      <c r="C10" s="299"/>
      <c r="D10" s="299" t="s">
        <v>4364</v>
      </c>
      <c r="E10" s="299"/>
      <c r="F10" s="299"/>
      <c r="G10" s="299"/>
      <c r="H10" s="299"/>
      <c r="I10" s="299"/>
      <c r="J10" s="299"/>
      <c r="K10" s="297"/>
    </row>
    <row r="11" ht="15" customHeight="1">
      <c r="B11" s="300"/>
      <c r="C11" s="301"/>
      <c r="D11" s="299" t="s">
        <v>4365</v>
      </c>
      <c r="E11" s="299"/>
      <c r="F11" s="299"/>
      <c r="G11" s="299"/>
      <c r="H11" s="299"/>
      <c r="I11" s="299"/>
      <c r="J11" s="299"/>
      <c r="K11" s="297"/>
    </row>
    <row r="12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ht="15" customHeight="1">
      <c r="B13" s="300"/>
      <c r="C13" s="301"/>
      <c r="D13" s="302" t="s">
        <v>4366</v>
      </c>
      <c r="E13" s="299"/>
      <c r="F13" s="299"/>
      <c r="G13" s="299"/>
      <c r="H13" s="299"/>
      <c r="I13" s="299"/>
      <c r="J13" s="299"/>
      <c r="K13" s="297"/>
    </row>
    <row r="14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ht="15" customHeight="1">
      <c r="B15" s="300"/>
      <c r="C15" s="301"/>
      <c r="D15" s="299" t="s">
        <v>4367</v>
      </c>
      <c r="E15" s="299"/>
      <c r="F15" s="299"/>
      <c r="G15" s="299"/>
      <c r="H15" s="299"/>
      <c r="I15" s="299"/>
      <c r="J15" s="299"/>
      <c r="K15" s="297"/>
    </row>
    <row r="16" ht="15" customHeight="1">
      <c r="B16" s="300"/>
      <c r="C16" s="301"/>
      <c r="D16" s="299" t="s">
        <v>4368</v>
      </c>
      <c r="E16" s="299"/>
      <c r="F16" s="299"/>
      <c r="G16" s="299"/>
      <c r="H16" s="299"/>
      <c r="I16" s="299"/>
      <c r="J16" s="299"/>
      <c r="K16" s="297"/>
    </row>
    <row r="17" ht="15" customHeight="1">
      <c r="B17" s="300"/>
      <c r="C17" s="301"/>
      <c r="D17" s="299" t="s">
        <v>4369</v>
      </c>
      <c r="E17" s="299"/>
      <c r="F17" s="299"/>
      <c r="G17" s="299"/>
      <c r="H17" s="299"/>
      <c r="I17" s="299"/>
      <c r="J17" s="299"/>
      <c r="K17" s="297"/>
    </row>
    <row r="18" ht="15" customHeight="1">
      <c r="B18" s="300"/>
      <c r="C18" s="301"/>
      <c r="D18" s="301"/>
      <c r="E18" s="303" t="s">
        <v>86</v>
      </c>
      <c r="F18" s="299" t="s">
        <v>4370</v>
      </c>
      <c r="G18" s="299"/>
      <c r="H18" s="299"/>
      <c r="I18" s="299"/>
      <c r="J18" s="299"/>
      <c r="K18" s="297"/>
    </row>
    <row r="19" ht="15" customHeight="1">
      <c r="B19" s="300"/>
      <c r="C19" s="301"/>
      <c r="D19" s="301"/>
      <c r="E19" s="303" t="s">
        <v>4371</v>
      </c>
      <c r="F19" s="299" t="s">
        <v>4372</v>
      </c>
      <c r="G19" s="299"/>
      <c r="H19" s="299"/>
      <c r="I19" s="299"/>
      <c r="J19" s="299"/>
      <c r="K19" s="297"/>
    </row>
    <row r="20" ht="15" customHeight="1">
      <c r="B20" s="300"/>
      <c r="C20" s="301"/>
      <c r="D20" s="301"/>
      <c r="E20" s="303" t="s">
        <v>111</v>
      </c>
      <c r="F20" s="299" t="s">
        <v>4373</v>
      </c>
      <c r="G20" s="299"/>
      <c r="H20" s="299"/>
      <c r="I20" s="299"/>
      <c r="J20" s="299"/>
      <c r="K20" s="297"/>
    </row>
    <row r="21" ht="15" customHeight="1">
      <c r="B21" s="300"/>
      <c r="C21" s="301"/>
      <c r="D21" s="301"/>
      <c r="E21" s="303" t="s">
        <v>122</v>
      </c>
      <c r="F21" s="299" t="s">
        <v>4374</v>
      </c>
      <c r="G21" s="299"/>
      <c r="H21" s="299"/>
      <c r="I21" s="299"/>
      <c r="J21" s="299"/>
      <c r="K21" s="297"/>
    </row>
    <row r="22" ht="15" customHeight="1">
      <c r="B22" s="300"/>
      <c r="C22" s="301"/>
      <c r="D22" s="301"/>
      <c r="E22" s="303" t="s">
        <v>80</v>
      </c>
      <c r="F22" s="299" t="s">
        <v>2992</v>
      </c>
      <c r="G22" s="299"/>
      <c r="H22" s="299"/>
      <c r="I22" s="299"/>
      <c r="J22" s="299"/>
      <c r="K22" s="297"/>
    </row>
    <row r="23" ht="15" customHeight="1">
      <c r="B23" s="300"/>
      <c r="C23" s="301"/>
      <c r="D23" s="301"/>
      <c r="E23" s="303" t="s">
        <v>4375</v>
      </c>
      <c r="F23" s="299" t="s">
        <v>4376</v>
      </c>
      <c r="G23" s="299"/>
      <c r="H23" s="299"/>
      <c r="I23" s="299"/>
      <c r="J23" s="299"/>
      <c r="K23" s="297"/>
    </row>
    <row r="24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ht="15" customHeight="1">
      <c r="B25" s="300"/>
      <c r="C25" s="299" t="s">
        <v>4377</v>
      </c>
      <c r="D25" s="299"/>
      <c r="E25" s="299"/>
      <c r="F25" s="299"/>
      <c r="G25" s="299"/>
      <c r="H25" s="299"/>
      <c r="I25" s="299"/>
      <c r="J25" s="299"/>
      <c r="K25" s="297"/>
    </row>
    <row r="26" ht="15" customHeight="1">
      <c r="B26" s="300"/>
      <c r="C26" s="299" t="s">
        <v>4378</v>
      </c>
      <c r="D26" s="299"/>
      <c r="E26" s="299"/>
      <c r="F26" s="299"/>
      <c r="G26" s="299"/>
      <c r="H26" s="299"/>
      <c r="I26" s="299"/>
      <c r="J26" s="299"/>
      <c r="K26" s="297"/>
    </row>
    <row r="27" ht="15" customHeight="1">
      <c r="B27" s="300"/>
      <c r="C27" s="299"/>
      <c r="D27" s="299" t="s">
        <v>4379</v>
      </c>
      <c r="E27" s="299"/>
      <c r="F27" s="299"/>
      <c r="G27" s="299"/>
      <c r="H27" s="299"/>
      <c r="I27" s="299"/>
      <c r="J27" s="299"/>
      <c r="K27" s="297"/>
    </row>
    <row r="28" ht="15" customHeight="1">
      <c r="B28" s="300"/>
      <c r="C28" s="301"/>
      <c r="D28" s="299" t="s">
        <v>4380</v>
      </c>
      <c r="E28" s="299"/>
      <c r="F28" s="299"/>
      <c r="G28" s="299"/>
      <c r="H28" s="299"/>
      <c r="I28" s="299"/>
      <c r="J28" s="299"/>
      <c r="K28" s="297"/>
    </row>
    <row r="29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ht="15" customHeight="1">
      <c r="B30" s="300"/>
      <c r="C30" s="301"/>
      <c r="D30" s="299" t="s">
        <v>4381</v>
      </c>
      <c r="E30" s="299"/>
      <c r="F30" s="299"/>
      <c r="G30" s="299"/>
      <c r="H30" s="299"/>
      <c r="I30" s="299"/>
      <c r="J30" s="299"/>
      <c r="K30" s="297"/>
    </row>
    <row r="31" ht="15" customHeight="1">
      <c r="B31" s="300"/>
      <c r="C31" s="301"/>
      <c r="D31" s="299" t="s">
        <v>4382</v>
      </c>
      <c r="E31" s="299"/>
      <c r="F31" s="299"/>
      <c r="G31" s="299"/>
      <c r="H31" s="299"/>
      <c r="I31" s="299"/>
      <c r="J31" s="299"/>
      <c r="K31" s="297"/>
    </row>
    <row r="32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ht="15" customHeight="1">
      <c r="B33" s="300"/>
      <c r="C33" s="301"/>
      <c r="D33" s="299" t="s">
        <v>4383</v>
      </c>
      <c r="E33" s="299"/>
      <c r="F33" s="299"/>
      <c r="G33" s="299"/>
      <c r="H33" s="299"/>
      <c r="I33" s="299"/>
      <c r="J33" s="299"/>
      <c r="K33" s="297"/>
    </row>
    <row r="34" ht="15" customHeight="1">
      <c r="B34" s="300"/>
      <c r="C34" s="301"/>
      <c r="D34" s="299" t="s">
        <v>4384</v>
      </c>
      <c r="E34" s="299"/>
      <c r="F34" s="299"/>
      <c r="G34" s="299"/>
      <c r="H34" s="299"/>
      <c r="I34" s="299"/>
      <c r="J34" s="299"/>
      <c r="K34" s="297"/>
    </row>
    <row r="35" ht="15" customHeight="1">
      <c r="B35" s="300"/>
      <c r="C35" s="301"/>
      <c r="D35" s="299" t="s">
        <v>4385</v>
      </c>
      <c r="E35" s="299"/>
      <c r="F35" s="299"/>
      <c r="G35" s="299"/>
      <c r="H35" s="299"/>
      <c r="I35" s="299"/>
      <c r="J35" s="299"/>
      <c r="K35" s="297"/>
    </row>
    <row r="36" ht="15" customHeight="1">
      <c r="B36" s="300"/>
      <c r="C36" s="301"/>
      <c r="D36" s="299"/>
      <c r="E36" s="302" t="s">
        <v>137</v>
      </c>
      <c r="F36" s="299"/>
      <c r="G36" s="299" t="s">
        <v>4386</v>
      </c>
      <c r="H36" s="299"/>
      <c r="I36" s="299"/>
      <c r="J36" s="299"/>
      <c r="K36" s="297"/>
    </row>
    <row r="37" ht="30.75" customHeight="1">
      <c r="B37" s="300"/>
      <c r="C37" s="301"/>
      <c r="D37" s="299"/>
      <c r="E37" s="302" t="s">
        <v>4387</v>
      </c>
      <c r="F37" s="299"/>
      <c r="G37" s="299" t="s">
        <v>4388</v>
      </c>
      <c r="H37" s="299"/>
      <c r="I37" s="299"/>
      <c r="J37" s="299"/>
      <c r="K37" s="297"/>
    </row>
    <row r="38" ht="15" customHeight="1">
      <c r="B38" s="300"/>
      <c r="C38" s="301"/>
      <c r="D38" s="299"/>
      <c r="E38" s="302" t="s">
        <v>54</v>
      </c>
      <c r="F38" s="299"/>
      <c r="G38" s="299" t="s">
        <v>4389</v>
      </c>
      <c r="H38" s="299"/>
      <c r="I38" s="299"/>
      <c r="J38" s="299"/>
      <c r="K38" s="297"/>
    </row>
    <row r="39" ht="15" customHeight="1">
      <c r="B39" s="300"/>
      <c r="C39" s="301"/>
      <c r="D39" s="299"/>
      <c r="E39" s="302" t="s">
        <v>55</v>
      </c>
      <c r="F39" s="299"/>
      <c r="G39" s="299" t="s">
        <v>4390</v>
      </c>
      <c r="H39" s="299"/>
      <c r="I39" s="299"/>
      <c r="J39" s="299"/>
      <c r="K39" s="297"/>
    </row>
    <row r="40" ht="15" customHeight="1">
      <c r="B40" s="300"/>
      <c r="C40" s="301"/>
      <c r="D40" s="299"/>
      <c r="E40" s="302" t="s">
        <v>138</v>
      </c>
      <c r="F40" s="299"/>
      <c r="G40" s="299" t="s">
        <v>4391</v>
      </c>
      <c r="H40" s="299"/>
      <c r="I40" s="299"/>
      <c r="J40" s="299"/>
      <c r="K40" s="297"/>
    </row>
    <row r="41" ht="15" customHeight="1">
      <c r="B41" s="300"/>
      <c r="C41" s="301"/>
      <c r="D41" s="299"/>
      <c r="E41" s="302" t="s">
        <v>139</v>
      </c>
      <c r="F41" s="299"/>
      <c r="G41" s="299" t="s">
        <v>4392</v>
      </c>
      <c r="H41" s="299"/>
      <c r="I41" s="299"/>
      <c r="J41" s="299"/>
      <c r="K41" s="297"/>
    </row>
    <row r="42" ht="15" customHeight="1">
      <c r="B42" s="300"/>
      <c r="C42" s="301"/>
      <c r="D42" s="299"/>
      <c r="E42" s="302" t="s">
        <v>4393</v>
      </c>
      <c r="F42" s="299"/>
      <c r="G42" s="299" t="s">
        <v>4394</v>
      </c>
      <c r="H42" s="299"/>
      <c r="I42" s="299"/>
      <c r="J42" s="299"/>
      <c r="K42" s="297"/>
    </row>
    <row r="43" ht="15" customHeight="1">
      <c r="B43" s="300"/>
      <c r="C43" s="301"/>
      <c r="D43" s="299"/>
      <c r="E43" s="302"/>
      <c r="F43" s="299"/>
      <c r="G43" s="299" t="s">
        <v>4395</v>
      </c>
      <c r="H43" s="299"/>
      <c r="I43" s="299"/>
      <c r="J43" s="299"/>
      <c r="K43" s="297"/>
    </row>
    <row r="44" ht="15" customHeight="1">
      <c r="B44" s="300"/>
      <c r="C44" s="301"/>
      <c r="D44" s="299"/>
      <c r="E44" s="302" t="s">
        <v>4396</v>
      </c>
      <c r="F44" s="299"/>
      <c r="G44" s="299" t="s">
        <v>4397</v>
      </c>
      <c r="H44" s="299"/>
      <c r="I44" s="299"/>
      <c r="J44" s="299"/>
      <c r="K44" s="297"/>
    </row>
    <row r="45" ht="15" customHeight="1">
      <c r="B45" s="300"/>
      <c r="C45" s="301"/>
      <c r="D45" s="299"/>
      <c r="E45" s="302" t="s">
        <v>141</v>
      </c>
      <c r="F45" s="299"/>
      <c r="G45" s="299" t="s">
        <v>4398</v>
      </c>
      <c r="H45" s="299"/>
      <c r="I45" s="299"/>
      <c r="J45" s="299"/>
      <c r="K45" s="297"/>
    </row>
    <row r="46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ht="15" customHeight="1">
      <c r="B47" s="300"/>
      <c r="C47" s="301"/>
      <c r="D47" s="299" t="s">
        <v>4399</v>
      </c>
      <c r="E47" s="299"/>
      <c r="F47" s="299"/>
      <c r="G47" s="299"/>
      <c r="H47" s="299"/>
      <c r="I47" s="299"/>
      <c r="J47" s="299"/>
      <c r="K47" s="297"/>
    </row>
    <row r="48" ht="15" customHeight="1">
      <c r="B48" s="300"/>
      <c r="C48" s="301"/>
      <c r="D48" s="301"/>
      <c r="E48" s="299" t="s">
        <v>4400</v>
      </c>
      <c r="F48" s="299"/>
      <c r="G48" s="299"/>
      <c r="H48" s="299"/>
      <c r="I48" s="299"/>
      <c r="J48" s="299"/>
      <c r="K48" s="297"/>
    </row>
    <row r="49" ht="15" customHeight="1">
      <c r="B49" s="300"/>
      <c r="C49" s="301"/>
      <c r="D49" s="301"/>
      <c r="E49" s="299" t="s">
        <v>4401</v>
      </c>
      <c r="F49" s="299"/>
      <c r="G49" s="299"/>
      <c r="H49" s="299"/>
      <c r="I49" s="299"/>
      <c r="J49" s="299"/>
      <c r="K49" s="297"/>
    </row>
    <row r="50" ht="15" customHeight="1">
      <c r="B50" s="300"/>
      <c r="C50" s="301"/>
      <c r="D50" s="301"/>
      <c r="E50" s="299" t="s">
        <v>4402</v>
      </c>
      <c r="F50" s="299"/>
      <c r="G50" s="299"/>
      <c r="H50" s="299"/>
      <c r="I50" s="299"/>
      <c r="J50" s="299"/>
      <c r="K50" s="297"/>
    </row>
    <row r="51" ht="15" customHeight="1">
      <c r="B51" s="300"/>
      <c r="C51" s="301"/>
      <c r="D51" s="299" t="s">
        <v>4403</v>
      </c>
      <c r="E51" s="299"/>
      <c r="F51" s="299"/>
      <c r="G51" s="299"/>
      <c r="H51" s="299"/>
      <c r="I51" s="299"/>
      <c r="J51" s="299"/>
      <c r="K51" s="297"/>
    </row>
    <row r="52" ht="25.5" customHeight="1">
      <c r="B52" s="295"/>
      <c r="C52" s="296" t="s">
        <v>4404</v>
      </c>
      <c r="D52" s="296"/>
      <c r="E52" s="296"/>
      <c r="F52" s="296"/>
      <c r="G52" s="296"/>
      <c r="H52" s="296"/>
      <c r="I52" s="296"/>
      <c r="J52" s="296"/>
      <c r="K52" s="297"/>
    </row>
    <row r="53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ht="15" customHeight="1">
      <c r="B54" s="295"/>
      <c r="C54" s="299" t="s">
        <v>4405</v>
      </c>
      <c r="D54" s="299"/>
      <c r="E54" s="299"/>
      <c r="F54" s="299"/>
      <c r="G54" s="299"/>
      <c r="H54" s="299"/>
      <c r="I54" s="299"/>
      <c r="J54" s="299"/>
      <c r="K54" s="297"/>
    </row>
    <row r="55" ht="15" customHeight="1">
      <c r="B55" s="295"/>
      <c r="C55" s="299" t="s">
        <v>4406</v>
      </c>
      <c r="D55" s="299"/>
      <c r="E55" s="299"/>
      <c r="F55" s="299"/>
      <c r="G55" s="299"/>
      <c r="H55" s="299"/>
      <c r="I55" s="299"/>
      <c r="J55" s="299"/>
      <c r="K55" s="297"/>
    </row>
    <row r="56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ht="15" customHeight="1">
      <c r="B57" s="295"/>
      <c r="C57" s="299" t="s">
        <v>4407</v>
      </c>
      <c r="D57" s="299"/>
      <c r="E57" s="299"/>
      <c r="F57" s="299"/>
      <c r="G57" s="299"/>
      <c r="H57" s="299"/>
      <c r="I57" s="299"/>
      <c r="J57" s="299"/>
      <c r="K57" s="297"/>
    </row>
    <row r="58" ht="15" customHeight="1">
      <c r="B58" s="295"/>
      <c r="C58" s="301"/>
      <c r="D58" s="299" t="s">
        <v>4408</v>
      </c>
      <c r="E58" s="299"/>
      <c r="F58" s="299"/>
      <c r="G58" s="299"/>
      <c r="H58" s="299"/>
      <c r="I58" s="299"/>
      <c r="J58" s="299"/>
      <c r="K58" s="297"/>
    </row>
    <row r="59" ht="15" customHeight="1">
      <c r="B59" s="295"/>
      <c r="C59" s="301"/>
      <c r="D59" s="299" t="s">
        <v>4409</v>
      </c>
      <c r="E59" s="299"/>
      <c r="F59" s="299"/>
      <c r="G59" s="299"/>
      <c r="H59" s="299"/>
      <c r="I59" s="299"/>
      <c r="J59" s="299"/>
      <c r="K59" s="297"/>
    </row>
    <row r="60" ht="15" customHeight="1">
      <c r="B60" s="295"/>
      <c r="C60" s="301"/>
      <c r="D60" s="299" t="s">
        <v>4410</v>
      </c>
      <c r="E60" s="299"/>
      <c r="F60" s="299"/>
      <c r="G60" s="299"/>
      <c r="H60" s="299"/>
      <c r="I60" s="299"/>
      <c r="J60" s="299"/>
      <c r="K60" s="297"/>
    </row>
    <row r="61" ht="15" customHeight="1">
      <c r="B61" s="295"/>
      <c r="C61" s="301"/>
      <c r="D61" s="299" t="s">
        <v>4411</v>
      </c>
      <c r="E61" s="299"/>
      <c r="F61" s="299"/>
      <c r="G61" s="299"/>
      <c r="H61" s="299"/>
      <c r="I61" s="299"/>
      <c r="J61" s="299"/>
      <c r="K61" s="297"/>
    </row>
    <row r="62" ht="15" customHeight="1">
      <c r="B62" s="295"/>
      <c r="C62" s="301"/>
      <c r="D62" s="304" t="s">
        <v>4412</v>
      </c>
      <c r="E62" s="304"/>
      <c r="F62" s="304"/>
      <c r="G62" s="304"/>
      <c r="H62" s="304"/>
      <c r="I62" s="304"/>
      <c r="J62" s="304"/>
      <c r="K62" s="297"/>
    </row>
    <row r="63" ht="15" customHeight="1">
      <c r="B63" s="295"/>
      <c r="C63" s="301"/>
      <c r="D63" s="299" t="s">
        <v>4413</v>
      </c>
      <c r="E63" s="299"/>
      <c r="F63" s="299"/>
      <c r="G63" s="299"/>
      <c r="H63" s="299"/>
      <c r="I63" s="299"/>
      <c r="J63" s="299"/>
      <c r="K63" s="297"/>
    </row>
    <row r="64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ht="15" customHeight="1">
      <c r="B65" s="295"/>
      <c r="C65" s="301"/>
      <c r="D65" s="299" t="s">
        <v>4414</v>
      </c>
      <c r="E65" s="299"/>
      <c r="F65" s="299"/>
      <c r="G65" s="299"/>
      <c r="H65" s="299"/>
      <c r="I65" s="299"/>
      <c r="J65" s="299"/>
      <c r="K65" s="297"/>
    </row>
    <row r="66" ht="15" customHeight="1">
      <c r="B66" s="295"/>
      <c r="C66" s="301"/>
      <c r="D66" s="304" t="s">
        <v>4415</v>
      </c>
      <c r="E66" s="304"/>
      <c r="F66" s="304"/>
      <c r="G66" s="304"/>
      <c r="H66" s="304"/>
      <c r="I66" s="304"/>
      <c r="J66" s="304"/>
      <c r="K66" s="297"/>
    </row>
    <row r="67" ht="15" customHeight="1">
      <c r="B67" s="295"/>
      <c r="C67" s="301"/>
      <c r="D67" s="299" t="s">
        <v>4416</v>
      </c>
      <c r="E67" s="299"/>
      <c r="F67" s="299"/>
      <c r="G67" s="299"/>
      <c r="H67" s="299"/>
      <c r="I67" s="299"/>
      <c r="J67" s="299"/>
      <c r="K67" s="297"/>
    </row>
    <row r="68" ht="15" customHeight="1">
      <c r="B68" s="295"/>
      <c r="C68" s="301"/>
      <c r="D68" s="299" t="s">
        <v>4417</v>
      </c>
      <c r="E68" s="299"/>
      <c r="F68" s="299"/>
      <c r="G68" s="299"/>
      <c r="H68" s="299"/>
      <c r="I68" s="299"/>
      <c r="J68" s="299"/>
      <c r="K68" s="297"/>
    </row>
    <row r="69" ht="15" customHeight="1">
      <c r="B69" s="295"/>
      <c r="C69" s="301"/>
      <c r="D69" s="299" t="s">
        <v>4418</v>
      </c>
      <c r="E69" s="299"/>
      <c r="F69" s="299"/>
      <c r="G69" s="299"/>
      <c r="H69" s="299"/>
      <c r="I69" s="299"/>
      <c r="J69" s="299"/>
      <c r="K69" s="297"/>
    </row>
    <row r="70" ht="15" customHeight="1">
      <c r="B70" s="295"/>
      <c r="C70" s="301"/>
      <c r="D70" s="299" t="s">
        <v>4419</v>
      </c>
      <c r="E70" s="299"/>
      <c r="F70" s="299"/>
      <c r="G70" s="299"/>
      <c r="H70" s="299"/>
      <c r="I70" s="299"/>
      <c r="J70" s="299"/>
      <c r="K70" s="297"/>
    </row>
    <row r="7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ht="45" customHeight="1">
      <c r="B75" s="314"/>
      <c r="C75" s="315" t="s">
        <v>4420</v>
      </c>
      <c r="D75" s="315"/>
      <c r="E75" s="315"/>
      <c r="F75" s="315"/>
      <c r="G75" s="315"/>
      <c r="H75" s="315"/>
      <c r="I75" s="315"/>
      <c r="J75" s="315"/>
      <c r="K75" s="316"/>
    </row>
    <row r="76" ht="17.25" customHeight="1">
      <c r="B76" s="314"/>
      <c r="C76" s="317" t="s">
        <v>4421</v>
      </c>
      <c r="D76" s="317"/>
      <c r="E76" s="317"/>
      <c r="F76" s="317" t="s">
        <v>4422</v>
      </c>
      <c r="G76" s="318"/>
      <c r="H76" s="317" t="s">
        <v>55</v>
      </c>
      <c r="I76" s="317" t="s">
        <v>58</v>
      </c>
      <c r="J76" s="317" t="s">
        <v>4423</v>
      </c>
      <c r="K76" s="316"/>
    </row>
    <row r="77" ht="17.25" customHeight="1">
      <c r="B77" s="314"/>
      <c r="C77" s="319" t="s">
        <v>4424</v>
      </c>
      <c r="D77" s="319"/>
      <c r="E77" s="319"/>
      <c r="F77" s="320" t="s">
        <v>4425</v>
      </c>
      <c r="G77" s="321"/>
      <c r="H77" s="319"/>
      <c r="I77" s="319"/>
      <c r="J77" s="319" t="s">
        <v>4426</v>
      </c>
      <c r="K77" s="316"/>
    </row>
    <row r="78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ht="15" customHeight="1">
      <c r="B79" s="314"/>
      <c r="C79" s="302" t="s">
        <v>54</v>
      </c>
      <c r="D79" s="322"/>
      <c r="E79" s="322"/>
      <c r="F79" s="324" t="s">
        <v>4427</v>
      </c>
      <c r="G79" s="323"/>
      <c r="H79" s="302" t="s">
        <v>4428</v>
      </c>
      <c r="I79" s="302" t="s">
        <v>4429</v>
      </c>
      <c r="J79" s="302">
        <v>20</v>
      </c>
      <c r="K79" s="316"/>
    </row>
    <row r="80" ht="15" customHeight="1">
      <c r="B80" s="314"/>
      <c r="C80" s="302" t="s">
        <v>4430</v>
      </c>
      <c r="D80" s="302"/>
      <c r="E80" s="302"/>
      <c r="F80" s="324" t="s">
        <v>4427</v>
      </c>
      <c r="G80" s="323"/>
      <c r="H80" s="302" t="s">
        <v>4431</v>
      </c>
      <c r="I80" s="302" t="s">
        <v>4429</v>
      </c>
      <c r="J80" s="302">
        <v>120</v>
      </c>
      <c r="K80" s="316"/>
    </row>
    <row r="81" ht="15" customHeight="1">
      <c r="B81" s="325"/>
      <c r="C81" s="302" t="s">
        <v>4432</v>
      </c>
      <c r="D81" s="302"/>
      <c r="E81" s="302"/>
      <c r="F81" s="324" t="s">
        <v>4433</v>
      </c>
      <c r="G81" s="323"/>
      <c r="H81" s="302" t="s">
        <v>4434</v>
      </c>
      <c r="I81" s="302" t="s">
        <v>4429</v>
      </c>
      <c r="J81" s="302">
        <v>50</v>
      </c>
      <c r="K81" s="316"/>
    </row>
    <row r="82" ht="15" customHeight="1">
      <c r="B82" s="325"/>
      <c r="C82" s="302" t="s">
        <v>4435</v>
      </c>
      <c r="D82" s="302"/>
      <c r="E82" s="302"/>
      <c r="F82" s="324" t="s">
        <v>4427</v>
      </c>
      <c r="G82" s="323"/>
      <c r="H82" s="302" t="s">
        <v>4436</v>
      </c>
      <c r="I82" s="302" t="s">
        <v>4437</v>
      </c>
      <c r="J82" s="302"/>
      <c r="K82" s="316"/>
    </row>
    <row r="83" ht="15" customHeight="1">
      <c r="B83" s="325"/>
      <c r="C83" s="326" t="s">
        <v>4438</v>
      </c>
      <c r="D83" s="326"/>
      <c r="E83" s="326"/>
      <c r="F83" s="327" t="s">
        <v>4433</v>
      </c>
      <c r="G83" s="326"/>
      <c r="H83" s="326" t="s">
        <v>4439</v>
      </c>
      <c r="I83" s="326" t="s">
        <v>4429</v>
      </c>
      <c r="J83" s="326">
        <v>15</v>
      </c>
      <c r="K83" s="316"/>
    </row>
    <row r="84" ht="15" customHeight="1">
      <c r="B84" s="325"/>
      <c r="C84" s="326" t="s">
        <v>4440</v>
      </c>
      <c r="D84" s="326"/>
      <c r="E84" s="326"/>
      <c r="F84" s="327" t="s">
        <v>4433</v>
      </c>
      <c r="G84" s="326"/>
      <c r="H84" s="326" t="s">
        <v>4441</v>
      </c>
      <c r="I84" s="326" t="s">
        <v>4429</v>
      </c>
      <c r="J84" s="326">
        <v>15</v>
      </c>
      <c r="K84" s="316"/>
    </row>
    <row r="85" ht="15" customHeight="1">
      <c r="B85" s="325"/>
      <c r="C85" s="326" t="s">
        <v>4442</v>
      </c>
      <c r="D85" s="326"/>
      <c r="E85" s="326"/>
      <c r="F85" s="327" t="s">
        <v>4433</v>
      </c>
      <c r="G85" s="326"/>
      <c r="H85" s="326" t="s">
        <v>4443</v>
      </c>
      <c r="I85" s="326" t="s">
        <v>4429</v>
      </c>
      <c r="J85" s="326">
        <v>20</v>
      </c>
      <c r="K85" s="316"/>
    </row>
    <row r="86" ht="15" customHeight="1">
      <c r="B86" s="325"/>
      <c r="C86" s="326" t="s">
        <v>4444</v>
      </c>
      <c r="D86" s="326"/>
      <c r="E86" s="326"/>
      <c r="F86" s="327" t="s">
        <v>4433</v>
      </c>
      <c r="G86" s="326"/>
      <c r="H86" s="326" t="s">
        <v>4445</v>
      </c>
      <c r="I86" s="326" t="s">
        <v>4429</v>
      </c>
      <c r="J86" s="326">
        <v>20</v>
      </c>
      <c r="K86" s="316"/>
    </row>
    <row r="87" ht="15" customHeight="1">
      <c r="B87" s="325"/>
      <c r="C87" s="302" t="s">
        <v>4446</v>
      </c>
      <c r="D87" s="302"/>
      <c r="E87" s="302"/>
      <c r="F87" s="324" t="s">
        <v>4433</v>
      </c>
      <c r="G87" s="323"/>
      <c r="H87" s="302" t="s">
        <v>4447</v>
      </c>
      <c r="I87" s="302" t="s">
        <v>4429</v>
      </c>
      <c r="J87" s="302">
        <v>50</v>
      </c>
      <c r="K87" s="316"/>
    </row>
    <row r="88" ht="15" customHeight="1">
      <c r="B88" s="325"/>
      <c r="C88" s="302" t="s">
        <v>4448</v>
      </c>
      <c r="D88" s="302"/>
      <c r="E88" s="302"/>
      <c r="F88" s="324" t="s">
        <v>4433</v>
      </c>
      <c r="G88" s="323"/>
      <c r="H88" s="302" t="s">
        <v>4449</v>
      </c>
      <c r="I88" s="302" t="s">
        <v>4429</v>
      </c>
      <c r="J88" s="302">
        <v>20</v>
      </c>
      <c r="K88" s="316"/>
    </row>
    <row r="89" ht="15" customHeight="1">
      <c r="B89" s="325"/>
      <c r="C89" s="302" t="s">
        <v>4450</v>
      </c>
      <c r="D89" s="302"/>
      <c r="E89" s="302"/>
      <c r="F89" s="324" t="s">
        <v>4433</v>
      </c>
      <c r="G89" s="323"/>
      <c r="H89" s="302" t="s">
        <v>4451</v>
      </c>
      <c r="I89" s="302" t="s">
        <v>4429</v>
      </c>
      <c r="J89" s="302">
        <v>20</v>
      </c>
      <c r="K89" s="316"/>
    </row>
    <row r="90" ht="15" customHeight="1">
      <c r="B90" s="325"/>
      <c r="C90" s="302" t="s">
        <v>4452</v>
      </c>
      <c r="D90" s="302"/>
      <c r="E90" s="302"/>
      <c r="F90" s="324" t="s">
        <v>4433</v>
      </c>
      <c r="G90" s="323"/>
      <c r="H90" s="302" t="s">
        <v>4453</v>
      </c>
      <c r="I90" s="302" t="s">
        <v>4429</v>
      </c>
      <c r="J90" s="302">
        <v>50</v>
      </c>
      <c r="K90" s="316"/>
    </row>
    <row r="91" ht="15" customHeight="1">
      <c r="B91" s="325"/>
      <c r="C91" s="302" t="s">
        <v>4454</v>
      </c>
      <c r="D91" s="302"/>
      <c r="E91" s="302"/>
      <c r="F91" s="324" t="s">
        <v>4433</v>
      </c>
      <c r="G91" s="323"/>
      <c r="H91" s="302" t="s">
        <v>4454</v>
      </c>
      <c r="I91" s="302" t="s">
        <v>4429</v>
      </c>
      <c r="J91" s="302">
        <v>50</v>
      </c>
      <c r="K91" s="316"/>
    </row>
    <row r="92" ht="15" customHeight="1">
      <c r="B92" s="325"/>
      <c r="C92" s="302" t="s">
        <v>4455</v>
      </c>
      <c r="D92" s="302"/>
      <c r="E92" s="302"/>
      <c r="F92" s="324" t="s">
        <v>4433</v>
      </c>
      <c r="G92" s="323"/>
      <c r="H92" s="302" t="s">
        <v>4456</v>
      </c>
      <c r="I92" s="302" t="s">
        <v>4429</v>
      </c>
      <c r="J92" s="302">
        <v>255</v>
      </c>
      <c r="K92" s="316"/>
    </row>
    <row r="93" ht="15" customHeight="1">
      <c r="B93" s="325"/>
      <c r="C93" s="302" t="s">
        <v>4457</v>
      </c>
      <c r="D93" s="302"/>
      <c r="E93" s="302"/>
      <c r="F93" s="324" t="s">
        <v>4427</v>
      </c>
      <c r="G93" s="323"/>
      <c r="H93" s="302" t="s">
        <v>4458</v>
      </c>
      <c r="I93" s="302" t="s">
        <v>4459</v>
      </c>
      <c r="J93" s="302"/>
      <c r="K93" s="316"/>
    </row>
    <row r="94" ht="15" customHeight="1">
      <c r="B94" s="325"/>
      <c r="C94" s="302" t="s">
        <v>4460</v>
      </c>
      <c r="D94" s="302"/>
      <c r="E94" s="302"/>
      <c r="F94" s="324" t="s">
        <v>4427</v>
      </c>
      <c r="G94" s="323"/>
      <c r="H94" s="302" t="s">
        <v>4461</v>
      </c>
      <c r="I94" s="302" t="s">
        <v>4462</v>
      </c>
      <c r="J94" s="302"/>
      <c r="K94" s="316"/>
    </row>
    <row r="95" ht="15" customHeight="1">
      <c r="B95" s="325"/>
      <c r="C95" s="302" t="s">
        <v>4463</v>
      </c>
      <c r="D95" s="302"/>
      <c r="E95" s="302"/>
      <c r="F95" s="324" t="s">
        <v>4427</v>
      </c>
      <c r="G95" s="323"/>
      <c r="H95" s="302" t="s">
        <v>4463</v>
      </c>
      <c r="I95" s="302" t="s">
        <v>4462</v>
      </c>
      <c r="J95" s="302"/>
      <c r="K95" s="316"/>
    </row>
    <row r="96" ht="15" customHeight="1">
      <c r="B96" s="325"/>
      <c r="C96" s="302" t="s">
        <v>39</v>
      </c>
      <c r="D96" s="302"/>
      <c r="E96" s="302"/>
      <c r="F96" s="324" t="s">
        <v>4427</v>
      </c>
      <c r="G96" s="323"/>
      <c r="H96" s="302" t="s">
        <v>4464</v>
      </c>
      <c r="I96" s="302" t="s">
        <v>4462</v>
      </c>
      <c r="J96" s="302"/>
      <c r="K96" s="316"/>
    </row>
    <row r="97" ht="15" customHeight="1">
      <c r="B97" s="325"/>
      <c r="C97" s="302" t="s">
        <v>49</v>
      </c>
      <c r="D97" s="302"/>
      <c r="E97" s="302"/>
      <c r="F97" s="324" t="s">
        <v>4427</v>
      </c>
      <c r="G97" s="323"/>
      <c r="H97" s="302" t="s">
        <v>4465</v>
      </c>
      <c r="I97" s="302" t="s">
        <v>4462</v>
      </c>
      <c r="J97" s="302"/>
      <c r="K97" s="316"/>
    </row>
    <row r="98" ht="15" customHeight="1">
      <c r="B98" s="328"/>
      <c r="C98" s="329"/>
      <c r="D98" s="329"/>
      <c r="E98" s="329"/>
      <c r="F98" s="329"/>
      <c r="G98" s="329"/>
      <c r="H98" s="329"/>
      <c r="I98" s="329"/>
      <c r="J98" s="329"/>
      <c r="K98" s="330"/>
    </row>
    <row r="99" ht="18.75" customHeight="1">
      <c r="B99" s="331"/>
      <c r="C99" s="332"/>
      <c r="D99" s="332"/>
      <c r="E99" s="332"/>
      <c r="F99" s="332"/>
      <c r="G99" s="332"/>
      <c r="H99" s="332"/>
      <c r="I99" s="332"/>
      <c r="J99" s="332"/>
      <c r="K99" s="331"/>
    </row>
    <row r="100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ht="45" customHeight="1">
      <c r="B102" s="314"/>
      <c r="C102" s="315" t="s">
        <v>4466</v>
      </c>
      <c r="D102" s="315"/>
      <c r="E102" s="315"/>
      <c r="F102" s="315"/>
      <c r="G102" s="315"/>
      <c r="H102" s="315"/>
      <c r="I102" s="315"/>
      <c r="J102" s="315"/>
      <c r="K102" s="316"/>
    </row>
    <row r="103" ht="17.25" customHeight="1">
      <c r="B103" s="314"/>
      <c r="C103" s="317" t="s">
        <v>4421</v>
      </c>
      <c r="D103" s="317"/>
      <c r="E103" s="317"/>
      <c r="F103" s="317" t="s">
        <v>4422</v>
      </c>
      <c r="G103" s="318"/>
      <c r="H103" s="317" t="s">
        <v>55</v>
      </c>
      <c r="I103" s="317" t="s">
        <v>58</v>
      </c>
      <c r="J103" s="317" t="s">
        <v>4423</v>
      </c>
      <c r="K103" s="316"/>
    </row>
    <row r="104" ht="17.25" customHeight="1">
      <c r="B104" s="314"/>
      <c r="C104" s="319" t="s">
        <v>4424</v>
      </c>
      <c r="D104" s="319"/>
      <c r="E104" s="319"/>
      <c r="F104" s="320" t="s">
        <v>4425</v>
      </c>
      <c r="G104" s="321"/>
      <c r="H104" s="319"/>
      <c r="I104" s="319"/>
      <c r="J104" s="319" t="s">
        <v>4426</v>
      </c>
      <c r="K104" s="316"/>
    </row>
    <row r="105" ht="5.25" customHeight="1">
      <c r="B105" s="314"/>
      <c r="C105" s="317"/>
      <c r="D105" s="317"/>
      <c r="E105" s="317"/>
      <c r="F105" s="317"/>
      <c r="G105" s="333"/>
      <c r="H105" s="317"/>
      <c r="I105" s="317"/>
      <c r="J105" s="317"/>
      <c r="K105" s="316"/>
    </row>
    <row r="106" ht="15" customHeight="1">
      <c r="B106" s="314"/>
      <c r="C106" s="302" t="s">
        <v>54</v>
      </c>
      <c r="D106" s="322"/>
      <c r="E106" s="322"/>
      <c r="F106" s="324" t="s">
        <v>4427</v>
      </c>
      <c r="G106" s="333"/>
      <c r="H106" s="302" t="s">
        <v>4467</v>
      </c>
      <c r="I106" s="302" t="s">
        <v>4429</v>
      </c>
      <c r="J106" s="302">
        <v>20</v>
      </c>
      <c r="K106" s="316"/>
    </row>
    <row r="107" ht="15" customHeight="1">
      <c r="B107" s="314"/>
      <c r="C107" s="302" t="s">
        <v>4430</v>
      </c>
      <c r="D107" s="302"/>
      <c r="E107" s="302"/>
      <c r="F107" s="324" t="s">
        <v>4427</v>
      </c>
      <c r="G107" s="302"/>
      <c r="H107" s="302" t="s">
        <v>4467</v>
      </c>
      <c r="I107" s="302" t="s">
        <v>4429</v>
      </c>
      <c r="J107" s="302">
        <v>120</v>
      </c>
      <c r="K107" s="316"/>
    </row>
    <row r="108" ht="15" customHeight="1">
      <c r="B108" s="325"/>
      <c r="C108" s="302" t="s">
        <v>4432</v>
      </c>
      <c r="D108" s="302"/>
      <c r="E108" s="302"/>
      <c r="F108" s="324" t="s">
        <v>4433</v>
      </c>
      <c r="G108" s="302"/>
      <c r="H108" s="302" t="s">
        <v>4467</v>
      </c>
      <c r="I108" s="302" t="s">
        <v>4429</v>
      </c>
      <c r="J108" s="302">
        <v>50</v>
      </c>
      <c r="K108" s="316"/>
    </row>
    <row r="109" ht="15" customHeight="1">
      <c r="B109" s="325"/>
      <c r="C109" s="302" t="s">
        <v>4435</v>
      </c>
      <c r="D109" s="302"/>
      <c r="E109" s="302"/>
      <c r="F109" s="324" t="s">
        <v>4427</v>
      </c>
      <c r="G109" s="302"/>
      <c r="H109" s="302" t="s">
        <v>4467</v>
      </c>
      <c r="I109" s="302" t="s">
        <v>4437</v>
      </c>
      <c r="J109" s="302"/>
      <c r="K109" s="316"/>
    </row>
    <row r="110" ht="15" customHeight="1">
      <c r="B110" s="325"/>
      <c r="C110" s="302" t="s">
        <v>4446</v>
      </c>
      <c r="D110" s="302"/>
      <c r="E110" s="302"/>
      <c r="F110" s="324" t="s">
        <v>4433</v>
      </c>
      <c r="G110" s="302"/>
      <c r="H110" s="302" t="s">
        <v>4467</v>
      </c>
      <c r="I110" s="302" t="s">
        <v>4429</v>
      </c>
      <c r="J110" s="302">
        <v>50</v>
      </c>
      <c r="K110" s="316"/>
    </row>
    <row r="111" ht="15" customHeight="1">
      <c r="B111" s="325"/>
      <c r="C111" s="302" t="s">
        <v>4454</v>
      </c>
      <c r="D111" s="302"/>
      <c r="E111" s="302"/>
      <c r="F111" s="324" t="s">
        <v>4433</v>
      </c>
      <c r="G111" s="302"/>
      <c r="H111" s="302" t="s">
        <v>4467</v>
      </c>
      <c r="I111" s="302" t="s">
        <v>4429</v>
      </c>
      <c r="J111" s="302">
        <v>50</v>
      </c>
      <c r="K111" s="316"/>
    </row>
    <row r="112" ht="15" customHeight="1">
      <c r="B112" s="325"/>
      <c r="C112" s="302" t="s">
        <v>4452</v>
      </c>
      <c r="D112" s="302"/>
      <c r="E112" s="302"/>
      <c r="F112" s="324" t="s">
        <v>4433</v>
      </c>
      <c r="G112" s="302"/>
      <c r="H112" s="302" t="s">
        <v>4467</v>
      </c>
      <c r="I112" s="302" t="s">
        <v>4429</v>
      </c>
      <c r="J112" s="302">
        <v>50</v>
      </c>
      <c r="K112" s="316"/>
    </row>
    <row r="113" ht="15" customHeight="1">
      <c r="B113" s="325"/>
      <c r="C113" s="302" t="s">
        <v>54</v>
      </c>
      <c r="D113" s="302"/>
      <c r="E113" s="302"/>
      <c r="F113" s="324" t="s">
        <v>4427</v>
      </c>
      <c r="G113" s="302"/>
      <c r="H113" s="302" t="s">
        <v>4468</v>
      </c>
      <c r="I113" s="302" t="s">
        <v>4429</v>
      </c>
      <c r="J113" s="302">
        <v>20</v>
      </c>
      <c r="K113" s="316"/>
    </row>
    <row r="114" ht="15" customHeight="1">
      <c r="B114" s="325"/>
      <c r="C114" s="302" t="s">
        <v>4469</v>
      </c>
      <c r="D114" s="302"/>
      <c r="E114" s="302"/>
      <c r="F114" s="324" t="s">
        <v>4427</v>
      </c>
      <c r="G114" s="302"/>
      <c r="H114" s="302" t="s">
        <v>4470</v>
      </c>
      <c r="I114" s="302" t="s">
        <v>4429</v>
      </c>
      <c r="J114" s="302">
        <v>120</v>
      </c>
      <c r="K114" s="316"/>
    </row>
    <row r="115" ht="15" customHeight="1">
      <c r="B115" s="325"/>
      <c r="C115" s="302" t="s">
        <v>39</v>
      </c>
      <c r="D115" s="302"/>
      <c r="E115" s="302"/>
      <c r="F115" s="324" t="s">
        <v>4427</v>
      </c>
      <c r="G115" s="302"/>
      <c r="H115" s="302" t="s">
        <v>4471</v>
      </c>
      <c r="I115" s="302" t="s">
        <v>4462</v>
      </c>
      <c r="J115" s="302"/>
      <c r="K115" s="316"/>
    </row>
    <row r="116" ht="15" customHeight="1">
      <c r="B116" s="325"/>
      <c r="C116" s="302" t="s">
        <v>49</v>
      </c>
      <c r="D116" s="302"/>
      <c r="E116" s="302"/>
      <c r="F116" s="324" t="s">
        <v>4427</v>
      </c>
      <c r="G116" s="302"/>
      <c r="H116" s="302" t="s">
        <v>4472</v>
      </c>
      <c r="I116" s="302" t="s">
        <v>4462</v>
      </c>
      <c r="J116" s="302"/>
      <c r="K116" s="316"/>
    </row>
    <row r="117" ht="15" customHeight="1">
      <c r="B117" s="325"/>
      <c r="C117" s="302" t="s">
        <v>58</v>
      </c>
      <c r="D117" s="302"/>
      <c r="E117" s="302"/>
      <c r="F117" s="324" t="s">
        <v>4427</v>
      </c>
      <c r="G117" s="302"/>
      <c r="H117" s="302" t="s">
        <v>4473</v>
      </c>
      <c r="I117" s="302" t="s">
        <v>4474</v>
      </c>
      <c r="J117" s="302"/>
      <c r="K117" s="316"/>
    </row>
    <row r="118" ht="15" customHeight="1">
      <c r="B118" s="328"/>
      <c r="C118" s="334"/>
      <c r="D118" s="334"/>
      <c r="E118" s="334"/>
      <c r="F118" s="334"/>
      <c r="G118" s="334"/>
      <c r="H118" s="334"/>
      <c r="I118" s="334"/>
      <c r="J118" s="334"/>
      <c r="K118" s="330"/>
    </row>
    <row r="119" ht="18.75" customHeight="1">
      <c r="B119" s="335"/>
      <c r="C119" s="299"/>
      <c r="D119" s="299"/>
      <c r="E119" s="299"/>
      <c r="F119" s="336"/>
      <c r="G119" s="299"/>
      <c r="H119" s="299"/>
      <c r="I119" s="299"/>
      <c r="J119" s="299"/>
      <c r="K119" s="335"/>
    </row>
    <row r="120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ht="7.5" customHeight="1">
      <c r="B121" s="337"/>
      <c r="C121" s="338"/>
      <c r="D121" s="338"/>
      <c r="E121" s="338"/>
      <c r="F121" s="338"/>
      <c r="G121" s="338"/>
      <c r="H121" s="338"/>
      <c r="I121" s="338"/>
      <c r="J121" s="338"/>
      <c r="K121" s="339"/>
    </row>
    <row r="122" ht="45" customHeight="1">
      <c r="B122" s="340"/>
      <c r="C122" s="293" t="s">
        <v>4475</v>
      </c>
      <c r="D122" s="293"/>
      <c r="E122" s="293"/>
      <c r="F122" s="293"/>
      <c r="G122" s="293"/>
      <c r="H122" s="293"/>
      <c r="I122" s="293"/>
      <c r="J122" s="293"/>
      <c r="K122" s="341"/>
    </row>
    <row r="123" ht="17.25" customHeight="1">
      <c r="B123" s="342"/>
      <c r="C123" s="317" t="s">
        <v>4421</v>
      </c>
      <c r="D123" s="317"/>
      <c r="E123" s="317"/>
      <c r="F123" s="317" t="s">
        <v>4422</v>
      </c>
      <c r="G123" s="318"/>
      <c r="H123" s="317" t="s">
        <v>55</v>
      </c>
      <c r="I123" s="317" t="s">
        <v>58</v>
      </c>
      <c r="J123" s="317" t="s">
        <v>4423</v>
      </c>
      <c r="K123" s="343"/>
    </row>
    <row r="124" ht="17.25" customHeight="1">
      <c r="B124" s="342"/>
      <c r="C124" s="319" t="s">
        <v>4424</v>
      </c>
      <c r="D124" s="319"/>
      <c r="E124" s="319"/>
      <c r="F124" s="320" t="s">
        <v>4425</v>
      </c>
      <c r="G124" s="321"/>
      <c r="H124" s="319"/>
      <c r="I124" s="319"/>
      <c r="J124" s="319" t="s">
        <v>4426</v>
      </c>
      <c r="K124" s="343"/>
    </row>
    <row r="125" ht="5.25" customHeight="1">
      <c r="B125" s="344"/>
      <c r="C125" s="322"/>
      <c r="D125" s="322"/>
      <c r="E125" s="322"/>
      <c r="F125" s="322"/>
      <c r="G125" s="302"/>
      <c r="H125" s="322"/>
      <c r="I125" s="322"/>
      <c r="J125" s="322"/>
      <c r="K125" s="345"/>
    </row>
    <row r="126" ht="15" customHeight="1">
      <c r="B126" s="344"/>
      <c r="C126" s="302" t="s">
        <v>4430</v>
      </c>
      <c r="D126" s="322"/>
      <c r="E126" s="322"/>
      <c r="F126" s="324" t="s">
        <v>4427</v>
      </c>
      <c r="G126" s="302"/>
      <c r="H126" s="302" t="s">
        <v>4467</v>
      </c>
      <c r="I126" s="302" t="s">
        <v>4429</v>
      </c>
      <c r="J126" s="302">
        <v>120</v>
      </c>
      <c r="K126" s="346"/>
    </row>
    <row r="127" ht="15" customHeight="1">
      <c r="B127" s="344"/>
      <c r="C127" s="302" t="s">
        <v>4476</v>
      </c>
      <c r="D127" s="302"/>
      <c r="E127" s="302"/>
      <c r="F127" s="324" t="s">
        <v>4427</v>
      </c>
      <c r="G127" s="302"/>
      <c r="H127" s="302" t="s">
        <v>4477</v>
      </c>
      <c r="I127" s="302" t="s">
        <v>4429</v>
      </c>
      <c r="J127" s="302" t="s">
        <v>4478</v>
      </c>
      <c r="K127" s="346"/>
    </row>
    <row r="128" ht="15" customHeight="1">
      <c r="B128" s="344"/>
      <c r="C128" s="302" t="s">
        <v>4375</v>
      </c>
      <c r="D128" s="302"/>
      <c r="E128" s="302"/>
      <c r="F128" s="324" t="s">
        <v>4427</v>
      </c>
      <c r="G128" s="302"/>
      <c r="H128" s="302" t="s">
        <v>4479</v>
      </c>
      <c r="I128" s="302" t="s">
        <v>4429</v>
      </c>
      <c r="J128" s="302" t="s">
        <v>4478</v>
      </c>
      <c r="K128" s="346"/>
    </row>
    <row r="129" ht="15" customHeight="1">
      <c r="B129" s="344"/>
      <c r="C129" s="302" t="s">
        <v>4438</v>
      </c>
      <c r="D129" s="302"/>
      <c r="E129" s="302"/>
      <c r="F129" s="324" t="s">
        <v>4433</v>
      </c>
      <c r="G129" s="302"/>
      <c r="H129" s="302" t="s">
        <v>4439</v>
      </c>
      <c r="I129" s="302" t="s">
        <v>4429</v>
      </c>
      <c r="J129" s="302">
        <v>15</v>
      </c>
      <c r="K129" s="346"/>
    </row>
    <row r="130" ht="15" customHeight="1">
      <c r="B130" s="344"/>
      <c r="C130" s="326" t="s">
        <v>4440</v>
      </c>
      <c r="D130" s="326"/>
      <c r="E130" s="326"/>
      <c r="F130" s="327" t="s">
        <v>4433</v>
      </c>
      <c r="G130" s="326"/>
      <c r="H130" s="326" t="s">
        <v>4441</v>
      </c>
      <c r="I130" s="326" t="s">
        <v>4429</v>
      </c>
      <c r="J130" s="326">
        <v>15</v>
      </c>
      <c r="K130" s="346"/>
    </row>
    <row r="131" ht="15" customHeight="1">
      <c r="B131" s="344"/>
      <c r="C131" s="326" t="s">
        <v>4442</v>
      </c>
      <c r="D131" s="326"/>
      <c r="E131" s="326"/>
      <c r="F131" s="327" t="s">
        <v>4433</v>
      </c>
      <c r="G131" s="326"/>
      <c r="H131" s="326" t="s">
        <v>4443</v>
      </c>
      <c r="I131" s="326" t="s">
        <v>4429</v>
      </c>
      <c r="J131" s="326">
        <v>20</v>
      </c>
      <c r="K131" s="346"/>
    </row>
    <row r="132" ht="15" customHeight="1">
      <c r="B132" s="344"/>
      <c r="C132" s="326" t="s">
        <v>4444</v>
      </c>
      <c r="D132" s="326"/>
      <c r="E132" s="326"/>
      <c r="F132" s="327" t="s">
        <v>4433</v>
      </c>
      <c r="G132" s="326"/>
      <c r="H132" s="326" t="s">
        <v>4445</v>
      </c>
      <c r="I132" s="326" t="s">
        <v>4429</v>
      </c>
      <c r="J132" s="326">
        <v>20</v>
      </c>
      <c r="K132" s="346"/>
    </row>
    <row r="133" ht="15" customHeight="1">
      <c r="B133" s="344"/>
      <c r="C133" s="302" t="s">
        <v>4432</v>
      </c>
      <c r="D133" s="302"/>
      <c r="E133" s="302"/>
      <c r="F133" s="324" t="s">
        <v>4433</v>
      </c>
      <c r="G133" s="302"/>
      <c r="H133" s="302" t="s">
        <v>4467</v>
      </c>
      <c r="I133" s="302" t="s">
        <v>4429</v>
      </c>
      <c r="J133" s="302">
        <v>50</v>
      </c>
      <c r="K133" s="346"/>
    </row>
    <row r="134" ht="15" customHeight="1">
      <c r="B134" s="344"/>
      <c r="C134" s="302" t="s">
        <v>4446</v>
      </c>
      <c r="D134" s="302"/>
      <c r="E134" s="302"/>
      <c r="F134" s="324" t="s">
        <v>4433</v>
      </c>
      <c r="G134" s="302"/>
      <c r="H134" s="302" t="s">
        <v>4467</v>
      </c>
      <c r="I134" s="302" t="s">
        <v>4429</v>
      </c>
      <c r="J134" s="302">
        <v>50</v>
      </c>
      <c r="K134" s="346"/>
    </row>
    <row r="135" ht="15" customHeight="1">
      <c r="B135" s="344"/>
      <c r="C135" s="302" t="s">
        <v>4452</v>
      </c>
      <c r="D135" s="302"/>
      <c r="E135" s="302"/>
      <c r="F135" s="324" t="s">
        <v>4433</v>
      </c>
      <c r="G135" s="302"/>
      <c r="H135" s="302" t="s">
        <v>4467</v>
      </c>
      <c r="I135" s="302" t="s">
        <v>4429</v>
      </c>
      <c r="J135" s="302">
        <v>50</v>
      </c>
      <c r="K135" s="346"/>
    </row>
    <row r="136" ht="15" customHeight="1">
      <c r="B136" s="344"/>
      <c r="C136" s="302" t="s">
        <v>4454</v>
      </c>
      <c r="D136" s="302"/>
      <c r="E136" s="302"/>
      <c r="F136" s="324" t="s">
        <v>4433</v>
      </c>
      <c r="G136" s="302"/>
      <c r="H136" s="302" t="s">
        <v>4467</v>
      </c>
      <c r="I136" s="302" t="s">
        <v>4429</v>
      </c>
      <c r="J136" s="302">
        <v>50</v>
      </c>
      <c r="K136" s="346"/>
    </row>
    <row r="137" ht="15" customHeight="1">
      <c r="B137" s="344"/>
      <c r="C137" s="302" t="s">
        <v>4455</v>
      </c>
      <c r="D137" s="302"/>
      <c r="E137" s="302"/>
      <c r="F137" s="324" t="s">
        <v>4433</v>
      </c>
      <c r="G137" s="302"/>
      <c r="H137" s="302" t="s">
        <v>4480</v>
      </c>
      <c r="I137" s="302" t="s">
        <v>4429</v>
      </c>
      <c r="J137" s="302">
        <v>255</v>
      </c>
      <c r="K137" s="346"/>
    </row>
    <row r="138" ht="15" customHeight="1">
      <c r="B138" s="344"/>
      <c r="C138" s="302" t="s">
        <v>4457</v>
      </c>
      <c r="D138" s="302"/>
      <c r="E138" s="302"/>
      <c r="F138" s="324" t="s">
        <v>4427</v>
      </c>
      <c r="G138" s="302"/>
      <c r="H138" s="302" t="s">
        <v>4481</v>
      </c>
      <c r="I138" s="302" t="s">
        <v>4459</v>
      </c>
      <c r="J138" s="302"/>
      <c r="K138" s="346"/>
    </row>
    <row r="139" ht="15" customHeight="1">
      <c r="B139" s="344"/>
      <c r="C139" s="302" t="s">
        <v>4460</v>
      </c>
      <c r="D139" s="302"/>
      <c r="E139" s="302"/>
      <c r="F139" s="324" t="s">
        <v>4427</v>
      </c>
      <c r="G139" s="302"/>
      <c r="H139" s="302" t="s">
        <v>4482</v>
      </c>
      <c r="I139" s="302" t="s">
        <v>4462</v>
      </c>
      <c r="J139" s="302"/>
      <c r="K139" s="346"/>
    </row>
    <row r="140" ht="15" customHeight="1">
      <c r="B140" s="344"/>
      <c r="C140" s="302" t="s">
        <v>4463</v>
      </c>
      <c r="D140" s="302"/>
      <c r="E140" s="302"/>
      <c r="F140" s="324" t="s">
        <v>4427</v>
      </c>
      <c r="G140" s="302"/>
      <c r="H140" s="302" t="s">
        <v>4463</v>
      </c>
      <c r="I140" s="302" t="s">
        <v>4462</v>
      </c>
      <c r="J140" s="302"/>
      <c r="K140" s="346"/>
    </row>
    <row r="141" ht="15" customHeight="1">
      <c r="B141" s="344"/>
      <c r="C141" s="302" t="s">
        <v>39</v>
      </c>
      <c r="D141" s="302"/>
      <c r="E141" s="302"/>
      <c r="F141" s="324" t="s">
        <v>4427</v>
      </c>
      <c r="G141" s="302"/>
      <c r="H141" s="302" t="s">
        <v>4483</v>
      </c>
      <c r="I141" s="302" t="s">
        <v>4462</v>
      </c>
      <c r="J141" s="302"/>
      <c r="K141" s="346"/>
    </row>
    <row r="142" ht="15" customHeight="1">
      <c r="B142" s="344"/>
      <c r="C142" s="302" t="s">
        <v>4484</v>
      </c>
      <c r="D142" s="302"/>
      <c r="E142" s="302"/>
      <c r="F142" s="324" t="s">
        <v>4427</v>
      </c>
      <c r="G142" s="302"/>
      <c r="H142" s="302" t="s">
        <v>4485</v>
      </c>
      <c r="I142" s="302" t="s">
        <v>4462</v>
      </c>
      <c r="J142" s="302"/>
      <c r="K142" s="346"/>
    </row>
    <row r="143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ht="18.75" customHeight="1">
      <c r="B144" s="299"/>
      <c r="C144" s="299"/>
      <c r="D144" s="299"/>
      <c r="E144" s="299"/>
      <c r="F144" s="336"/>
      <c r="G144" s="299"/>
      <c r="H144" s="299"/>
      <c r="I144" s="299"/>
      <c r="J144" s="299"/>
      <c r="K144" s="299"/>
    </row>
    <row r="145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ht="45" customHeight="1">
      <c r="B147" s="314"/>
      <c r="C147" s="315" t="s">
        <v>4486</v>
      </c>
      <c r="D147" s="315"/>
      <c r="E147" s="315"/>
      <c r="F147" s="315"/>
      <c r="G147" s="315"/>
      <c r="H147" s="315"/>
      <c r="I147" s="315"/>
      <c r="J147" s="315"/>
      <c r="K147" s="316"/>
    </row>
    <row r="148" ht="17.25" customHeight="1">
      <c r="B148" s="314"/>
      <c r="C148" s="317" t="s">
        <v>4421</v>
      </c>
      <c r="D148" s="317"/>
      <c r="E148" s="317"/>
      <c r="F148" s="317" t="s">
        <v>4422</v>
      </c>
      <c r="G148" s="318"/>
      <c r="H148" s="317" t="s">
        <v>55</v>
      </c>
      <c r="I148" s="317" t="s">
        <v>58</v>
      </c>
      <c r="J148" s="317" t="s">
        <v>4423</v>
      </c>
      <c r="K148" s="316"/>
    </row>
    <row r="149" ht="17.25" customHeight="1">
      <c r="B149" s="314"/>
      <c r="C149" s="319" t="s">
        <v>4424</v>
      </c>
      <c r="D149" s="319"/>
      <c r="E149" s="319"/>
      <c r="F149" s="320" t="s">
        <v>4425</v>
      </c>
      <c r="G149" s="321"/>
      <c r="H149" s="319"/>
      <c r="I149" s="319"/>
      <c r="J149" s="319" t="s">
        <v>4426</v>
      </c>
      <c r="K149" s="316"/>
    </row>
    <row r="150" ht="5.25" customHeight="1">
      <c r="B150" s="325"/>
      <c r="C150" s="322"/>
      <c r="D150" s="322"/>
      <c r="E150" s="322"/>
      <c r="F150" s="322"/>
      <c r="G150" s="323"/>
      <c r="H150" s="322"/>
      <c r="I150" s="322"/>
      <c r="J150" s="322"/>
      <c r="K150" s="346"/>
    </row>
    <row r="151" ht="15" customHeight="1">
      <c r="B151" s="325"/>
      <c r="C151" s="350" t="s">
        <v>4430</v>
      </c>
      <c r="D151" s="302"/>
      <c r="E151" s="302"/>
      <c r="F151" s="351" t="s">
        <v>4427</v>
      </c>
      <c r="G151" s="302"/>
      <c r="H151" s="350" t="s">
        <v>4467</v>
      </c>
      <c r="I151" s="350" t="s">
        <v>4429</v>
      </c>
      <c r="J151" s="350">
        <v>120</v>
      </c>
      <c r="K151" s="346"/>
    </row>
    <row r="152" ht="15" customHeight="1">
      <c r="B152" s="325"/>
      <c r="C152" s="350" t="s">
        <v>4476</v>
      </c>
      <c r="D152" s="302"/>
      <c r="E152" s="302"/>
      <c r="F152" s="351" t="s">
        <v>4427</v>
      </c>
      <c r="G152" s="302"/>
      <c r="H152" s="350" t="s">
        <v>4487</v>
      </c>
      <c r="I152" s="350" t="s">
        <v>4429</v>
      </c>
      <c r="J152" s="350" t="s">
        <v>4478</v>
      </c>
      <c r="K152" s="346"/>
    </row>
    <row r="153" ht="15" customHeight="1">
      <c r="B153" s="325"/>
      <c r="C153" s="350" t="s">
        <v>4375</v>
      </c>
      <c r="D153" s="302"/>
      <c r="E153" s="302"/>
      <c r="F153" s="351" t="s">
        <v>4427</v>
      </c>
      <c r="G153" s="302"/>
      <c r="H153" s="350" t="s">
        <v>4488</v>
      </c>
      <c r="I153" s="350" t="s">
        <v>4429</v>
      </c>
      <c r="J153" s="350" t="s">
        <v>4478</v>
      </c>
      <c r="K153" s="346"/>
    </row>
    <row r="154" ht="15" customHeight="1">
      <c r="B154" s="325"/>
      <c r="C154" s="350" t="s">
        <v>4432</v>
      </c>
      <c r="D154" s="302"/>
      <c r="E154" s="302"/>
      <c r="F154" s="351" t="s">
        <v>4433</v>
      </c>
      <c r="G154" s="302"/>
      <c r="H154" s="350" t="s">
        <v>4467</v>
      </c>
      <c r="I154" s="350" t="s">
        <v>4429</v>
      </c>
      <c r="J154" s="350">
        <v>50</v>
      </c>
      <c r="K154" s="346"/>
    </row>
    <row r="155" ht="15" customHeight="1">
      <c r="B155" s="325"/>
      <c r="C155" s="350" t="s">
        <v>4435</v>
      </c>
      <c r="D155" s="302"/>
      <c r="E155" s="302"/>
      <c r="F155" s="351" t="s">
        <v>4427</v>
      </c>
      <c r="G155" s="302"/>
      <c r="H155" s="350" t="s">
        <v>4467</v>
      </c>
      <c r="I155" s="350" t="s">
        <v>4437</v>
      </c>
      <c r="J155" s="350"/>
      <c r="K155" s="346"/>
    </row>
    <row r="156" ht="15" customHeight="1">
      <c r="B156" s="325"/>
      <c r="C156" s="350" t="s">
        <v>4446</v>
      </c>
      <c r="D156" s="302"/>
      <c r="E156" s="302"/>
      <c r="F156" s="351" t="s">
        <v>4433</v>
      </c>
      <c r="G156" s="302"/>
      <c r="H156" s="350" t="s">
        <v>4467</v>
      </c>
      <c r="I156" s="350" t="s">
        <v>4429</v>
      </c>
      <c r="J156" s="350">
        <v>50</v>
      </c>
      <c r="K156" s="346"/>
    </row>
    <row r="157" ht="15" customHeight="1">
      <c r="B157" s="325"/>
      <c r="C157" s="350" t="s">
        <v>4454</v>
      </c>
      <c r="D157" s="302"/>
      <c r="E157" s="302"/>
      <c r="F157" s="351" t="s">
        <v>4433</v>
      </c>
      <c r="G157" s="302"/>
      <c r="H157" s="350" t="s">
        <v>4467</v>
      </c>
      <c r="I157" s="350" t="s">
        <v>4429</v>
      </c>
      <c r="J157" s="350">
        <v>50</v>
      </c>
      <c r="K157" s="346"/>
    </row>
    <row r="158" ht="15" customHeight="1">
      <c r="B158" s="325"/>
      <c r="C158" s="350" t="s">
        <v>4452</v>
      </c>
      <c r="D158" s="302"/>
      <c r="E158" s="302"/>
      <c r="F158" s="351" t="s">
        <v>4433</v>
      </c>
      <c r="G158" s="302"/>
      <c r="H158" s="350" t="s">
        <v>4467</v>
      </c>
      <c r="I158" s="350" t="s">
        <v>4429</v>
      </c>
      <c r="J158" s="350">
        <v>50</v>
      </c>
      <c r="K158" s="346"/>
    </row>
    <row r="159" ht="15" customHeight="1">
      <c r="B159" s="325"/>
      <c r="C159" s="350" t="s">
        <v>131</v>
      </c>
      <c r="D159" s="302"/>
      <c r="E159" s="302"/>
      <c r="F159" s="351" t="s">
        <v>4427</v>
      </c>
      <c r="G159" s="302"/>
      <c r="H159" s="350" t="s">
        <v>4489</v>
      </c>
      <c r="I159" s="350" t="s">
        <v>4429</v>
      </c>
      <c r="J159" s="350" t="s">
        <v>4490</v>
      </c>
      <c r="K159" s="346"/>
    </row>
    <row r="160" ht="15" customHeight="1">
      <c r="B160" s="325"/>
      <c r="C160" s="350" t="s">
        <v>4491</v>
      </c>
      <c r="D160" s="302"/>
      <c r="E160" s="302"/>
      <c r="F160" s="351" t="s">
        <v>4427</v>
      </c>
      <c r="G160" s="302"/>
      <c r="H160" s="350" t="s">
        <v>4492</v>
      </c>
      <c r="I160" s="350" t="s">
        <v>4462</v>
      </c>
      <c r="J160" s="350"/>
      <c r="K160" s="346"/>
    </row>
    <row r="161" ht="15" customHeight="1">
      <c r="B161" s="352"/>
      <c r="C161" s="334"/>
      <c r="D161" s="334"/>
      <c r="E161" s="334"/>
      <c r="F161" s="334"/>
      <c r="G161" s="334"/>
      <c r="H161" s="334"/>
      <c r="I161" s="334"/>
      <c r="J161" s="334"/>
      <c r="K161" s="353"/>
    </row>
    <row r="162" ht="18.75" customHeight="1">
      <c r="B162" s="299"/>
      <c r="C162" s="302"/>
      <c r="D162" s="302"/>
      <c r="E162" s="302"/>
      <c r="F162" s="324"/>
      <c r="G162" s="302"/>
      <c r="H162" s="302"/>
      <c r="I162" s="302"/>
      <c r="J162" s="302"/>
      <c r="K162" s="299"/>
    </row>
    <row r="163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ht="45" customHeight="1">
      <c r="B165" s="292"/>
      <c r="C165" s="293" t="s">
        <v>4493</v>
      </c>
      <c r="D165" s="293"/>
      <c r="E165" s="293"/>
      <c r="F165" s="293"/>
      <c r="G165" s="293"/>
      <c r="H165" s="293"/>
      <c r="I165" s="293"/>
      <c r="J165" s="293"/>
      <c r="K165" s="294"/>
    </row>
    <row r="166" ht="17.25" customHeight="1">
      <c r="B166" s="292"/>
      <c r="C166" s="317" t="s">
        <v>4421</v>
      </c>
      <c r="D166" s="317"/>
      <c r="E166" s="317"/>
      <c r="F166" s="317" t="s">
        <v>4422</v>
      </c>
      <c r="G166" s="354"/>
      <c r="H166" s="355" t="s">
        <v>55</v>
      </c>
      <c r="I166" s="355" t="s">
        <v>58</v>
      </c>
      <c r="J166" s="317" t="s">
        <v>4423</v>
      </c>
      <c r="K166" s="294"/>
    </row>
    <row r="167" ht="17.25" customHeight="1">
      <c r="B167" s="295"/>
      <c r="C167" s="319" t="s">
        <v>4424</v>
      </c>
      <c r="D167" s="319"/>
      <c r="E167" s="319"/>
      <c r="F167" s="320" t="s">
        <v>4425</v>
      </c>
      <c r="G167" s="356"/>
      <c r="H167" s="357"/>
      <c r="I167" s="357"/>
      <c r="J167" s="319" t="s">
        <v>4426</v>
      </c>
      <c r="K167" s="297"/>
    </row>
    <row r="168" ht="5.25" customHeight="1">
      <c r="B168" s="325"/>
      <c r="C168" s="322"/>
      <c r="D168" s="322"/>
      <c r="E168" s="322"/>
      <c r="F168" s="322"/>
      <c r="G168" s="323"/>
      <c r="H168" s="322"/>
      <c r="I168" s="322"/>
      <c r="J168" s="322"/>
      <c r="K168" s="346"/>
    </row>
    <row r="169" ht="15" customHeight="1">
      <c r="B169" s="325"/>
      <c r="C169" s="302" t="s">
        <v>4430</v>
      </c>
      <c r="D169" s="302"/>
      <c r="E169" s="302"/>
      <c r="F169" s="324" t="s">
        <v>4427</v>
      </c>
      <c r="G169" s="302"/>
      <c r="H169" s="302" t="s">
        <v>4467</v>
      </c>
      <c r="I169" s="302" t="s">
        <v>4429</v>
      </c>
      <c r="J169" s="302">
        <v>120</v>
      </c>
      <c r="K169" s="346"/>
    </row>
    <row r="170" ht="15" customHeight="1">
      <c r="B170" s="325"/>
      <c r="C170" s="302" t="s">
        <v>4476</v>
      </c>
      <c r="D170" s="302"/>
      <c r="E170" s="302"/>
      <c r="F170" s="324" t="s">
        <v>4427</v>
      </c>
      <c r="G170" s="302"/>
      <c r="H170" s="302" t="s">
        <v>4477</v>
      </c>
      <c r="I170" s="302" t="s">
        <v>4429</v>
      </c>
      <c r="J170" s="302" t="s">
        <v>4478</v>
      </c>
      <c r="K170" s="346"/>
    </row>
    <row r="171" ht="15" customHeight="1">
      <c r="B171" s="325"/>
      <c r="C171" s="302" t="s">
        <v>4375</v>
      </c>
      <c r="D171" s="302"/>
      <c r="E171" s="302"/>
      <c r="F171" s="324" t="s">
        <v>4427</v>
      </c>
      <c r="G171" s="302"/>
      <c r="H171" s="302" t="s">
        <v>4494</v>
      </c>
      <c r="I171" s="302" t="s">
        <v>4429</v>
      </c>
      <c r="J171" s="302" t="s">
        <v>4478</v>
      </c>
      <c r="K171" s="346"/>
    </row>
    <row r="172" ht="15" customHeight="1">
      <c r="B172" s="325"/>
      <c r="C172" s="302" t="s">
        <v>4432</v>
      </c>
      <c r="D172" s="302"/>
      <c r="E172" s="302"/>
      <c r="F172" s="324" t="s">
        <v>4433</v>
      </c>
      <c r="G172" s="302"/>
      <c r="H172" s="302" t="s">
        <v>4494</v>
      </c>
      <c r="I172" s="302" t="s">
        <v>4429</v>
      </c>
      <c r="J172" s="302">
        <v>50</v>
      </c>
      <c r="K172" s="346"/>
    </row>
    <row r="173" ht="15" customHeight="1">
      <c r="B173" s="325"/>
      <c r="C173" s="302" t="s">
        <v>4435</v>
      </c>
      <c r="D173" s="302"/>
      <c r="E173" s="302"/>
      <c r="F173" s="324" t="s">
        <v>4427</v>
      </c>
      <c r="G173" s="302"/>
      <c r="H173" s="302" t="s">
        <v>4494</v>
      </c>
      <c r="I173" s="302" t="s">
        <v>4437</v>
      </c>
      <c r="J173" s="302"/>
      <c r="K173" s="346"/>
    </row>
    <row r="174" ht="15" customHeight="1">
      <c r="B174" s="325"/>
      <c r="C174" s="302" t="s">
        <v>4446</v>
      </c>
      <c r="D174" s="302"/>
      <c r="E174" s="302"/>
      <c r="F174" s="324" t="s">
        <v>4433</v>
      </c>
      <c r="G174" s="302"/>
      <c r="H174" s="302" t="s">
        <v>4494</v>
      </c>
      <c r="I174" s="302" t="s">
        <v>4429</v>
      </c>
      <c r="J174" s="302">
        <v>50</v>
      </c>
      <c r="K174" s="346"/>
    </row>
    <row r="175" ht="15" customHeight="1">
      <c r="B175" s="325"/>
      <c r="C175" s="302" t="s">
        <v>4454</v>
      </c>
      <c r="D175" s="302"/>
      <c r="E175" s="302"/>
      <c r="F175" s="324" t="s">
        <v>4433</v>
      </c>
      <c r="G175" s="302"/>
      <c r="H175" s="302" t="s">
        <v>4494</v>
      </c>
      <c r="I175" s="302" t="s">
        <v>4429</v>
      </c>
      <c r="J175" s="302">
        <v>50</v>
      </c>
      <c r="K175" s="346"/>
    </row>
    <row r="176" ht="15" customHeight="1">
      <c r="B176" s="325"/>
      <c r="C176" s="302" t="s">
        <v>4452</v>
      </c>
      <c r="D176" s="302"/>
      <c r="E176" s="302"/>
      <c r="F176" s="324" t="s">
        <v>4433</v>
      </c>
      <c r="G176" s="302"/>
      <c r="H176" s="302" t="s">
        <v>4494</v>
      </c>
      <c r="I176" s="302" t="s">
        <v>4429</v>
      </c>
      <c r="J176" s="302">
        <v>50</v>
      </c>
      <c r="K176" s="346"/>
    </row>
    <row r="177" ht="15" customHeight="1">
      <c r="B177" s="325"/>
      <c r="C177" s="302" t="s">
        <v>137</v>
      </c>
      <c r="D177" s="302"/>
      <c r="E177" s="302"/>
      <c r="F177" s="324" t="s">
        <v>4427</v>
      </c>
      <c r="G177" s="302"/>
      <c r="H177" s="302" t="s">
        <v>4495</v>
      </c>
      <c r="I177" s="302" t="s">
        <v>4496</v>
      </c>
      <c r="J177" s="302"/>
      <c r="K177" s="346"/>
    </row>
    <row r="178" ht="15" customHeight="1">
      <c r="B178" s="325"/>
      <c r="C178" s="302" t="s">
        <v>58</v>
      </c>
      <c r="D178" s="302"/>
      <c r="E178" s="302"/>
      <c r="F178" s="324" t="s">
        <v>4427</v>
      </c>
      <c r="G178" s="302"/>
      <c r="H178" s="302" t="s">
        <v>4497</v>
      </c>
      <c r="I178" s="302" t="s">
        <v>4498</v>
      </c>
      <c r="J178" s="302">
        <v>1</v>
      </c>
      <c r="K178" s="346"/>
    </row>
    <row r="179" ht="15" customHeight="1">
      <c r="B179" s="325"/>
      <c r="C179" s="302" t="s">
        <v>54</v>
      </c>
      <c r="D179" s="302"/>
      <c r="E179" s="302"/>
      <c r="F179" s="324" t="s">
        <v>4427</v>
      </c>
      <c r="G179" s="302"/>
      <c r="H179" s="302" t="s">
        <v>4499</v>
      </c>
      <c r="I179" s="302" t="s">
        <v>4429</v>
      </c>
      <c r="J179" s="302">
        <v>20</v>
      </c>
      <c r="K179" s="346"/>
    </row>
    <row r="180" ht="15" customHeight="1">
      <c r="B180" s="325"/>
      <c r="C180" s="302" t="s">
        <v>55</v>
      </c>
      <c r="D180" s="302"/>
      <c r="E180" s="302"/>
      <c r="F180" s="324" t="s">
        <v>4427</v>
      </c>
      <c r="G180" s="302"/>
      <c r="H180" s="302" t="s">
        <v>4500</v>
      </c>
      <c r="I180" s="302" t="s">
        <v>4429</v>
      </c>
      <c r="J180" s="302">
        <v>255</v>
      </c>
      <c r="K180" s="346"/>
    </row>
    <row r="181" ht="15" customHeight="1">
      <c r="B181" s="325"/>
      <c r="C181" s="302" t="s">
        <v>138</v>
      </c>
      <c r="D181" s="302"/>
      <c r="E181" s="302"/>
      <c r="F181" s="324" t="s">
        <v>4427</v>
      </c>
      <c r="G181" s="302"/>
      <c r="H181" s="302" t="s">
        <v>4391</v>
      </c>
      <c r="I181" s="302" t="s">
        <v>4429</v>
      </c>
      <c r="J181" s="302">
        <v>10</v>
      </c>
      <c r="K181" s="346"/>
    </row>
    <row r="182" ht="15" customHeight="1">
      <c r="B182" s="325"/>
      <c r="C182" s="302" t="s">
        <v>139</v>
      </c>
      <c r="D182" s="302"/>
      <c r="E182" s="302"/>
      <c r="F182" s="324" t="s">
        <v>4427</v>
      </c>
      <c r="G182" s="302"/>
      <c r="H182" s="302" t="s">
        <v>4501</v>
      </c>
      <c r="I182" s="302" t="s">
        <v>4462</v>
      </c>
      <c r="J182" s="302"/>
      <c r="K182" s="346"/>
    </row>
    <row r="183" ht="15" customHeight="1">
      <c r="B183" s="325"/>
      <c r="C183" s="302" t="s">
        <v>4502</v>
      </c>
      <c r="D183" s="302"/>
      <c r="E183" s="302"/>
      <c r="F183" s="324" t="s">
        <v>4427</v>
      </c>
      <c r="G183" s="302"/>
      <c r="H183" s="302" t="s">
        <v>4503</v>
      </c>
      <c r="I183" s="302" t="s">
        <v>4462</v>
      </c>
      <c r="J183" s="302"/>
      <c r="K183" s="346"/>
    </row>
    <row r="184" ht="15" customHeight="1">
      <c r="B184" s="325"/>
      <c r="C184" s="302" t="s">
        <v>4491</v>
      </c>
      <c r="D184" s="302"/>
      <c r="E184" s="302"/>
      <c r="F184" s="324" t="s">
        <v>4427</v>
      </c>
      <c r="G184" s="302"/>
      <c r="H184" s="302" t="s">
        <v>4504</v>
      </c>
      <c r="I184" s="302" t="s">
        <v>4462</v>
      </c>
      <c r="J184" s="302"/>
      <c r="K184" s="346"/>
    </row>
    <row r="185" ht="15" customHeight="1">
      <c r="B185" s="325"/>
      <c r="C185" s="302" t="s">
        <v>141</v>
      </c>
      <c r="D185" s="302"/>
      <c r="E185" s="302"/>
      <c r="F185" s="324" t="s">
        <v>4433</v>
      </c>
      <c r="G185" s="302"/>
      <c r="H185" s="302" t="s">
        <v>4505</v>
      </c>
      <c r="I185" s="302" t="s">
        <v>4429</v>
      </c>
      <c r="J185" s="302">
        <v>50</v>
      </c>
      <c r="K185" s="346"/>
    </row>
    <row r="186" ht="15" customHeight="1">
      <c r="B186" s="325"/>
      <c r="C186" s="302" t="s">
        <v>4506</v>
      </c>
      <c r="D186" s="302"/>
      <c r="E186" s="302"/>
      <c r="F186" s="324" t="s">
        <v>4433</v>
      </c>
      <c r="G186" s="302"/>
      <c r="H186" s="302" t="s">
        <v>4507</v>
      </c>
      <c r="I186" s="302" t="s">
        <v>4508</v>
      </c>
      <c r="J186" s="302"/>
      <c r="K186" s="346"/>
    </row>
    <row r="187" ht="15" customHeight="1">
      <c r="B187" s="325"/>
      <c r="C187" s="302" t="s">
        <v>4509</v>
      </c>
      <c r="D187" s="302"/>
      <c r="E187" s="302"/>
      <c r="F187" s="324" t="s">
        <v>4433</v>
      </c>
      <c r="G187" s="302"/>
      <c r="H187" s="302" t="s">
        <v>4510</v>
      </c>
      <c r="I187" s="302" t="s">
        <v>4508</v>
      </c>
      <c r="J187" s="302"/>
      <c r="K187" s="346"/>
    </row>
    <row r="188" ht="15" customHeight="1">
      <c r="B188" s="325"/>
      <c r="C188" s="302" t="s">
        <v>4511</v>
      </c>
      <c r="D188" s="302"/>
      <c r="E188" s="302"/>
      <c r="F188" s="324" t="s">
        <v>4433</v>
      </c>
      <c r="G188" s="302"/>
      <c r="H188" s="302" t="s">
        <v>4512</v>
      </c>
      <c r="I188" s="302" t="s">
        <v>4508</v>
      </c>
      <c r="J188" s="302"/>
      <c r="K188" s="346"/>
    </row>
    <row r="189" ht="15" customHeight="1">
      <c r="B189" s="325"/>
      <c r="C189" s="358" t="s">
        <v>4513</v>
      </c>
      <c r="D189" s="302"/>
      <c r="E189" s="302"/>
      <c r="F189" s="324" t="s">
        <v>4433</v>
      </c>
      <c r="G189" s="302"/>
      <c r="H189" s="302" t="s">
        <v>4514</v>
      </c>
      <c r="I189" s="302" t="s">
        <v>4515</v>
      </c>
      <c r="J189" s="359" t="s">
        <v>4516</v>
      </c>
      <c r="K189" s="346"/>
    </row>
    <row r="190" ht="15" customHeight="1">
      <c r="B190" s="325"/>
      <c r="C190" s="309" t="s">
        <v>43</v>
      </c>
      <c r="D190" s="302"/>
      <c r="E190" s="302"/>
      <c r="F190" s="324" t="s">
        <v>4427</v>
      </c>
      <c r="G190" s="302"/>
      <c r="H190" s="299" t="s">
        <v>4517</v>
      </c>
      <c r="I190" s="302" t="s">
        <v>4518</v>
      </c>
      <c r="J190" s="302"/>
      <c r="K190" s="346"/>
    </row>
    <row r="191" ht="15" customHeight="1">
      <c r="B191" s="325"/>
      <c r="C191" s="309" t="s">
        <v>4519</v>
      </c>
      <c r="D191" s="302"/>
      <c r="E191" s="302"/>
      <c r="F191" s="324" t="s">
        <v>4427</v>
      </c>
      <c r="G191" s="302"/>
      <c r="H191" s="302" t="s">
        <v>4520</v>
      </c>
      <c r="I191" s="302" t="s">
        <v>4462</v>
      </c>
      <c r="J191" s="302"/>
      <c r="K191" s="346"/>
    </row>
    <row r="192" ht="15" customHeight="1">
      <c r="B192" s="325"/>
      <c r="C192" s="309" t="s">
        <v>4521</v>
      </c>
      <c r="D192" s="302"/>
      <c r="E192" s="302"/>
      <c r="F192" s="324" t="s">
        <v>4427</v>
      </c>
      <c r="G192" s="302"/>
      <c r="H192" s="302" t="s">
        <v>4522</v>
      </c>
      <c r="I192" s="302" t="s">
        <v>4462</v>
      </c>
      <c r="J192" s="302"/>
      <c r="K192" s="346"/>
    </row>
    <row r="193" ht="15" customHeight="1">
      <c r="B193" s="325"/>
      <c r="C193" s="309" t="s">
        <v>4523</v>
      </c>
      <c r="D193" s="302"/>
      <c r="E193" s="302"/>
      <c r="F193" s="324" t="s">
        <v>4433</v>
      </c>
      <c r="G193" s="302"/>
      <c r="H193" s="302" t="s">
        <v>4524</v>
      </c>
      <c r="I193" s="302" t="s">
        <v>4462</v>
      </c>
      <c r="J193" s="302"/>
      <c r="K193" s="346"/>
    </row>
    <row r="194" ht="15" customHeight="1">
      <c r="B194" s="352"/>
      <c r="C194" s="360"/>
      <c r="D194" s="334"/>
      <c r="E194" s="334"/>
      <c r="F194" s="334"/>
      <c r="G194" s="334"/>
      <c r="H194" s="334"/>
      <c r="I194" s="334"/>
      <c r="J194" s="334"/>
      <c r="K194" s="353"/>
    </row>
    <row r="195" ht="18.75" customHeight="1">
      <c r="B195" s="299"/>
      <c r="C195" s="302"/>
      <c r="D195" s="302"/>
      <c r="E195" s="302"/>
      <c r="F195" s="324"/>
      <c r="G195" s="302"/>
      <c r="H195" s="302"/>
      <c r="I195" s="302"/>
      <c r="J195" s="302"/>
      <c r="K195" s="299"/>
    </row>
    <row r="196" ht="18.75" customHeight="1">
      <c r="B196" s="299"/>
      <c r="C196" s="302"/>
      <c r="D196" s="302"/>
      <c r="E196" s="302"/>
      <c r="F196" s="324"/>
      <c r="G196" s="302"/>
      <c r="H196" s="302"/>
      <c r="I196" s="302"/>
      <c r="J196" s="302"/>
      <c r="K196" s="299"/>
    </row>
    <row r="197" ht="18.75" customHeight="1">
      <c r="B197" s="310"/>
      <c r="C197" s="310"/>
      <c r="D197" s="310"/>
      <c r="E197" s="310"/>
      <c r="F197" s="310"/>
      <c r="G197" s="310"/>
      <c r="H197" s="310"/>
      <c r="I197" s="310"/>
      <c r="J197" s="310"/>
      <c r="K197" s="310"/>
    </row>
    <row r="198" ht="13.5">
      <c r="B198" s="289"/>
      <c r="C198" s="290"/>
      <c r="D198" s="290"/>
      <c r="E198" s="290"/>
      <c r="F198" s="290"/>
      <c r="G198" s="290"/>
      <c r="H198" s="290"/>
      <c r="I198" s="290"/>
      <c r="J198" s="290"/>
      <c r="K198" s="291"/>
    </row>
    <row r="199" ht="21">
      <c r="B199" s="292"/>
      <c r="C199" s="293" t="s">
        <v>4525</v>
      </c>
      <c r="D199" s="293"/>
      <c r="E199" s="293"/>
      <c r="F199" s="293"/>
      <c r="G199" s="293"/>
      <c r="H199" s="293"/>
      <c r="I199" s="293"/>
      <c r="J199" s="293"/>
      <c r="K199" s="294"/>
    </row>
    <row r="200" ht="25.5" customHeight="1">
      <c r="B200" s="292"/>
      <c r="C200" s="361" t="s">
        <v>4526</v>
      </c>
      <c r="D200" s="361"/>
      <c r="E200" s="361"/>
      <c r="F200" s="361" t="s">
        <v>4527</v>
      </c>
      <c r="G200" s="362"/>
      <c r="H200" s="361" t="s">
        <v>4528</v>
      </c>
      <c r="I200" s="361"/>
      <c r="J200" s="361"/>
      <c r="K200" s="294"/>
    </row>
    <row r="201" ht="5.25" customHeight="1">
      <c r="B201" s="325"/>
      <c r="C201" s="322"/>
      <c r="D201" s="322"/>
      <c r="E201" s="322"/>
      <c r="F201" s="322"/>
      <c r="G201" s="302"/>
      <c r="H201" s="322"/>
      <c r="I201" s="322"/>
      <c r="J201" s="322"/>
      <c r="K201" s="346"/>
    </row>
    <row r="202" ht="15" customHeight="1">
      <c r="B202" s="325"/>
      <c r="C202" s="302" t="s">
        <v>4518</v>
      </c>
      <c r="D202" s="302"/>
      <c r="E202" s="302"/>
      <c r="F202" s="324" t="s">
        <v>44</v>
      </c>
      <c r="G202" s="302"/>
      <c r="H202" s="302" t="s">
        <v>4529</v>
      </c>
      <c r="I202" s="302"/>
      <c r="J202" s="302"/>
      <c r="K202" s="346"/>
    </row>
    <row r="203" ht="15" customHeight="1">
      <c r="B203" s="325"/>
      <c r="C203" s="331"/>
      <c r="D203" s="302"/>
      <c r="E203" s="302"/>
      <c r="F203" s="324" t="s">
        <v>45</v>
      </c>
      <c r="G203" s="302"/>
      <c r="H203" s="302" t="s">
        <v>4530</v>
      </c>
      <c r="I203" s="302"/>
      <c r="J203" s="302"/>
      <c r="K203" s="346"/>
    </row>
    <row r="204" ht="15" customHeight="1">
      <c r="B204" s="325"/>
      <c r="C204" s="331"/>
      <c r="D204" s="302"/>
      <c r="E204" s="302"/>
      <c r="F204" s="324" t="s">
        <v>48</v>
      </c>
      <c r="G204" s="302"/>
      <c r="H204" s="302" t="s">
        <v>4531</v>
      </c>
      <c r="I204" s="302"/>
      <c r="J204" s="302"/>
      <c r="K204" s="346"/>
    </row>
    <row r="205" ht="15" customHeight="1">
      <c r="B205" s="325"/>
      <c r="C205" s="302"/>
      <c r="D205" s="302"/>
      <c r="E205" s="302"/>
      <c r="F205" s="324" t="s">
        <v>46</v>
      </c>
      <c r="G205" s="302"/>
      <c r="H205" s="302" t="s">
        <v>4532</v>
      </c>
      <c r="I205" s="302"/>
      <c r="J205" s="302"/>
      <c r="K205" s="346"/>
    </row>
    <row r="206" ht="15" customHeight="1">
      <c r="B206" s="325"/>
      <c r="C206" s="302"/>
      <c r="D206" s="302"/>
      <c r="E206" s="302"/>
      <c r="F206" s="324" t="s">
        <v>47</v>
      </c>
      <c r="G206" s="302"/>
      <c r="H206" s="302" t="s">
        <v>4533</v>
      </c>
      <c r="I206" s="302"/>
      <c r="J206" s="302"/>
      <c r="K206" s="346"/>
    </row>
    <row r="207" ht="15" customHeight="1">
      <c r="B207" s="325"/>
      <c r="C207" s="302"/>
      <c r="D207" s="302"/>
      <c r="E207" s="302"/>
      <c r="F207" s="324"/>
      <c r="G207" s="302"/>
      <c r="H207" s="302"/>
      <c r="I207" s="302"/>
      <c r="J207" s="302"/>
      <c r="K207" s="346"/>
    </row>
    <row r="208" ht="15" customHeight="1">
      <c r="B208" s="325"/>
      <c r="C208" s="302" t="s">
        <v>4474</v>
      </c>
      <c r="D208" s="302"/>
      <c r="E208" s="302"/>
      <c r="F208" s="324" t="s">
        <v>86</v>
      </c>
      <c r="G208" s="302"/>
      <c r="H208" s="302" t="s">
        <v>4534</v>
      </c>
      <c r="I208" s="302"/>
      <c r="J208" s="302"/>
      <c r="K208" s="346"/>
    </row>
    <row r="209" ht="15" customHeight="1">
      <c r="B209" s="325"/>
      <c r="C209" s="331"/>
      <c r="D209" s="302"/>
      <c r="E209" s="302"/>
      <c r="F209" s="324" t="s">
        <v>111</v>
      </c>
      <c r="G209" s="302"/>
      <c r="H209" s="302" t="s">
        <v>4373</v>
      </c>
      <c r="I209" s="302"/>
      <c r="J209" s="302"/>
      <c r="K209" s="346"/>
    </row>
    <row r="210" ht="15" customHeight="1">
      <c r="B210" s="325"/>
      <c r="C210" s="302"/>
      <c r="D210" s="302"/>
      <c r="E210" s="302"/>
      <c r="F210" s="324" t="s">
        <v>4371</v>
      </c>
      <c r="G210" s="302"/>
      <c r="H210" s="302" t="s">
        <v>4535</v>
      </c>
      <c r="I210" s="302"/>
      <c r="J210" s="302"/>
      <c r="K210" s="346"/>
    </row>
    <row r="211" ht="15" customHeight="1">
      <c r="B211" s="363"/>
      <c r="C211" s="331"/>
      <c r="D211" s="331"/>
      <c r="E211" s="331"/>
      <c r="F211" s="324" t="s">
        <v>122</v>
      </c>
      <c r="G211" s="309"/>
      <c r="H211" s="350" t="s">
        <v>4374</v>
      </c>
      <c r="I211" s="350"/>
      <c r="J211" s="350"/>
      <c r="K211" s="364"/>
    </row>
    <row r="212" ht="15" customHeight="1">
      <c r="B212" s="363"/>
      <c r="C212" s="331"/>
      <c r="D212" s="331"/>
      <c r="E212" s="331"/>
      <c r="F212" s="324" t="s">
        <v>80</v>
      </c>
      <c r="G212" s="309"/>
      <c r="H212" s="350" t="s">
        <v>3506</v>
      </c>
      <c r="I212" s="350"/>
      <c r="J212" s="350"/>
      <c r="K212" s="364"/>
    </row>
    <row r="213" ht="15" customHeight="1">
      <c r="B213" s="363"/>
      <c r="C213" s="331"/>
      <c r="D213" s="331"/>
      <c r="E213" s="331"/>
      <c r="F213" s="365"/>
      <c r="G213" s="309"/>
      <c r="H213" s="366"/>
      <c r="I213" s="366"/>
      <c r="J213" s="366"/>
      <c r="K213" s="364"/>
    </row>
    <row r="214" ht="15" customHeight="1">
      <c r="B214" s="363"/>
      <c r="C214" s="302" t="s">
        <v>4498</v>
      </c>
      <c r="D214" s="331"/>
      <c r="E214" s="331"/>
      <c r="F214" s="324">
        <v>1</v>
      </c>
      <c r="G214" s="309"/>
      <c r="H214" s="350" t="s">
        <v>4536</v>
      </c>
      <c r="I214" s="350"/>
      <c r="J214" s="350"/>
      <c r="K214" s="364"/>
    </row>
    <row r="215" ht="15" customHeight="1">
      <c r="B215" s="363"/>
      <c r="C215" s="331"/>
      <c r="D215" s="331"/>
      <c r="E215" s="331"/>
      <c r="F215" s="324">
        <v>2</v>
      </c>
      <c r="G215" s="309"/>
      <c r="H215" s="350" t="s">
        <v>4537</v>
      </c>
      <c r="I215" s="350"/>
      <c r="J215" s="350"/>
      <c r="K215" s="364"/>
    </row>
    <row r="216" ht="15" customHeight="1">
      <c r="B216" s="363"/>
      <c r="C216" s="331"/>
      <c r="D216" s="331"/>
      <c r="E216" s="331"/>
      <c r="F216" s="324">
        <v>3</v>
      </c>
      <c r="G216" s="309"/>
      <c r="H216" s="350" t="s">
        <v>4538</v>
      </c>
      <c r="I216" s="350"/>
      <c r="J216" s="350"/>
      <c r="K216" s="364"/>
    </row>
    <row r="217" ht="15" customHeight="1">
      <c r="B217" s="363"/>
      <c r="C217" s="331"/>
      <c r="D217" s="331"/>
      <c r="E217" s="331"/>
      <c r="F217" s="324">
        <v>4</v>
      </c>
      <c r="G217" s="309"/>
      <c r="H217" s="350" t="s">
        <v>4539</v>
      </c>
      <c r="I217" s="350"/>
      <c r="J217" s="350"/>
      <c r="K217" s="364"/>
    </row>
    <row r="218" ht="12.75" customHeight="1">
      <c r="B218" s="367"/>
      <c r="C218" s="368"/>
      <c r="D218" s="368"/>
      <c r="E218" s="368"/>
      <c r="F218" s="368"/>
      <c r="G218" s="368"/>
      <c r="H218" s="368"/>
      <c r="I218" s="368"/>
      <c r="J218" s="368"/>
      <c r="K218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  <mergeCell ref="H200:J200"/>
    <mergeCell ref="C199:J199"/>
    <mergeCell ref="H208:J208"/>
    <mergeCell ref="H206:J206"/>
    <mergeCell ref="H204:J204"/>
    <mergeCell ref="H202:J202"/>
    <mergeCell ref="C165:J165"/>
    <mergeCell ref="C122:J122"/>
    <mergeCell ref="C147:J147"/>
    <mergeCell ref="C102:J102"/>
    <mergeCell ref="C75:J75"/>
    <mergeCell ref="D70:J70"/>
    <mergeCell ref="D68:J68"/>
    <mergeCell ref="D67:J67"/>
    <mergeCell ref="D69:J69"/>
    <mergeCell ref="D66:J66"/>
    <mergeCell ref="D61:J61"/>
    <mergeCell ref="D62:J62"/>
    <mergeCell ref="D65:J65"/>
    <mergeCell ref="D63:J63"/>
    <mergeCell ref="D60:J60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33:J33"/>
    <mergeCell ref="D34:J34"/>
    <mergeCell ref="D31:J31"/>
    <mergeCell ref="D30:J30"/>
    <mergeCell ref="D28:J28"/>
    <mergeCell ref="C25:J25"/>
    <mergeCell ref="D27:J27"/>
    <mergeCell ref="C26:J26"/>
    <mergeCell ref="F20:J20"/>
    <mergeCell ref="F23:J23"/>
    <mergeCell ref="F21:J21"/>
    <mergeCell ref="F22:J22"/>
    <mergeCell ref="D16:J16"/>
    <mergeCell ref="D17:J17"/>
    <mergeCell ref="F18:J18"/>
    <mergeCell ref="F19:J19"/>
    <mergeCell ref="D15:J15"/>
    <mergeCell ref="C3:J3"/>
    <mergeCell ref="C9:J9"/>
    <mergeCell ref="D11:J11"/>
    <mergeCell ref="D10:J10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82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126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127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129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ROUND(J81,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ROUND((SUM(BE81:BE84)),  2)</f>
        <v>0</v>
      </c>
      <c r="I33" s="150">
        <v>0.20999999999999999</v>
      </c>
      <c r="J33" s="149">
        <f>ROUND(((SUM(BE81:BE84))*I33),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ROUND((SUM(BF81:BF84)),  2)</f>
        <v>0</v>
      </c>
      <c r="I34" s="150">
        <v>0.14999999999999999</v>
      </c>
      <c r="J34" s="149">
        <f>ROUND(((SUM(BF81:BF84))*I34),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ROUND((SUM(BG81:BG84)),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ROUND((SUM(BH81:BH84)),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ROUND((SUM(BI81:BI84)),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 xml:space="preserve">DIO - Dopravně inženýrské opatření 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 xml:space="preserve"> 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Dopravní projektování  s.r.o.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J81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134</v>
      </c>
      <c r="E60" s="174"/>
      <c r="F60" s="174"/>
      <c r="G60" s="174"/>
      <c r="H60" s="174"/>
      <c r="I60" s="175"/>
      <c r="J60" s="176">
        <f>J82</f>
        <v>0</v>
      </c>
      <c r="K60" s="172"/>
      <c r="L60" s="177"/>
    </row>
    <row r="61" s="9" customFormat="1" ht="19.92" customHeight="1">
      <c r="B61" s="178"/>
      <c r="C61" s="179"/>
      <c r="D61" s="180" t="s">
        <v>135</v>
      </c>
      <c r="E61" s="181"/>
      <c r="F61" s="181"/>
      <c r="G61" s="181"/>
      <c r="H61" s="181"/>
      <c r="I61" s="182"/>
      <c r="J61" s="183">
        <f>J83</f>
        <v>0</v>
      </c>
      <c r="K61" s="179"/>
      <c r="L61" s="184"/>
    </row>
    <row r="62" s="1" customFormat="1" ht="21.84" customHeight="1">
      <c r="B62" s="38"/>
      <c r="C62" s="39"/>
      <c r="D62" s="39"/>
      <c r="E62" s="39"/>
      <c r="F62" s="39"/>
      <c r="G62" s="39"/>
      <c r="H62" s="39"/>
      <c r="I62" s="135"/>
      <c r="J62" s="39"/>
      <c r="K62" s="39"/>
      <c r="L62" s="43"/>
    </row>
    <row r="63" s="1" customFormat="1" ht="6.96" customHeight="1">
      <c r="B63" s="58"/>
      <c r="C63" s="59"/>
      <c r="D63" s="59"/>
      <c r="E63" s="59"/>
      <c r="F63" s="59"/>
      <c r="G63" s="59"/>
      <c r="H63" s="59"/>
      <c r="I63" s="161"/>
      <c r="J63" s="59"/>
      <c r="K63" s="59"/>
      <c r="L63" s="43"/>
    </row>
    <row r="67" s="1" customFormat="1" ht="6.96" customHeight="1">
      <c r="B67" s="60"/>
      <c r="C67" s="61"/>
      <c r="D67" s="61"/>
      <c r="E67" s="61"/>
      <c r="F67" s="61"/>
      <c r="G67" s="61"/>
      <c r="H67" s="61"/>
      <c r="I67" s="164"/>
      <c r="J67" s="61"/>
      <c r="K67" s="61"/>
      <c r="L67" s="43"/>
    </row>
    <row r="68" s="1" customFormat="1" ht="24.96" customHeight="1">
      <c r="B68" s="38"/>
      <c r="C68" s="23" t="s">
        <v>136</v>
      </c>
      <c r="D68" s="39"/>
      <c r="E68" s="39"/>
      <c r="F68" s="39"/>
      <c r="G68" s="39"/>
      <c r="H68" s="39"/>
      <c r="I68" s="135"/>
      <c r="J68" s="39"/>
      <c r="K68" s="39"/>
      <c r="L68" s="43"/>
    </row>
    <row r="69" s="1" customFormat="1" ht="6.96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12" customHeight="1">
      <c r="B70" s="38"/>
      <c r="C70" s="32" t="s">
        <v>16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16.5" customHeight="1">
      <c r="B71" s="38"/>
      <c r="C71" s="39"/>
      <c r="D71" s="39"/>
      <c r="E71" s="165" t="str">
        <f>E7</f>
        <v>Revitalizace tramvajové smyčky Hlučínská</v>
      </c>
      <c r="F71" s="32"/>
      <c r="G71" s="32"/>
      <c r="H71" s="32"/>
      <c r="I71" s="135"/>
      <c r="J71" s="39"/>
      <c r="K71" s="39"/>
      <c r="L71" s="43"/>
    </row>
    <row r="72" s="1" customFormat="1" ht="12" customHeight="1">
      <c r="B72" s="38"/>
      <c r="C72" s="32" t="s">
        <v>125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68" t="str">
        <f>E9</f>
        <v xml:space="preserve">DIO - Dopravně inženýrské opatření </v>
      </c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21</v>
      </c>
      <c r="D75" s="39"/>
      <c r="E75" s="39"/>
      <c r="F75" s="27" t="str">
        <f>F12</f>
        <v xml:space="preserve"> Ostrava</v>
      </c>
      <c r="G75" s="39"/>
      <c r="H75" s="39"/>
      <c r="I75" s="138" t="s">
        <v>23</v>
      </c>
      <c r="J75" s="71" t="str">
        <f>IF(J12="","",J12)</f>
        <v>28. 2. 2019</v>
      </c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27.9" customHeight="1">
      <c r="B77" s="38"/>
      <c r="C77" s="32" t="s">
        <v>25</v>
      </c>
      <c r="D77" s="39"/>
      <c r="E77" s="39"/>
      <c r="F77" s="27" t="str">
        <f>E15</f>
        <v>Dopravní podnik Ostrava a.s.</v>
      </c>
      <c r="G77" s="39"/>
      <c r="H77" s="39"/>
      <c r="I77" s="138" t="s">
        <v>32</v>
      </c>
      <c r="J77" s="36" t="str">
        <f>E21</f>
        <v xml:space="preserve">Dopravní projektování  s.r.o.</v>
      </c>
      <c r="K77" s="39"/>
      <c r="L77" s="43"/>
    </row>
    <row r="78" s="1" customFormat="1" ht="43.05" customHeight="1">
      <c r="B78" s="38"/>
      <c r="C78" s="32" t="s">
        <v>30</v>
      </c>
      <c r="D78" s="39"/>
      <c r="E78" s="39"/>
      <c r="F78" s="27" t="str">
        <f>IF(E18="","",E18)</f>
        <v>Vyplň údaj</v>
      </c>
      <c r="G78" s="39"/>
      <c r="H78" s="39"/>
      <c r="I78" s="138" t="s">
        <v>36</v>
      </c>
      <c r="J78" s="36" t="str">
        <f>E24</f>
        <v xml:space="preserve">Dopravní projektování, spol.  s.r.o.</v>
      </c>
      <c r="K78" s="39"/>
      <c r="L78" s="43"/>
    </row>
    <row r="79" s="1" customFormat="1" ht="10.32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0" customFormat="1" ht="29.28" customHeight="1">
      <c r="B80" s="185"/>
      <c r="C80" s="186" t="s">
        <v>137</v>
      </c>
      <c r="D80" s="187" t="s">
        <v>58</v>
      </c>
      <c r="E80" s="187" t="s">
        <v>54</v>
      </c>
      <c r="F80" s="187" t="s">
        <v>55</v>
      </c>
      <c r="G80" s="187" t="s">
        <v>138</v>
      </c>
      <c r="H80" s="187" t="s">
        <v>139</v>
      </c>
      <c r="I80" s="188" t="s">
        <v>140</v>
      </c>
      <c r="J80" s="187" t="s">
        <v>132</v>
      </c>
      <c r="K80" s="189" t="s">
        <v>141</v>
      </c>
      <c r="L80" s="190"/>
      <c r="M80" s="91" t="s">
        <v>19</v>
      </c>
      <c r="N80" s="92" t="s">
        <v>43</v>
      </c>
      <c r="O80" s="92" t="s">
        <v>142</v>
      </c>
      <c r="P80" s="92" t="s">
        <v>143</v>
      </c>
      <c r="Q80" s="92" t="s">
        <v>144</v>
      </c>
      <c r="R80" s="92" t="s">
        <v>145</v>
      </c>
      <c r="S80" s="92" t="s">
        <v>146</v>
      </c>
      <c r="T80" s="93" t="s">
        <v>147</v>
      </c>
    </row>
    <row r="81" s="1" customFormat="1" ht="22.8" customHeight="1">
      <c r="B81" s="38"/>
      <c r="C81" s="98" t="s">
        <v>148</v>
      </c>
      <c r="D81" s="39"/>
      <c r="E81" s="39"/>
      <c r="F81" s="39"/>
      <c r="G81" s="39"/>
      <c r="H81" s="39"/>
      <c r="I81" s="135"/>
      <c r="J81" s="191">
        <f>BK81</f>
        <v>0</v>
      </c>
      <c r="K81" s="39"/>
      <c r="L81" s="43"/>
      <c r="M81" s="94"/>
      <c r="N81" s="95"/>
      <c r="O81" s="95"/>
      <c r="P81" s="192">
        <f>P82</f>
        <v>0</v>
      </c>
      <c r="Q81" s="95"/>
      <c r="R81" s="192">
        <f>R82</f>
        <v>0</v>
      </c>
      <c r="S81" s="95"/>
      <c r="T81" s="193">
        <f>T82</f>
        <v>0</v>
      </c>
      <c r="AT81" s="17" t="s">
        <v>72</v>
      </c>
      <c r="AU81" s="17" t="s">
        <v>133</v>
      </c>
      <c r="BK81" s="194">
        <f>BK82</f>
        <v>0</v>
      </c>
    </row>
    <row r="82" s="11" customFormat="1" ht="25.92" customHeight="1">
      <c r="B82" s="195"/>
      <c r="C82" s="196"/>
      <c r="D82" s="197" t="s">
        <v>72</v>
      </c>
      <c r="E82" s="198" t="s">
        <v>149</v>
      </c>
      <c r="F82" s="198" t="s">
        <v>150</v>
      </c>
      <c r="G82" s="196"/>
      <c r="H82" s="196"/>
      <c r="I82" s="199"/>
      <c r="J82" s="200">
        <f>BK82</f>
        <v>0</v>
      </c>
      <c r="K82" s="196"/>
      <c r="L82" s="201"/>
      <c r="M82" s="202"/>
      <c r="N82" s="203"/>
      <c r="O82" s="203"/>
      <c r="P82" s="204">
        <f>P83</f>
        <v>0</v>
      </c>
      <c r="Q82" s="203"/>
      <c r="R82" s="204">
        <f>R83</f>
        <v>0</v>
      </c>
      <c r="S82" s="203"/>
      <c r="T82" s="205">
        <f>T83</f>
        <v>0</v>
      </c>
      <c r="AR82" s="206" t="s">
        <v>151</v>
      </c>
      <c r="AT82" s="207" t="s">
        <v>72</v>
      </c>
      <c r="AU82" s="207" t="s">
        <v>73</v>
      </c>
      <c r="AY82" s="206" t="s">
        <v>152</v>
      </c>
      <c r="BK82" s="208">
        <f>BK83</f>
        <v>0</v>
      </c>
    </row>
    <row r="83" s="11" customFormat="1" ht="22.8" customHeight="1">
      <c r="B83" s="195"/>
      <c r="C83" s="196"/>
      <c r="D83" s="197" t="s">
        <v>72</v>
      </c>
      <c r="E83" s="209" t="s">
        <v>153</v>
      </c>
      <c r="F83" s="209" t="s">
        <v>154</v>
      </c>
      <c r="G83" s="196"/>
      <c r="H83" s="196"/>
      <c r="I83" s="199"/>
      <c r="J83" s="210">
        <f>BK83</f>
        <v>0</v>
      </c>
      <c r="K83" s="196"/>
      <c r="L83" s="201"/>
      <c r="M83" s="202"/>
      <c r="N83" s="203"/>
      <c r="O83" s="203"/>
      <c r="P83" s="204">
        <f>P84</f>
        <v>0</v>
      </c>
      <c r="Q83" s="203"/>
      <c r="R83" s="204">
        <f>R84</f>
        <v>0</v>
      </c>
      <c r="S83" s="203"/>
      <c r="T83" s="205">
        <f>T84</f>
        <v>0</v>
      </c>
      <c r="AR83" s="206" t="s">
        <v>151</v>
      </c>
      <c r="AT83" s="207" t="s">
        <v>72</v>
      </c>
      <c r="AU83" s="207" t="s">
        <v>81</v>
      </c>
      <c r="AY83" s="206" t="s">
        <v>152</v>
      </c>
      <c r="BK83" s="208">
        <f>BK84</f>
        <v>0</v>
      </c>
    </row>
    <row r="84" s="1" customFormat="1" ht="36" customHeight="1">
      <c r="B84" s="38"/>
      <c r="C84" s="211" t="s">
        <v>81</v>
      </c>
      <c r="D84" s="211" t="s">
        <v>155</v>
      </c>
      <c r="E84" s="212" t="s">
        <v>156</v>
      </c>
      <c r="F84" s="213" t="s">
        <v>157</v>
      </c>
      <c r="G84" s="214" t="s">
        <v>158</v>
      </c>
      <c r="H84" s="215">
        <v>1</v>
      </c>
      <c r="I84" s="216"/>
      <c r="J84" s="217">
        <f>ROUND(I84*H84,2)</f>
        <v>0</v>
      </c>
      <c r="K84" s="213" t="s">
        <v>19</v>
      </c>
      <c r="L84" s="43"/>
      <c r="M84" s="218" t="s">
        <v>19</v>
      </c>
      <c r="N84" s="219" t="s">
        <v>44</v>
      </c>
      <c r="O84" s="220"/>
      <c r="P84" s="221">
        <f>O84*H84</f>
        <v>0</v>
      </c>
      <c r="Q84" s="221">
        <v>0</v>
      </c>
      <c r="R84" s="221">
        <f>Q84*H84</f>
        <v>0</v>
      </c>
      <c r="S84" s="221">
        <v>0</v>
      </c>
      <c r="T84" s="222">
        <f>S84*H84</f>
        <v>0</v>
      </c>
      <c r="AR84" s="223" t="s">
        <v>159</v>
      </c>
      <c r="AT84" s="223" t="s">
        <v>155</v>
      </c>
      <c r="AU84" s="223" t="s">
        <v>83</v>
      </c>
      <c r="AY84" s="17" t="s">
        <v>152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81</v>
      </c>
      <c r="BK84" s="224">
        <f>ROUND(I84*H84,2)</f>
        <v>0</v>
      </c>
      <c r="BL84" s="17" t="s">
        <v>159</v>
      </c>
      <c r="BM84" s="223" t="s">
        <v>160</v>
      </c>
    </row>
    <row r="85" s="1" customFormat="1" ht="6.96" customHeight="1">
      <c r="B85" s="58"/>
      <c r="C85" s="59"/>
      <c r="D85" s="59"/>
      <c r="E85" s="59"/>
      <c r="F85" s="59"/>
      <c r="G85" s="59"/>
      <c r="H85" s="59"/>
      <c r="I85" s="161"/>
      <c r="J85" s="59"/>
      <c r="K85" s="59"/>
      <c r="L85" s="43"/>
    </row>
  </sheetData>
  <sheetProtection sheet="1" autoFilter="0" formatColumns="0" formatRows="0" objects="1" scenarios="1" spinCount="100000" saltValue="Ut5LORL5boZWwndnEFBN7vG/3xq4P+APTaAsJKfMAU5lmap82u2GZhqu+ZDyhLN5kl3/AsWCWwi38qi0XdSrZg==" hashValue="/s/qpeAopEwNO5VJ3eyvoqU8d4sdeLgrMtH7z6yL7f6Xli5td8qadkrked9ih/HVk7Bq+dSwT8jrBNBodjmWng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87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161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163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ROUND(J89,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ROUND((SUM(BE89:BE429)),  2)</f>
        <v>0</v>
      </c>
      <c r="I33" s="150">
        <v>0.20999999999999999</v>
      </c>
      <c r="J33" s="149">
        <f>ROUND(((SUM(BE89:BE429))*I33),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ROUND((SUM(BF89:BF429)),  2)</f>
        <v>0</v>
      </c>
      <c r="I34" s="150">
        <v>0.14999999999999999</v>
      </c>
      <c r="J34" s="149">
        <f>ROUND(((SUM(BF89:BF429))*I34),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ROUND((SUM(BG89:BG429)),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ROUND((SUM(BH89:BH429)),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ROUND((SUM(BI89:BI429)),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01 - Tramvajový svršek a spodek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Vlastislav Šenkýř, Dopravní projektování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J89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164</v>
      </c>
      <c r="E60" s="174"/>
      <c r="F60" s="174"/>
      <c r="G60" s="174"/>
      <c r="H60" s="174"/>
      <c r="I60" s="175"/>
      <c r="J60" s="176">
        <f>J90</f>
        <v>0</v>
      </c>
      <c r="K60" s="172"/>
      <c r="L60" s="177"/>
    </row>
    <row r="61" s="9" customFormat="1" ht="19.92" customHeight="1">
      <c r="B61" s="178"/>
      <c r="C61" s="179"/>
      <c r="D61" s="180" t="s">
        <v>165</v>
      </c>
      <c r="E61" s="181"/>
      <c r="F61" s="181"/>
      <c r="G61" s="181"/>
      <c r="H61" s="181"/>
      <c r="I61" s="182"/>
      <c r="J61" s="183">
        <f>J137</f>
        <v>0</v>
      </c>
      <c r="K61" s="179"/>
      <c r="L61" s="184"/>
    </row>
    <row r="62" s="8" customFormat="1" ht="24.96" customHeight="1">
      <c r="B62" s="171"/>
      <c r="C62" s="172"/>
      <c r="D62" s="173" t="s">
        <v>166</v>
      </c>
      <c r="E62" s="174"/>
      <c r="F62" s="174"/>
      <c r="G62" s="174"/>
      <c r="H62" s="174"/>
      <c r="I62" s="175"/>
      <c r="J62" s="176">
        <f>J311</f>
        <v>0</v>
      </c>
      <c r="K62" s="172"/>
      <c r="L62" s="177"/>
    </row>
    <row r="63" s="8" customFormat="1" ht="24.96" customHeight="1">
      <c r="B63" s="171"/>
      <c r="C63" s="172"/>
      <c r="D63" s="173" t="s">
        <v>167</v>
      </c>
      <c r="E63" s="174"/>
      <c r="F63" s="174"/>
      <c r="G63" s="174"/>
      <c r="H63" s="174"/>
      <c r="I63" s="175"/>
      <c r="J63" s="176">
        <f>J322</f>
        <v>0</v>
      </c>
      <c r="K63" s="172"/>
      <c r="L63" s="177"/>
    </row>
    <row r="64" s="8" customFormat="1" ht="24.96" customHeight="1">
      <c r="B64" s="171"/>
      <c r="C64" s="172"/>
      <c r="D64" s="173" t="s">
        <v>168</v>
      </c>
      <c r="E64" s="174"/>
      <c r="F64" s="174"/>
      <c r="G64" s="174"/>
      <c r="H64" s="174"/>
      <c r="I64" s="175"/>
      <c r="J64" s="176">
        <f>J349</f>
        <v>0</v>
      </c>
      <c r="K64" s="172"/>
      <c r="L64" s="177"/>
    </row>
    <row r="65" s="8" customFormat="1" ht="24.96" customHeight="1">
      <c r="B65" s="171"/>
      <c r="C65" s="172"/>
      <c r="D65" s="173" t="s">
        <v>169</v>
      </c>
      <c r="E65" s="174"/>
      <c r="F65" s="174"/>
      <c r="G65" s="174"/>
      <c r="H65" s="174"/>
      <c r="I65" s="175"/>
      <c r="J65" s="176">
        <f>J352</f>
        <v>0</v>
      </c>
      <c r="K65" s="172"/>
      <c r="L65" s="177"/>
    </row>
    <row r="66" s="9" customFormat="1" ht="19.92" customHeight="1">
      <c r="B66" s="178"/>
      <c r="C66" s="179"/>
      <c r="D66" s="180" t="s">
        <v>170</v>
      </c>
      <c r="E66" s="181"/>
      <c r="F66" s="181"/>
      <c r="G66" s="181"/>
      <c r="H66" s="181"/>
      <c r="I66" s="182"/>
      <c r="J66" s="183">
        <f>J353</f>
        <v>0</v>
      </c>
      <c r="K66" s="179"/>
      <c r="L66" s="184"/>
    </row>
    <row r="67" s="9" customFormat="1" ht="19.92" customHeight="1">
      <c r="B67" s="178"/>
      <c r="C67" s="179"/>
      <c r="D67" s="180" t="s">
        <v>171</v>
      </c>
      <c r="E67" s="181"/>
      <c r="F67" s="181"/>
      <c r="G67" s="181"/>
      <c r="H67" s="181"/>
      <c r="I67" s="182"/>
      <c r="J67" s="183">
        <f>J365</f>
        <v>0</v>
      </c>
      <c r="K67" s="179"/>
      <c r="L67" s="184"/>
    </row>
    <row r="68" s="9" customFormat="1" ht="19.92" customHeight="1">
      <c r="B68" s="178"/>
      <c r="C68" s="179"/>
      <c r="D68" s="180" t="s">
        <v>172</v>
      </c>
      <c r="E68" s="181"/>
      <c r="F68" s="181"/>
      <c r="G68" s="181"/>
      <c r="H68" s="181"/>
      <c r="I68" s="182"/>
      <c r="J68" s="183">
        <f>J377</f>
        <v>0</v>
      </c>
      <c r="K68" s="179"/>
      <c r="L68" s="184"/>
    </row>
    <row r="69" s="9" customFormat="1" ht="19.92" customHeight="1">
      <c r="B69" s="178"/>
      <c r="C69" s="179"/>
      <c r="D69" s="180" t="s">
        <v>173</v>
      </c>
      <c r="E69" s="181"/>
      <c r="F69" s="181"/>
      <c r="G69" s="181"/>
      <c r="H69" s="181"/>
      <c r="I69" s="182"/>
      <c r="J69" s="183">
        <f>J394</f>
        <v>0</v>
      </c>
      <c r="K69" s="179"/>
      <c r="L69" s="184"/>
    </row>
    <row r="70" s="1" customFormat="1" ht="21.84" customHeight="1">
      <c r="B70" s="38"/>
      <c r="C70" s="39"/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58"/>
      <c r="C71" s="59"/>
      <c r="D71" s="59"/>
      <c r="E71" s="59"/>
      <c r="F71" s="59"/>
      <c r="G71" s="59"/>
      <c r="H71" s="59"/>
      <c r="I71" s="161"/>
      <c r="J71" s="59"/>
      <c r="K71" s="59"/>
      <c r="L71" s="43"/>
    </row>
    <row r="75" s="1" customFormat="1" ht="6.96" customHeight="1">
      <c r="B75" s="60"/>
      <c r="C75" s="61"/>
      <c r="D75" s="61"/>
      <c r="E75" s="61"/>
      <c r="F75" s="61"/>
      <c r="G75" s="61"/>
      <c r="H75" s="61"/>
      <c r="I75" s="164"/>
      <c r="J75" s="61"/>
      <c r="K75" s="61"/>
      <c r="L75" s="43"/>
    </row>
    <row r="76" s="1" customFormat="1" ht="24.96" customHeight="1">
      <c r="B76" s="38"/>
      <c r="C76" s="23" t="s">
        <v>136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6.96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2" customHeight="1">
      <c r="B78" s="38"/>
      <c r="C78" s="32" t="s">
        <v>16</v>
      </c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6.5" customHeight="1">
      <c r="B79" s="38"/>
      <c r="C79" s="39"/>
      <c r="D79" s="39"/>
      <c r="E79" s="165" t="str">
        <f>E7</f>
        <v>Revitalizace tramvajové smyčky Hlučínská</v>
      </c>
      <c r="F79" s="32"/>
      <c r="G79" s="32"/>
      <c r="H79" s="32"/>
      <c r="I79" s="135"/>
      <c r="J79" s="39"/>
      <c r="K79" s="39"/>
      <c r="L79" s="43"/>
    </row>
    <row r="80" s="1" customFormat="1" ht="12" customHeight="1">
      <c r="B80" s="38"/>
      <c r="C80" s="32" t="s">
        <v>125</v>
      </c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6.5" customHeight="1">
      <c r="B81" s="38"/>
      <c r="C81" s="39"/>
      <c r="D81" s="39"/>
      <c r="E81" s="68" t="str">
        <f>E9</f>
        <v>SO 01 - Tramvajový svršek a spodek</v>
      </c>
      <c r="F81" s="39"/>
      <c r="G81" s="39"/>
      <c r="H81" s="39"/>
      <c r="I81" s="135"/>
      <c r="J81" s="39"/>
      <c r="K81" s="39"/>
      <c r="L81" s="43"/>
    </row>
    <row r="82" s="1" customFormat="1" ht="6.96" customHeight="1">
      <c r="B82" s="38"/>
      <c r="C82" s="39"/>
      <c r="D82" s="39"/>
      <c r="E82" s="39"/>
      <c r="F82" s="39"/>
      <c r="G82" s="39"/>
      <c r="H82" s="39"/>
      <c r="I82" s="135"/>
      <c r="J82" s="39"/>
      <c r="K82" s="39"/>
      <c r="L82" s="43"/>
    </row>
    <row r="83" s="1" customFormat="1" ht="12" customHeight="1">
      <c r="B83" s="38"/>
      <c r="C83" s="32" t="s">
        <v>21</v>
      </c>
      <c r="D83" s="39"/>
      <c r="E83" s="39"/>
      <c r="F83" s="27" t="str">
        <f>F12</f>
        <v>Ostrava</v>
      </c>
      <c r="G83" s="39"/>
      <c r="H83" s="39"/>
      <c r="I83" s="138" t="s">
        <v>23</v>
      </c>
      <c r="J83" s="71" t="str">
        <f>IF(J12="","",J12)</f>
        <v>28. 2. 2019</v>
      </c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43.05" customHeight="1">
      <c r="B85" s="38"/>
      <c r="C85" s="32" t="s">
        <v>25</v>
      </c>
      <c r="D85" s="39"/>
      <c r="E85" s="39"/>
      <c r="F85" s="27" t="str">
        <f>E15</f>
        <v>Dopravní podnik Ostrava a.s.</v>
      </c>
      <c r="G85" s="39"/>
      <c r="H85" s="39"/>
      <c r="I85" s="138" t="s">
        <v>32</v>
      </c>
      <c r="J85" s="36" t="str">
        <f>E21</f>
        <v>Dopravní projektování spol. s r.o.</v>
      </c>
      <c r="K85" s="39"/>
      <c r="L85" s="43"/>
    </row>
    <row r="86" s="1" customFormat="1" ht="43.05" customHeight="1">
      <c r="B86" s="38"/>
      <c r="C86" s="32" t="s">
        <v>30</v>
      </c>
      <c r="D86" s="39"/>
      <c r="E86" s="39"/>
      <c r="F86" s="27" t="str">
        <f>IF(E18="","",E18)</f>
        <v>Vyplň údaj</v>
      </c>
      <c r="G86" s="39"/>
      <c r="H86" s="39"/>
      <c r="I86" s="138" t="s">
        <v>36</v>
      </c>
      <c r="J86" s="36" t="str">
        <f>E24</f>
        <v>Vlastislav Šenkýř, Dopravní projektování s.r.o.</v>
      </c>
      <c r="K86" s="39"/>
      <c r="L86" s="43"/>
    </row>
    <row r="87" s="1" customFormat="1" ht="10.32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0" customFormat="1" ht="29.28" customHeight="1">
      <c r="B88" s="185"/>
      <c r="C88" s="186" t="s">
        <v>137</v>
      </c>
      <c r="D88" s="187" t="s">
        <v>58</v>
      </c>
      <c r="E88" s="187" t="s">
        <v>54</v>
      </c>
      <c r="F88" s="187" t="s">
        <v>55</v>
      </c>
      <c r="G88" s="187" t="s">
        <v>138</v>
      </c>
      <c r="H88" s="187" t="s">
        <v>139</v>
      </c>
      <c r="I88" s="188" t="s">
        <v>140</v>
      </c>
      <c r="J88" s="187" t="s">
        <v>132</v>
      </c>
      <c r="K88" s="189" t="s">
        <v>141</v>
      </c>
      <c r="L88" s="190"/>
      <c r="M88" s="91" t="s">
        <v>19</v>
      </c>
      <c r="N88" s="92" t="s">
        <v>43</v>
      </c>
      <c r="O88" s="92" t="s">
        <v>142</v>
      </c>
      <c r="P88" s="92" t="s">
        <v>143</v>
      </c>
      <c r="Q88" s="92" t="s">
        <v>144</v>
      </c>
      <c r="R88" s="92" t="s">
        <v>145</v>
      </c>
      <c r="S88" s="92" t="s">
        <v>146</v>
      </c>
      <c r="T88" s="93" t="s">
        <v>147</v>
      </c>
    </row>
    <row r="89" s="1" customFormat="1" ht="22.8" customHeight="1">
      <c r="B89" s="38"/>
      <c r="C89" s="98" t="s">
        <v>148</v>
      </c>
      <c r="D89" s="39"/>
      <c r="E89" s="39"/>
      <c r="F89" s="39"/>
      <c r="G89" s="39"/>
      <c r="H89" s="39"/>
      <c r="I89" s="135"/>
      <c r="J89" s="191">
        <f>BK89</f>
        <v>0</v>
      </c>
      <c r="K89" s="39"/>
      <c r="L89" s="43"/>
      <c r="M89" s="94"/>
      <c r="N89" s="95"/>
      <c r="O89" s="95"/>
      <c r="P89" s="192">
        <f>P90+P311+P322+P349+P352</f>
        <v>0</v>
      </c>
      <c r="Q89" s="95"/>
      <c r="R89" s="192">
        <f>R90+R311+R322+R349+R352</f>
        <v>2117.96848593</v>
      </c>
      <c r="S89" s="95"/>
      <c r="T89" s="193">
        <f>T90+T311+T322+T349+T352</f>
        <v>2630.2517480000001</v>
      </c>
      <c r="AT89" s="17" t="s">
        <v>72</v>
      </c>
      <c r="AU89" s="17" t="s">
        <v>133</v>
      </c>
      <c r="BK89" s="194">
        <f>BK90+BK311+BK322+BK349+BK352</f>
        <v>0</v>
      </c>
    </row>
    <row r="90" s="11" customFormat="1" ht="25.92" customHeight="1">
      <c r="B90" s="195"/>
      <c r="C90" s="196"/>
      <c r="D90" s="197" t="s">
        <v>72</v>
      </c>
      <c r="E90" s="198" t="s">
        <v>81</v>
      </c>
      <c r="F90" s="198" t="s">
        <v>174</v>
      </c>
      <c r="G90" s="196"/>
      <c r="H90" s="196"/>
      <c r="I90" s="199"/>
      <c r="J90" s="200">
        <f>BK90</f>
        <v>0</v>
      </c>
      <c r="K90" s="196"/>
      <c r="L90" s="201"/>
      <c r="M90" s="202"/>
      <c r="N90" s="203"/>
      <c r="O90" s="203"/>
      <c r="P90" s="204">
        <f>P91+SUM(P92:P137)</f>
        <v>0</v>
      </c>
      <c r="Q90" s="203"/>
      <c r="R90" s="204">
        <f>R91+SUM(R92:R137)</f>
        <v>1890.14883824</v>
      </c>
      <c r="S90" s="203"/>
      <c r="T90" s="205">
        <f>T91+SUM(T92:T137)</f>
        <v>2533.6747480000004</v>
      </c>
      <c r="AR90" s="206" t="s">
        <v>81</v>
      </c>
      <c r="AT90" s="207" t="s">
        <v>72</v>
      </c>
      <c r="AU90" s="207" t="s">
        <v>73</v>
      </c>
      <c r="AY90" s="206" t="s">
        <v>152</v>
      </c>
      <c r="BK90" s="208">
        <f>BK91+SUM(BK92:BK137)</f>
        <v>0</v>
      </c>
    </row>
    <row r="91" s="1" customFormat="1" ht="36" customHeight="1">
      <c r="B91" s="38"/>
      <c r="C91" s="211" t="s">
        <v>81</v>
      </c>
      <c r="D91" s="211" t="s">
        <v>155</v>
      </c>
      <c r="E91" s="212" t="s">
        <v>175</v>
      </c>
      <c r="F91" s="213" t="s">
        <v>176</v>
      </c>
      <c r="G91" s="214" t="s">
        <v>177</v>
      </c>
      <c r="H91" s="215">
        <v>270.74000000000001</v>
      </c>
      <c r="I91" s="216"/>
      <c r="J91" s="217">
        <f>ROUND(I91*H91,2)</f>
        <v>0</v>
      </c>
      <c r="K91" s="213" t="s">
        <v>178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81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179</v>
      </c>
    </row>
    <row r="92" s="1" customFormat="1">
      <c r="B92" s="38"/>
      <c r="C92" s="39"/>
      <c r="D92" s="229" t="s">
        <v>180</v>
      </c>
      <c r="E92" s="39"/>
      <c r="F92" s="230" t="s">
        <v>181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81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183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81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2" customFormat="1">
      <c r="B94" s="232"/>
      <c r="C94" s="233"/>
      <c r="D94" s="229" t="s">
        <v>182</v>
      </c>
      <c r="E94" s="234" t="s">
        <v>19</v>
      </c>
      <c r="F94" s="235" t="s">
        <v>184</v>
      </c>
      <c r="G94" s="233"/>
      <c r="H94" s="234" t="s">
        <v>19</v>
      </c>
      <c r="I94" s="236"/>
      <c r="J94" s="233"/>
      <c r="K94" s="233"/>
      <c r="L94" s="237"/>
      <c r="M94" s="238"/>
      <c r="N94" s="239"/>
      <c r="O94" s="239"/>
      <c r="P94" s="239"/>
      <c r="Q94" s="239"/>
      <c r="R94" s="239"/>
      <c r="S94" s="239"/>
      <c r="T94" s="240"/>
      <c r="AT94" s="241" t="s">
        <v>182</v>
      </c>
      <c r="AU94" s="241" t="s">
        <v>81</v>
      </c>
      <c r="AV94" s="12" t="s">
        <v>81</v>
      </c>
      <c r="AW94" s="12" t="s">
        <v>35</v>
      </c>
      <c r="AX94" s="12" t="s">
        <v>73</v>
      </c>
      <c r="AY94" s="241" t="s">
        <v>152</v>
      </c>
    </row>
    <row r="95" s="12" customFormat="1">
      <c r="B95" s="232"/>
      <c r="C95" s="233"/>
      <c r="D95" s="229" t="s">
        <v>182</v>
      </c>
      <c r="E95" s="234" t="s">
        <v>19</v>
      </c>
      <c r="F95" s="235" t="s">
        <v>185</v>
      </c>
      <c r="G95" s="233"/>
      <c r="H95" s="234" t="s">
        <v>19</v>
      </c>
      <c r="I95" s="236"/>
      <c r="J95" s="233"/>
      <c r="K95" s="233"/>
      <c r="L95" s="237"/>
      <c r="M95" s="238"/>
      <c r="N95" s="239"/>
      <c r="O95" s="239"/>
      <c r="P95" s="239"/>
      <c r="Q95" s="239"/>
      <c r="R95" s="239"/>
      <c r="S95" s="239"/>
      <c r="T95" s="240"/>
      <c r="AT95" s="241" t="s">
        <v>182</v>
      </c>
      <c r="AU95" s="241" t="s">
        <v>81</v>
      </c>
      <c r="AV95" s="12" t="s">
        <v>81</v>
      </c>
      <c r="AW95" s="12" t="s">
        <v>35</v>
      </c>
      <c r="AX95" s="12" t="s">
        <v>73</v>
      </c>
      <c r="AY95" s="241" t="s">
        <v>152</v>
      </c>
    </row>
    <row r="96" s="13" customFormat="1">
      <c r="B96" s="242"/>
      <c r="C96" s="243"/>
      <c r="D96" s="229" t="s">
        <v>182</v>
      </c>
      <c r="E96" s="244" t="s">
        <v>19</v>
      </c>
      <c r="F96" s="245" t="s">
        <v>186</v>
      </c>
      <c r="G96" s="243"/>
      <c r="H96" s="246">
        <v>81.25</v>
      </c>
      <c r="I96" s="247"/>
      <c r="J96" s="243"/>
      <c r="K96" s="243"/>
      <c r="L96" s="248"/>
      <c r="M96" s="249"/>
      <c r="N96" s="250"/>
      <c r="O96" s="250"/>
      <c r="P96" s="250"/>
      <c r="Q96" s="250"/>
      <c r="R96" s="250"/>
      <c r="S96" s="250"/>
      <c r="T96" s="251"/>
      <c r="AT96" s="252" t="s">
        <v>182</v>
      </c>
      <c r="AU96" s="252" t="s">
        <v>81</v>
      </c>
      <c r="AV96" s="13" t="s">
        <v>83</v>
      </c>
      <c r="AW96" s="13" t="s">
        <v>35</v>
      </c>
      <c r="AX96" s="13" t="s">
        <v>73</v>
      </c>
      <c r="AY96" s="252" t="s">
        <v>152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187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81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188</v>
      </c>
      <c r="G98" s="243"/>
      <c r="H98" s="246">
        <v>189.49000000000001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81</v>
      </c>
      <c r="AV98" s="13" t="s">
        <v>83</v>
      </c>
      <c r="AW98" s="13" t="s">
        <v>35</v>
      </c>
      <c r="AX98" s="13" t="s">
        <v>73</v>
      </c>
      <c r="AY98" s="252" t="s">
        <v>152</v>
      </c>
    </row>
    <row r="99" s="14" customFormat="1">
      <c r="B99" s="253"/>
      <c r="C99" s="254"/>
      <c r="D99" s="229" t="s">
        <v>182</v>
      </c>
      <c r="E99" s="255" t="s">
        <v>19</v>
      </c>
      <c r="F99" s="256" t="s">
        <v>189</v>
      </c>
      <c r="G99" s="254"/>
      <c r="H99" s="257">
        <v>270.74000000000001</v>
      </c>
      <c r="I99" s="258"/>
      <c r="J99" s="254"/>
      <c r="K99" s="254"/>
      <c r="L99" s="259"/>
      <c r="M99" s="260"/>
      <c r="N99" s="261"/>
      <c r="O99" s="261"/>
      <c r="P99" s="261"/>
      <c r="Q99" s="261"/>
      <c r="R99" s="261"/>
      <c r="S99" s="261"/>
      <c r="T99" s="262"/>
      <c r="AT99" s="263" t="s">
        <v>182</v>
      </c>
      <c r="AU99" s="263" t="s">
        <v>81</v>
      </c>
      <c r="AV99" s="14" t="s">
        <v>151</v>
      </c>
      <c r="AW99" s="14" t="s">
        <v>35</v>
      </c>
      <c r="AX99" s="14" t="s">
        <v>81</v>
      </c>
      <c r="AY99" s="263" t="s">
        <v>152</v>
      </c>
    </row>
    <row r="100" s="1" customFormat="1" ht="48" customHeight="1">
      <c r="B100" s="38"/>
      <c r="C100" s="211" t="s">
        <v>83</v>
      </c>
      <c r="D100" s="211" t="s">
        <v>155</v>
      </c>
      <c r="E100" s="212" t="s">
        <v>190</v>
      </c>
      <c r="F100" s="213" t="s">
        <v>191</v>
      </c>
      <c r="G100" s="214" t="s">
        <v>177</v>
      </c>
      <c r="H100" s="215">
        <v>1047</v>
      </c>
      <c r="I100" s="216"/>
      <c r="J100" s="217">
        <f>ROUND(I100*H100,2)</f>
        <v>0</v>
      </c>
      <c r="K100" s="213" t="s">
        <v>178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151</v>
      </c>
      <c r="AT100" s="223" t="s">
        <v>155</v>
      </c>
      <c r="AU100" s="223" t="s">
        <v>81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151</v>
      </c>
      <c r="BM100" s="223" t="s">
        <v>192</v>
      </c>
    </row>
    <row r="101" s="1" customFormat="1">
      <c r="B101" s="38"/>
      <c r="C101" s="39"/>
      <c r="D101" s="229" t="s">
        <v>180</v>
      </c>
      <c r="E101" s="39"/>
      <c r="F101" s="230" t="s">
        <v>181</v>
      </c>
      <c r="G101" s="39"/>
      <c r="H101" s="39"/>
      <c r="I101" s="135"/>
      <c r="J101" s="39"/>
      <c r="K101" s="39"/>
      <c r="L101" s="43"/>
      <c r="M101" s="231"/>
      <c r="N101" s="83"/>
      <c r="O101" s="83"/>
      <c r="P101" s="83"/>
      <c r="Q101" s="83"/>
      <c r="R101" s="83"/>
      <c r="S101" s="83"/>
      <c r="T101" s="84"/>
      <c r="AT101" s="17" t="s">
        <v>180</v>
      </c>
      <c r="AU101" s="17" t="s">
        <v>81</v>
      </c>
    </row>
    <row r="102" s="12" customFormat="1">
      <c r="B102" s="232"/>
      <c r="C102" s="233"/>
      <c r="D102" s="229" t="s">
        <v>182</v>
      </c>
      <c r="E102" s="234" t="s">
        <v>19</v>
      </c>
      <c r="F102" s="235" t="s">
        <v>193</v>
      </c>
      <c r="G102" s="233"/>
      <c r="H102" s="234" t="s">
        <v>19</v>
      </c>
      <c r="I102" s="236"/>
      <c r="J102" s="233"/>
      <c r="K102" s="233"/>
      <c r="L102" s="237"/>
      <c r="M102" s="238"/>
      <c r="N102" s="239"/>
      <c r="O102" s="239"/>
      <c r="P102" s="239"/>
      <c r="Q102" s="239"/>
      <c r="R102" s="239"/>
      <c r="S102" s="239"/>
      <c r="T102" s="240"/>
      <c r="AT102" s="241" t="s">
        <v>182</v>
      </c>
      <c r="AU102" s="241" t="s">
        <v>81</v>
      </c>
      <c r="AV102" s="12" t="s">
        <v>81</v>
      </c>
      <c r="AW102" s="12" t="s">
        <v>35</v>
      </c>
      <c r="AX102" s="12" t="s">
        <v>73</v>
      </c>
      <c r="AY102" s="241" t="s">
        <v>152</v>
      </c>
    </row>
    <row r="103" s="13" customFormat="1">
      <c r="B103" s="242"/>
      <c r="C103" s="243"/>
      <c r="D103" s="229" t="s">
        <v>182</v>
      </c>
      <c r="E103" s="244" t="s">
        <v>19</v>
      </c>
      <c r="F103" s="245" t="s">
        <v>194</v>
      </c>
      <c r="G103" s="243"/>
      <c r="H103" s="246">
        <v>1047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182</v>
      </c>
      <c r="AU103" s="252" t="s">
        <v>81</v>
      </c>
      <c r="AV103" s="13" t="s">
        <v>83</v>
      </c>
      <c r="AW103" s="13" t="s">
        <v>35</v>
      </c>
      <c r="AX103" s="13" t="s">
        <v>73</v>
      </c>
      <c r="AY103" s="252" t="s">
        <v>152</v>
      </c>
    </row>
    <row r="104" s="12" customFormat="1">
      <c r="B104" s="232"/>
      <c r="C104" s="233"/>
      <c r="D104" s="229" t="s">
        <v>182</v>
      </c>
      <c r="E104" s="234" t="s">
        <v>19</v>
      </c>
      <c r="F104" s="235" t="s">
        <v>195</v>
      </c>
      <c r="G104" s="233"/>
      <c r="H104" s="234" t="s">
        <v>19</v>
      </c>
      <c r="I104" s="236"/>
      <c r="J104" s="233"/>
      <c r="K104" s="233"/>
      <c r="L104" s="237"/>
      <c r="M104" s="238"/>
      <c r="N104" s="239"/>
      <c r="O104" s="239"/>
      <c r="P104" s="239"/>
      <c r="Q104" s="239"/>
      <c r="R104" s="239"/>
      <c r="S104" s="239"/>
      <c r="T104" s="240"/>
      <c r="AT104" s="241" t="s">
        <v>182</v>
      </c>
      <c r="AU104" s="241" t="s">
        <v>81</v>
      </c>
      <c r="AV104" s="12" t="s">
        <v>81</v>
      </c>
      <c r="AW104" s="12" t="s">
        <v>35</v>
      </c>
      <c r="AX104" s="12" t="s">
        <v>73</v>
      </c>
      <c r="AY104" s="241" t="s">
        <v>152</v>
      </c>
    </row>
    <row r="105" s="14" customFormat="1">
      <c r="B105" s="253"/>
      <c r="C105" s="254"/>
      <c r="D105" s="229" t="s">
        <v>182</v>
      </c>
      <c r="E105" s="255" t="s">
        <v>19</v>
      </c>
      <c r="F105" s="256" t="s">
        <v>189</v>
      </c>
      <c r="G105" s="254"/>
      <c r="H105" s="257">
        <v>1047</v>
      </c>
      <c r="I105" s="258"/>
      <c r="J105" s="254"/>
      <c r="K105" s="254"/>
      <c r="L105" s="259"/>
      <c r="M105" s="260"/>
      <c r="N105" s="261"/>
      <c r="O105" s="261"/>
      <c r="P105" s="261"/>
      <c r="Q105" s="261"/>
      <c r="R105" s="261"/>
      <c r="S105" s="261"/>
      <c r="T105" s="262"/>
      <c r="AT105" s="263" t="s">
        <v>182</v>
      </c>
      <c r="AU105" s="263" t="s">
        <v>81</v>
      </c>
      <c r="AV105" s="14" t="s">
        <v>151</v>
      </c>
      <c r="AW105" s="14" t="s">
        <v>35</v>
      </c>
      <c r="AX105" s="14" t="s">
        <v>81</v>
      </c>
      <c r="AY105" s="263" t="s">
        <v>152</v>
      </c>
    </row>
    <row r="106" s="1" customFormat="1" ht="84" customHeight="1">
      <c r="B106" s="38"/>
      <c r="C106" s="211" t="s">
        <v>196</v>
      </c>
      <c r="D106" s="211" t="s">
        <v>155</v>
      </c>
      <c r="E106" s="212" t="s">
        <v>197</v>
      </c>
      <c r="F106" s="213" t="s">
        <v>198</v>
      </c>
      <c r="G106" s="214" t="s">
        <v>177</v>
      </c>
      <c r="H106" s="215">
        <v>18.710000000000001</v>
      </c>
      <c r="I106" s="216"/>
      <c r="J106" s="217">
        <f>ROUND(I106*H106,2)</f>
        <v>0</v>
      </c>
      <c r="K106" s="213" t="s">
        <v>178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81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199</v>
      </c>
    </row>
    <row r="107" s="1" customFormat="1">
      <c r="B107" s="38"/>
      <c r="C107" s="39"/>
      <c r="D107" s="229" t="s">
        <v>180</v>
      </c>
      <c r="E107" s="39"/>
      <c r="F107" s="230" t="s">
        <v>200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81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201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81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2" customFormat="1">
      <c r="B109" s="232"/>
      <c r="C109" s="233"/>
      <c r="D109" s="229" t="s">
        <v>182</v>
      </c>
      <c r="E109" s="234" t="s">
        <v>19</v>
      </c>
      <c r="F109" s="235" t="s">
        <v>202</v>
      </c>
      <c r="G109" s="233"/>
      <c r="H109" s="234" t="s">
        <v>19</v>
      </c>
      <c r="I109" s="236"/>
      <c r="J109" s="233"/>
      <c r="K109" s="233"/>
      <c r="L109" s="237"/>
      <c r="M109" s="238"/>
      <c r="N109" s="239"/>
      <c r="O109" s="239"/>
      <c r="P109" s="239"/>
      <c r="Q109" s="239"/>
      <c r="R109" s="239"/>
      <c r="S109" s="239"/>
      <c r="T109" s="240"/>
      <c r="AT109" s="241" t="s">
        <v>182</v>
      </c>
      <c r="AU109" s="241" t="s">
        <v>81</v>
      </c>
      <c r="AV109" s="12" t="s">
        <v>81</v>
      </c>
      <c r="AW109" s="12" t="s">
        <v>35</v>
      </c>
      <c r="AX109" s="12" t="s">
        <v>73</v>
      </c>
      <c r="AY109" s="241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203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81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2" customFormat="1">
      <c r="B111" s="232"/>
      <c r="C111" s="233"/>
      <c r="D111" s="229" t="s">
        <v>182</v>
      </c>
      <c r="E111" s="234" t="s">
        <v>19</v>
      </c>
      <c r="F111" s="235" t="s">
        <v>204</v>
      </c>
      <c r="G111" s="233"/>
      <c r="H111" s="234" t="s">
        <v>19</v>
      </c>
      <c r="I111" s="236"/>
      <c r="J111" s="233"/>
      <c r="K111" s="233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182</v>
      </c>
      <c r="AU111" s="241" t="s">
        <v>81</v>
      </c>
      <c r="AV111" s="12" t="s">
        <v>81</v>
      </c>
      <c r="AW111" s="12" t="s">
        <v>35</v>
      </c>
      <c r="AX111" s="12" t="s">
        <v>73</v>
      </c>
      <c r="AY111" s="241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195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81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3" customFormat="1">
      <c r="B113" s="242"/>
      <c r="C113" s="243"/>
      <c r="D113" s="229" t="s">
        <v>182</v>
      </c>
      <c r="E113" s="244" t="s">
        <v>19</v>
      </c>
      <c r="F113" s="245" t="s">
        <v>205</v>
      </c>
      <c r="G113" s="243"/>
      <c r="H113" s="246">
        <v>4.4100000000000001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AT113" s="252" t="s">
        <v>182</v>
      </c>
      <c r="AU113" s="252" t="s">
        <v>81</v>
      </c>
      <c r="AV113" s="13" t="s">
        <v>83</v>
      </c>
      <c r="AW113" s="13" t="s">
        <v>35</v>
      </c>
      <c r="AX113" s="13" t="s">
        <v>73</v>
      </c>
      <c r="AY113" s="252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206</v>
      </c>
      <c r="G114" s="243"/>
      <c r="H114" s="246">
        <v>2.2999999999999998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81</v>
      </c>
      <c r="AV114" s="13" t="s">
        <v>83</v>
      </c>
      <c r="AW114" s="13" t="s">
        <v>35</v>
      </c>
      <c r="AX114" s="13" t="s">
        <v>73</v>
      </c>
      <c r="AY114" s="252" t="s">
        <v>152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207</v>
      </c>
      <c r="G115" s="243"/>
      <c r="H115" s="246">
        <v>12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81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4" customFormat="1">
      <c r="B116" s="253"/>
      <c r="C116" s="254"/>
      <c r="D116" s="229" t="s">
        <v>182</v>
      </c>
      <c r="E116" s="255" t="s">
        <v>19</v>
      </c>
      <c r="F116" s="256" t="s">
        <v>189</v>
      </c>
      <c r="G116" s="254"/>
      <c r="H116" s="257">
        <v>18.710000000000001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AT116" s="263" t="s">
        <v>182</v>
      </c>
      <c r="AU116" s="263" t="s">
        <v>81</v>
      </c>
      <c r="AV116" s="14" t="s">
        <v>151</v>
      </c>
      <c r="AW116" s="14" t="s">
        <v>35</v>
      </c>
      <c r="AX116" s="14" t="s">
        <v>81</v>
      </c>
      <c r="AY116" s="263" t="s">
        <v>152</v>
      </c>
    </row>
    <row r="117" s="1" customFormat="1" ht="48" customHeight="1">
      <c r="B117" s="38"/>
      <c r="C117" s="211" t="s">
        <v>151</v>
      </c>
      <c r="D117" s="211" t="s">
        <v>155</v>
      </c>
      <c r="E117" s="212" t="s">
        <v>208</v>
      </c>
      <c r="F117" s="213" t="s">
        <v>209</v>
      </c>
      <c r="G117" s="214" t="s">
        <v>177</v>
      </c>
      <c r="H117" s="215">
        <v>289.44999999999999</v>
      </c>
      <c r="I117" s="216"/>
      <c r="J117" s="217">
        <f>ROUND(I117*H117,2)</f>
        <v>0</v>
      </c>
      <c r="K117" s="213" t="s">
        <v>178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81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210</v>
      </c>
    </row>
    <row r="118" s="1" customFormat="1">
      <c r="B118" s="38"/>
      <c r="C118" s="39"/>
      <c r="D118" s="229" t="s">
        <v>180</v>
      </c>
      <c r="E118" s="39"/>
      <c r="F118" s="230" t="s">
        <v>211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81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212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81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213</v>
      </c>
      <c r="G120" s="243"/>
      <c r="H120" s="246">
        <v>270.74000000000001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81</v>
      </c>
      <c r="AV120" s="13" t="s">
        <v>83</v>
      </c>
      <c r="AW120" s="13" t="s">
        <v>35</v>
      </c>
      <c r="AX120" s="13" t="s">
        <v>73</v>
      </c>
      <c r="AY120" s="252" t="s">
        <v>152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214</v>
      </c>
      <c r="G121" s="243"/>
      <c r="H121" s="246">
        <v>18.710000000000001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81</v>
      </c>
      <c r="AV121" s="13" t="s">
        <v>83</v>
      </c>
      <c r="AW121" s="13" t="s">
        <v>35</v>
      </c>
      <c r="AX121" s="13" t="s">
        <v>73</v>
      </c>
      <c r="AY121" s="252" t="s">
        <v>152</v>
      </c>
    </row>
    <row r="122" s="14" customFormat="1">
      <c r="B122" s="253"/>
      <c r="C122" s="254"/>
      <c r="D122" s="229" t="s">
        <v>182</v>
      </c>
      <c r="E122" s="255" t="s">
        <v>19</v>
      </c>
      <c r="F122" s="256" t="s">
        <v>189</v>
      </c>
      <c r="G122" s="254"/>
      <c r="H122" s="257">
        <v>289.44999999999999</v>
      </c>
      <c r="I122" s="258"/>
      <c r="J122" s="254"/>
      <c r="K122" s="254"/>
      <c r="L122" s="259"/>
      <c r="M122" s="260"/>
      <c r="N122" s="261"/>
      <c r="O122" s="261"/>
      <c r="P122" s="261"/>
      <c r="Q122" s="261"/>
      <c r="R122" s="261"/>
      <c r="S122" s="261"/>
      <c r="T122" s="262"/>
      <c r="AT122" s="263" t="s">
        <v>182</v>
      </c>
      <c r="AU122" s="263" t="s">
        <v>81</v>
      </c>
      <c r="AV122" s="14" t="s">
        <v>151</v>
      </c>
      <c r="AW122" s="14" t="s">
        <v>35</v>
      </c>
      <c r="AX122" s="14" t="s">
        <v>81</v>
      </c>
      <c r="AY122" s="263" t="s">
        <v>152</v>
      </c>
    </row>
    <row r="123" s="1" customFormat="1" ht="48" customHeight="1">
      <c r="B123" s="38"/>
      <c r="C123" s="211" t="s">
        <v>215</v>
      </c>
      <c r="D123" s="211" t="s">
        <v>155</v>
      </c>
      <c r="E123" s="212" t="s">
        <v>216</v>
      </c>
      <c r="F123" s="213" t="s">
        <v>217</v>
      </c>
      <c r="G123" s="214" t="s">
        <v>177</v>
      </c>
      <c r="H123" s="215">
        <v>1047</v>
      </c>
      <c r="I123" s="216"/>
      <c r="J123" s="217">
        <f>ROUND(I123*H123,2)</f>
        <v>0</v>
      </c>
      <c r="K123" s="213" t="s">
        <v>178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81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218</v>
      </c>
    </row>
    <row r="124" s="1" customFormat="1">
      <c r="B124" s="38"/>
      <c r="C124" s="39"/>
      <c r="D124" s="229" t="s">
        <v>180</v>
      </c>
      <c r="E124" s="39"/>
      <c r="F124" s="230" t="s">
        <v>211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81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212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81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219</v>
      </c>
      <c r="G126" s="243"/>
      <c r="H126" s="246">
        <v>1047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81</v>
      </c>
      <c r="AV126" s="13" t="s">
        <v>83</v>
      </c>
      <c r="AW126" s="13" t="s">
        <v>35</v>
      </c>
      <c r="AX126" s="13" t="s">
        <v>81</v>
      </c>
      <c r="AY126" s="252" t="s">
        <v>152</v>
      </c>
    </row>
    <row r="127" s="1" customFormat="1" ht="36" customHeight="1">
      <c r="B127" s="38"/>
      <c r="C127" s="211" t="s">
        <v>220</v>
      </c>
      <c r="D127" s="211" t="s">
        <v>155</v>
      </c>
      <c r="E127" s="212" t="s">
        <v>221</v>
      </c>
      <c r="F127" s="213" t="s">
        <v>222</v>
      </c>
      <c r="G127" s="214" t="s">
        <v>223</v>
      </c>
      <c r="H127" s="215">
        <v>506.53800000000001</v>
      </c>
      <c r="I127" s="216"/>
      <c r="J127" s="217">
        <f>ROUND(I127*H127,2)</f>
        <v>0</v>
      </c>
      <c r="K127" s="213" t="s">
        <v>178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151</v>
      </c>
      <c r="AT127" s="223" t="s">
        <v>155</v>
      </c>
      <c r="AU127" s="223" t="s">
        <v>81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151</v>
      </c>
      <c r="BM127" s="223" t="s">
        <v>224</v>
      </c>
    </row>
    <row r="128" s="12" customFormat="1">
      <c r="B128" s="232"/>
      <c r="C128" s="233"/>
      <c r="D128" s="229" t="s">
        <v>182</v>
      </c>
      <c r="E128" s="234" t="s">
        <v>19</v>
      </c>
      <c r="F128" s="235" t="s">
        <v>225</v>
      </c>
      <c r="G128" s="233"/>
      <c r="H128" s="234" t="s">
        <v>19</v>
      </c>
      <c r="I128" s="236"/>
      <c r="J128" s="233"/>
      <c r="K128" s="233"/>
      <c r="L128" s="237"/>
      <c r="M128" s="238"/>
      <c r="N128" s="239"/>
      <c r="O128" s="239"/>
      <c r="P128" s="239"/>
      <c r="Q128" s="239"/>
      <c r="R128" s="239"/>
      <c r="S128" s="239"/>
      <c r="T128" s="240"/>
      <c r="AT128" s="241" t="s">
        <v>182</v>
      </c>
      <c r="AU128" s="241" t="s">
        <v>81</v>
      </c>
      <c r="AV128" s="12" t="s">
        <v>81</v>
      </c>
      <c r="AW128" s="12" t="s">
        <v>35</v>
      </c>
      <c r="AX128" s="12" t="s">
        <v>73</v>
      </c>
      <c r="AY128" s="241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226</v>
      </c>
      <c r="G129" s="243"/>
      <c r="H129" s="246">
        <v>473.79500000000002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81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227</v>
      </c>
      <c r="G130" s="243"/>
      <c r="H130" s="246">
        <v>32.743000000000002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81</v>
      </c>
      <c r="AV130" s="13" t="s">
        <v>83</v>
      </c>
      <c r="AW130" s="13" t="s">
        <v>35</v>
      </c>
      <c r="AX130" s="13" t="s">
        <v>73</v>
      </c>
      <c r="AY130" s="252" t="s">
        <v>152</v>
      </c>
    </row>
    <row r="131" s="14" customFormat="1">
      <c r="B131" s="253"/>
      <c r="C131" s="254"/>
      <c r="D131" s="229" t="s">
        <v>182</v>
      </c>
      <c r="E131" s="255" t="s">
        <v>19</v>
      </c>
      <c r="F131" s="256" t="s">
        <v>189</v>
      </c>
      <c r="G131" s="254"/>
      <c r="H131" s="257">
        <v>506.53800000000001</v>
      </c>
      <c r="I131" s="258"/>
      <c r="J131" s="254"/>
      <c r="K131" s="254"/>
      <c r="L131" s="259"/>
      <c r="M131" s="260"/>
      <c r="N131" s="261"/>
      <c r="O131" s="261"/>
      <c r="P131" s="261"/>
      <c r="Q131" s="261"/>
      <c r="R131" s="261"/>
      <c r="S131" s="261"/>
      <c r="T131" s="262"/>
      <c r="AT131" s="263" t="s">
        <v>182</v>
      </c>
      <c r="AU131" s="263" t="s">
        <v>81</v>
      </c>
      <c r="AV131" s="14" t="s">
        <v>151</v>
      </c>
      <c r="AW131" s="14" t="s">
        <v>35</v>
      </c>
      <c r="AX131" s="14" t="s">
        <v>81</v>
      </c>
      <c r="AY131" s="263" t="s">
        <v>152</v>
      </c>
    </row>
    <row r="132" s="1" customFormat="1" ht="36" customHeight="1">
      <c r="B132" s="38"/>
      <c r="C132" s="211" t="s">
        <v>228</v>
      </c>
      <c r="D132" s="211" t="s">
        <v>155</v>
      </c>
      <c r="E132" s="212" t="s">
        <v>229</v>
      </c>
      <c r="F132" s="213" t="s">
        <v>230</v>
      </c>
      <c r="G132" s="214" t="s">
        <v>223</v>
      </c>
      <c r="H132" s="215">
        <v>1832.25</v>
      </c>
      <c r="I132" s="216"/>
      <c r="J132" s="217">
        <f>ROUND(I132*H132,2)</f>
        <v>0</v>
      </c>
      <c r="K132" s="213" t="s">
        <v>178</v>
      </c>
      <c r="L132" s="43"/>
      <c r="M132" s="225" t="s">
        <v>19</v>
      </c>
      <c r="N132" s="226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151</v>
      </c>
      <c r="AT132" s="223" t="s">
        <v>155</v>
      </c>
      <c r="AU132" s="223" t="s">
        <v>81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151</v>
      </c>
      <c r="BM132" s="223" t="s">
        <v>231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225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81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232</v>
      </c>
      <c r="G134" s="243"/>
      <c r="H134" s="246">
        <v>1832.25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81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16.5" customHeight="1">
      <c r="B135" s="38"/>
      <c r="C135" s="211" t="s">
        <v>233</v>
      </c>
      <c r="D135" s="211" t="s">
        <v>155</v>
      </c>
      <c r="E135" s="212" t="s">
        <v>234</v>
      </c>
      <c r="F135" s="213" t="s">
        <v>235</v>
      </c>
      <c r="G135" s="214" t="s">
        <v>236</v>
      </c>
      <c r="H135" s="215">
        <v>2094</v>
      </c>
      <c r="I135" s="216"/>
      <c r="J135" s="217">
        <f>ROUND(I135*H135,2)</f>
        <v>0</v>
      </c>
      <c r="K135" s="213" t="s">
        <v>178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151</v>
      </c>
      <c r="AT135" s="223" t="s">
        <v>155</v>
      </c>
      <c r="AU135" s="223" t="s">
        <v>81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237</v>
      </c>
    </row>
    <row r="136" s="13" customFormat="1">
      <c r="B136" s="242"/>
      <c r="C136" s="243"/>
      <c r="D136" s="229" t="s">
        <v>182</v>
      </c>
      <c r="E136" s="244" t="s">
        <v>19</v>
      </c>
      <c r="F136" s="245" t="s">
        <v>238</v>
      </c>
      <c r="G136" s="243"/>
      <c r="H136" s="246">
        <v>2094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AT136" s="252" t="s">
        <v>182</v>
      </c>
      <c r="AU136" s="252" t="s">
        <v>81</v>
      </c>
      <c r="AV136" s="13" t="s">
        <v>83</v>
      </c>
      <c r="AW136" s="13" t="s">
        <v>35</v>
      </c>
      <c r="AX136" s="13" t="s">
        <v>81</v>
      </c>
      <c r="AY136" s="252" t="s">
        <v>152</v>
      </c>
    </row>
    <row r="137" s="11" customFormat="1" ht="22.8" customHeight="1">
      <c r="B137" s="195"/>
      <c r="C137" s="196"/>
      <c r="D137" s="197" t="s">
        <v>72</v>
      </c>
      <c r="E137" s="209" t="s">
        <v>215</v>
      </c>
      <c r="F137" s="209" t="s">
        <v>239</v>
      </c>
      <c r="G137" s="196"/>
      <c r="H137" s="196"/>
      <c r="I137" s="199"/>
      <c r="J137" s="210">
        <f>BK137</f>
        <v>0</v>
      </c>
      <c r="K137" s="196"/>
      <c r="L137" s="201"/>
      <c r="M137" s="202"/>
      <c r="N137" s="203"/>
      <c r="O137" s="203"/>
      <c r="P137" s="204">
        <f>SUM(P138:P310)</f>
        <v>0</v>
      </c>
      <c r="Q137" s="203"/>
      <c r="R137" s="204">
        <f>SUM(R138:R310)</f>
        <v>1890.14883824</v>
      </c>
      <c r="S137" s="203"/>
      <c r="T137" s="205">
        <f>SUM(T138:T310)</f>
        <v>2533.6747480000004</v>
      </c>
      <c r="AR137" s="206" t="s">
        <v>81</v>
      </c>
      <c r="AT137" s="207" t="s">
        <v>72</v>
      </c>
      <c r="AU137" s="207" t="s">
        <v>81</v>
      </c>
      <c r="AY137" s="206" t="s">
        <v>152</v>
      </c>
      <c r="BK137" s="208">
        <f>SUM(BK138:BK310)</f>
        <v>0</v>
      </c>
    </row>
    <row r="138" s="1" customFormat="1" ht="24" customHeight="1">
      <c r="B138" s="38"/>
      <c r="C138" s="211" t="s">
        <v>240</v>
      </c>
      <c r="D138" s="211" t="s">
        <v>155</v>
      </c>
      <c r="E138" s="212" t="s">
        <v>241</v>
      </c>
      <c r="F138" s="213" t="s">
        <v>242</v>
      </c>
      <c r="G138" s="214" t="s">
        <v>177</v>
      </c>
      <c r="H138" s="215">
        <v>855.5</v>
      </c>
      <c r="I138" s="216"/>
      <c r="J138" s="217">
        <f>ROUND(I138*H138,2)</f>
        <v>0</v>
      </c>
      <c r="K138" s="213" t="s">
        <v>178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2.03485</v>
      </c>
      <c r="R138" s="227">
        <f>Q138*H138</f>
        <v>1740.814175</v>
      </c>
      <c r="S138" s="227">
        <v>0</v>
      </c>
      <c r="T138" s="228">
        <f>S138*H138</f>
        <v>0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243</v>
      </c>
    </row>
    <row r="139" s="13" customFormat="1">
      <c r="B139" s="242"/>
      <c r="C139" s="243"/>
      <c r="D139" s="229" t="s">
        <v>182</v>
      </c>
      <c r="E139" s="244" t="s">
        <v>19</v>
      </c>
      <c r="F139" s="245" t="s">
        <v>244</v>
      </c>
      <c r="G139" s="243"/>
      <c r="H139" s="246">
        <v>855.5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AT139" s="252" t="s">
        <v>182</v>
      </c>
      <c r="AU139" s="252" t="s">
        <v>83</v>
      </c>
      <c r="AV139" s="13" t="s">
        <v>83</v>
      </c>
      <c r="AW139" s="13" t="s">
        <v>35</v>
      </c>
      <c r="AX139" s="13" t="s">
        <v>81</v>
      </c>
      <c r="AY139" s="252" t="s">
        <v>152</v>
      </c>
    </row>
    <row r="140" s="1" customFormat="1" ht="60" customHeight="1">
      <c r="B140" s="38"/>
      <c r="C140" s="211" t="s">
        <v>245</v>
      </c>
      <c r="D140" s="211" t="s">
        <v>155</v>
      </c>
      <c r="E140" s="212" t="s">
        <v>246</v>
      </c>
      <c r="F140" s="213" t="s">
        <v>247</v>
      </c>
      <c r="G140" s="214" t="s">
        <v>177</v>
      </c>
      <c r="H140" s="215">
        <v>1269.7000000000001</v>
      </c>
      <c r="I140" s="216"/>
      <c r="J140" s="217">
        <f>ROUND(I140*H140,2)</f>
        <v>0</v>
      </c>
      <c r="K140" s="213" t="s">
        <v>178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1.8080000000000001</v>
      </c>
      <c r="T140" s="228">
        <f>S140*H140</f>
        <v>2295.6176</v>
      </c>
      <c r="AR140" s="223" t="s">
        <v>151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151</v>
      </c>
      <c r="BM140" s="223" t="s">
        <v>248</v>
      </c>
    </row>
    <row r="141" s="1" customFormat="1">
      <c r="B141" s="38"/>
      <c r="C141" s="39"/>
      <c r="D141" s="229" t="s">
        <v>180</v>
      </c>
      <c r="E141" s="39"/>
      <c r="F141" s="230" t="s">
        <v>249</v>
      </c>
      <c r="G141" s="39"/>
      <c r="H141" s="39"/>
      <c r="I141" s="135"/>
      <c r="J141" s="39"/>
      <c r="K141" s="39"/>
      <c r="L141" s="43"/>
      <c r="M141" s="231"/>
      <c r="N141" s="83"/>
      <c r="O141" s="83"/>
      <c r="P141" s="83"/>
      <c r="Q141" s="83"/>
      <c r="R141" s="83"/>
      <c r="S141" s="83"/>
      <c r="T141" s="84"/>
      <c r="AT141" s="17" t="s">
        <v>180</v>
      </c>
      <c r="AU141" s="17" t="s">
        <v>83</v>
      </c>
    </row>
    <row r="142" s="13" customFormat="1">
      <c r="B142" s="242"/>
      <c r="C142" s="243"/>
      <c r="D142" s="229" t="s">
        <v>182</v>
      </c>
      <c r="E142" s="244" t="s">
        <v>19</v>
      </c>
      <c r="F142" s="245" t="s">
        <v>250</v>
      </c>
      <c r="G142" s="243"/>
      <c r="H142" s="246">
        <v>1269.7000000000001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182</v>
      </c>
      <c r="AU142" s="252" t="s">
        <v>83</v>
      </c>
      <c r="AV142" s="13" t="s">
        <v>83</v>
      </c>
      <c r="AW142" s="13" t="s">
        <v>35</v>
      </c>
      <c r="AX142" s="13" t="s">
        <v>81</v>
      </c>
      <c r="AY142" s="252" t="s">
        <v>152</v>
      </c>
    </row>
    <row r="143" s="1" customFormat="1" ht="24" customHeight="1">
      <c r="B143" s="38"/>
      <c r="C143" s="211" t="s">
        <v>251</v>
      </c>
      <c r="D143" s="211" t="s">
        <v>155</v>
      </c>
      <c r="E143" s="212" t="s">
        <v>252</v>
      </c>
      <c r="F143" s="213" t="s">
        <v>253</v>
      </c>
      <c r="G143" s="214" t="s">
        <v>254</v>
      </c>
      <c r="H143" s="215">
        <v>581.36099999999999</v>
      </c>
      <c r="I143" s="216"/>
      <c r="J143" s="217">
        <f>ROUND(I143*H143,2)</f>
        <v>0</v>
      </c>
      <c r="K143" s="213" t="s">
        <v>178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0.14599999999999999</v>
      </c>
      <c r="T143" s="228">
        <f>S143*H143</f>
        <v>84.878705999999994</v>
      </c>
      <c r="AR143" s="223" t="s">
        <v>151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151</v>
      </c>
      <c r="BM143" s="223" t="s">
        <v>255</v>
      </c>
    </row>
    <row r="144" s="1" customFormat="1">
      <c r="B144" s="38"/>
      <c r="C144" s="39"/>
      <c r="D144" s="229" t="s">
        <v>180</v>
      </c>
      <c r="E144" s="39"/>
      <c r="F144" s="230" t="s">
        <v>256</v>
      </c>
      <c r="G144" s="39"/>
      <c r="H144" s="39"/>
      <c r="I144" s="135"/>
      <c r="J144" s="39"/>
      <c r="K144" s="39"/>
      <c r="L144" s="43"/>
      <c r="M144" s="231"/>
      <c r="N144" s="83"/>
      <c r="O144" s="83"/>
      <c r="P144" s="83"/>
      <c r="Q144" s="83"/>
      <c r="R144" s="83"/>
      <c r="S144" s="83"/>
      <c r="T144" s="84"/>
      <c r="AT144" s="17" t="s">
        <v>180</v>
      </c>
      <c r="AU144" s="17" t="s">
        <v>83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257</v>
      </c>
      <c r="G145" s="243"/>
      <c r="H145" s="246">
        <v>339.59399999999999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73</v>
      </c>
      <c r="AY145" s="252" t="s">
        <v>152</v>
      </c>
    </row>
    <row r="146" s="13" customFormat="1">
      <c r="B146" s="242"/>
      <c r="C146" s="243"/>
      <c r="D146" s="229" t="s">
        <v>182</v>
      </c>
      <c r="E146" s="244" t="s">
        <v>19</v>
      </c>
      <c r="F146" s="245" t="s">
        <v>258</v>
      </c>
      <c r="G146" s="243"/>
      <c r="H146" s="246">
        <v>70.524000000000001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AT146" s="252" t="s">
        <v>182</v>
      </c>
      <c r="AU146" s="252" t="s">
        <v>83</v>
      </c>
      <c r="AV146" s="13" t="s">
        <v>83</v>
      </c>
      <c r="AW146" s="13" t="s">
        <v>35</v>
      </c>
      <c r="AX146" s="13" t="s">
        <v>73</v>
      </c>
      <c r="AY146" s="252" t="s">
        <v>152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259</v>
      </c>
      <c r="G147" s="243"/>
      <c r="H147" s="246">
        <v>75.234999999999999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260</v>
      </c>
      <c r="G148" s="243"/>
      <c r="H148" s="246">
        <v>41.162999999999997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3" customFormat="1">
      <c r="B149" s="242"/>
      <c r="C149" s="243"/>
      <c r="D149" s="229" t="s">
        <v>182</v>
      </c>
      <c r="E149" s="244" t="s">
        <v>19</v>
      </c>
      <c r="F149" s="245" t="s">
        <v>261</v>
      </c>
      <c r="G149" s="243"/>
      <c r="H149" s="246">
        <v>54.844999999999999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AT149" s="252" t="s">
        <v>182</v>
      </c>
      <c r="AU149" s="252" t="s">
        <v>83</v>
      </c>
      <c r="AV149" s="13" t="s">
        <v>83</v>
      </c>
      <c r="AW149" s="13" t="s">
        <v>35</v>
      </c>
      <c r="AX149" s="13" t="s">
        <v>73</v>
      </c>
      <c r="AY149" s="252" t="s">
        <v>152</v>
      </c>
    </row>
    <row r="150" s="12" customFormat="1">
      <c r="B150" s="232"/>
      <c r="C150" s="233"/>
      <c r="D150" s="229" t="s">
        <v>182</v>
      </c>
      <c r="E150" s="234" t="s">
        <v>19</v>
      </c>
      <c r="F150" s="235" t="s">
        <v>262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182</v>
      </c>
      <c r="AU150" s="241" t="s">
        <v>83</v>
      </c>
      <c r="AV150" s="12" t="s">
        <v>81</v>
      </c>
      <c r="AW150" s="12" t="s">
        <v>35</v>
      </c>
      <c r="AX150" s="12" t="s">
        <v>73</v>
      </c>
      <c r="AY150" s="241" t="s">
        <v>152</v>
      </c>
    </row>
    <row r="151" s="12" customFormat="1">
      <c r="B151" s="232"/>
      <c r="C151" s="233"/>
      <c r="D151" s="229" t="s">
        <v>182</v>
      </c>
      <c r="E151" s="234" t="s">
        <v>19</v>
      </c>
      <c r="F151" s="235" t="s">
        <v>263</v>
      </c>
      <c r="G151" s="233"/>
      <c r="H151" s="234" t="s">
        <v>19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182</v>
      </c>
      <c r="AU151" s="241" t="s">
        <v>83</v>
      </c>
      <c r="AV151" s="12" t="s">
        <v>81</v>
      </c>
      <c r="AW151" s="12" t="s">
        <v>35</v>
      </c>
      <c r="AX151" s="12" t="s">
        <v>73</v>
      </c>
      <c r="AY151" s="241" t="s">
        <v>152</v>
      </c>
    </row>
    <row r="152" s="14" customFormat="1">
      <c r="B152" s="253"/>
      <c r="C152" s="254"/>
      <c r="D152" s="229" t="s">
        <v>182</v>
      </c>
      <c r="E152" s="255" t="s">
        <v>19</v>
      </c>
      <c r="F152" s="256" t="s">
        <v>189</v>
      </c>
      <c r="G152" s="254"/>
      <c r="H152" s="257">
        <v>581.36099999999999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AT152" s="263" t="s">
        <v>182</v>
      </c>
      <c r="AU152" s="263" t="s">
        <v>83</v>
      </c>
      <c r="AV152" s="14" t="s">
        <v>151</v>
      </c>
      <c r="AW152" s="14" t="s">
        <v>35</v>
      </c>
      <c r="AX152" s="14" t="s">
        <v>81</v>
      </c>
      <c r="AY152" s="263" t="s">
        <v>152</v>
      </c>
    </row>
    <row r="153" s="1" customFormat="1" ht="24" customHeight="1">
      <c r="B153" s="38"/>
      <c r="C153" s="211" t="s">
        <v>264</v>
      </c>
      <c r="D153" s="211" t="s">
        <v>155</v>
      </c>
      <c r="E153" s="212" t="s">
        <v>265</v>
      </c>
      <c r="F153" s="213" t="s">
        <v>266</v>
      </c>
      <c r="G153" s="214" t="s">
        <v>267</v>
      </c>
      <c r="H153" s="215">
        <v>895</v>
      </c>
      <c r="I153" s="216"/>
      <c r="J153" s="217">
        <f>ROUND(I153*H153,2)</f>
        <v>0</v>
      </c>
      <c r="K153" s="213" t="s">
        <v>178</v>
      </c>
      <c r="L153" s="43"/>
      <c r="M153" s="225" t="s">
        <v>19</v>
      </c>
      <c r="N153" s="226" t="s">
        <v>44</v>
      </c>
      <c r="O153" s="83"/>
      <c r="P153" s="227">
        <f>O153*H153</f>
        <v>0</v>
      </c>
      <c r="Q153" s="227">
        <v>0</v>
      </c>
      <c r="R153" s="227">
        <f>Q153*H153</f>
        <v>0</v>
      </c>
      <c r="S153" s="227">
        <v>0.085000000000000006</v>
      </c>
      <c r="T153" s="228">
        <f>S153*H153</f>
        <v>76.075000000000003</v>
      </c>
      <c r="AR153" s="223" t="s">
        <v>151</v>
      </c>
      <c r="AT153" s="223" t="s">
        <v>155</v>
      </c>
      <c r="AU153" s="223" t="s">
        <v>83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151</v>
      </c>
      <c r="BM153" s="223" t="s">
        <v>268</v>
      </c>
    </row>
    <row r="154" s="1" customFormat="1" ht="36" customHeight="1">
      <c r="B154" s="38"/>
      <c r="C154" s="211" t="s">
        <v>269</v>
      </c>
      <c r="D154" s="211" t="s">
        <v>155</v>
      </c>
      <c r="E154" s="212" t="s">
        <v>270</v>
      </c>
      <c r="F154" s="213" t="s">
        <v>271</v>
      </c>
      <c r="G154" s="214" t="s">
        <v>267</v>
      </c>
      <c r="H154" s="215">
        <v>2098</v>
      </c>
      <c r="I154" s="216"/>
      <c r="J154" s="217">
        <f>ROUND(I154*H154,2)</f>
        <v>0</v>
      </c>
      <c r="K154" s="213" t="s">
        <v>178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223" t="s">
        <v>151</v>
      </c>
      <c r="AT154" s="223" t="s">
        <v>155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151</v>
      </c>
      <c r="BM154" s="223" t="s">
        <v>272</v>
      </c>
    </row>
    <row r="155" s="1" customFormat="1">
      <c r="B155" s="38"/>
      <c r="C155" s="39"/>
      <c r="D155" s="229" t="s">
        <v>180</v>
      </c>
      <c r="E155" s="39"/>
      <c r="F155" s="230" t="s">
        <v>273</v>
      </c>
      <c r="G155" s="39"/>
      <c r="H155" s="39"/>
      <c r="I155" s="135"/>
      <c r="J155" s="39"/>
      <c r="K155" s="39"/>
      <c r="L155" s="43"/>
      <c r="M155" s="231"/>
      <c r="N155" s="83"/>
      <c r="O155" s="83"/>
      <c r="P155" s="83"/>
      <c r="Q155" s="83"/>
      <c r="R155" s="83"/>
      <c r="S155" s="83"/>
      <c r="T155" s="84"/>
      <c r="AT155" s="17" t="s">
        <v>180</v>
      </c>
      <c r="AU155" s="17" t="s">
        <v>83</v>
      </c>
    </row>
    <row r="156" s="1" customFormat="1" ht="36" customHeight="1">
      <c r="B156" s="38"/>
      <c r="C156" s="211" t="s">
        <v>274</v>
      </c>
      <c r="D156" s="211" t="s">
        <v>155</v>
      </c>
      <c r="E156" s="212" t="s">
        <v>275</v>
      </c>
      <c r="F156" s="213" t="s">
        <v>276</v>
      </c>
      <c r="G156" s="214" t="s">
        <v>267</v>
      </c>
      <c r="H156" s="215">
        <v>4196</v>
      </c>
      <c r="I156" s="216"/>
      <c r="J156" s="217">
        <f>ROUND(I156*H156,2)</f>
        <v>0</v>
      </c>
      <c r="K156" s="213" t="s">
        <v>178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151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151</v>
      </c>
      <c r="BM156" s="223" t="s">
        <v>277</v>
      </c>
    </row>
    <row r="157" s="1" customFormat="1">
      <c r="B157" s="38"/>
      <c r="C157" s="39"/>
      <c r="D157" s="229" t="s">
        <v>180</v>
      </c>
      <c r="E157" s="39"/>
      <c r="F157" s="230" t="s">
        <v>273</v>
      </c>
      <c r="G157" s="39"/>
      <c r="H157" s="39"/>
      <c r="I157" s="135"/>
      <c r="J157" s="39"/>
      <c r="K157" s="39"/>
      <c r="L157" s="43"/>
      <c r="M157" s="231"/>
      <c r="N157" s="83"/>
      <c r="O157" s="83"/>
      <c r="P157" s="83"/>
      <c r="Q157" s="83"/>
      <c r="R157" s="83"/>
      <c r="S157" s="83"/>
      <c r="T157" s="84"/>
      <c r="AT157" s="17" t="s">
        <v>180</v>
      </c>
      <c r="AU157" s="17" t="s">
        <v>83</v>
      </c>
    </row>
    <row r="158" s="1" customFormat="1" ht="36" customHeight="1">
      <c r="B158" s="38"/>
      <c r="C158" s="211" t="s">
        <v>8</v>
      </c>
      <c r="D158" s="211" t="s">
        <v>155</v>
      </c>
      <c r="E158" s="212" t="s">
        <v>278</v>
      </c>
      <c r="F158" s="213" t="s">
        <v>279</v>
      </c>
      <c r="G158" s="214" t="s">
        <v>254</v>
      </c>
      <c r="H158" s="215">
        <v>169.72999999999999</v>
      </c>
      <c r="I158" s="216"/>
      <c r="J158" s="217">
        <f>ROUND(I158*H158,2)</f>
        <v>0</v>
      </c>
      <c r="K158" s="213" t="s">
        <v>178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0.26000000000000001</v>
      </c>
      <c r="T158" s="228">
        <f>S158*H158</f>
        <v>44.129799999999996</v>
      </c>
      <c r="AR158" s="223" t="s">
        <v>151</v>
      </c>
      <c r="AT158" s="223" t="s">
        <v>155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151</v>
      </c>
      <c r="BM158" s="223" t="s">
        <v>280</v>
      </c>
    </row>
    <row r="159" s="1" customFormat="1">
      <c r="B159" s="38"/>
      <c r="C159" s="39"/>
      <c r="D159" s="229" t="s">
        <v>180</v>
      </c>
      <c r="E159" s="39"/>
      <c r="F159" s="230" t="s">
        <v>281</v>
      </c>
      <c r="G159" s="39"/>
      <c r="H159" s="39"/>
      <c r="I159" s="135"/>
      <c r="J159" s="39"/>
      <c r="K159" s="39"/>
      <c r="L159" s="43"/>
      <c r="M159" s="231"/>
      <c r="N159" s="83"/>
      <c r="O159" s="83"/>
      <c r="P159" s="83"/>
      <c r="Q159" s="83"/>
      <c r="R159" s="83"/>
      <c r="S159" s="83"/>
      <c r="T159" s="84"/>
      <c r="AT159" s="17" t="s">
        <v>180</v>
      </c>
      <c r="AU159" s="17" t="s">
        <v>83</v>
      </c>
    </row>
    <row r="160" s="13" customFormat="1">
      <c r="B160" s="242"/>
      <c r="C160" s="243"/>
      <c r="D160" s="229" t="s">
        <v>182</v>
      </c>
      <c r="E160" s="244" t="s">
        <v>19</v>
      </c>
      <c r="F160" s="245" t="s">
        <v>282</v>
      </c>
      <c r="G160" s="243"/>
      <c r="H160" s="246">
        <v>95.359999999999999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182</v>
      </c>
      <c r="AU160" s="252" t="s">
        <v>83</v>
      </c>
      <c r="AV160" s="13" t="s">
        <v>83</v>
      </c>
      <c r="AW160" s="13" t="s">
        <v>35</v>
      </c>
      <c r="AX160" s="13" t="s">
        <v>73</v>
      </c>
      <c r="AY160" s="252" t="s">
        <v>152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283</v>
      </c>
      <c r="G161" s="243"/>
      <c r="H161" s="246">
        <v>74.370000000000005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83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2" customFormat="1">
      <c r="B162" s="232"/>
      <c r="C162" s="233"/>
      <c r="D162" s="229" t="s">
        <v>182</v>
      </c>
      <c r="E162" s="234" t="s">
        <v>19</v>
      </c>
      <c r="F162" s="235" t="s">
        <v>284</v>
      </c>
      <c r="G162" s="233"/>
      <c r="H162" s="234" t="s">
        <v>19</v>
      </c>
      <c r="I162" s="236"/>
      <c r="J162" s="233"/>
      <c r="K162" s="233"/>
      <c r="L162" s="237"/>
      <c r="M162" s="238"/>
      <c r="N162" s="239"/>
      <c r="O162" s="239"/>
      <c r="P162" s="239"/>
      <c r="Q162" s="239"/>
      <c r="R162" s="239"/>
      <c r="S162" s="239"/>
      <c r="T162" s="240"/>
      <c r="AT162" s="241" t="s">
        <v>182</v>
      </c>
      <c r="AU162" s="241" t="s">
        <v>83</v>
      </c>
      <c r="AV162" s="12" t="s">
        <v>81</v>
      </c>
      <c r="AW162" s="12" t="s">
        <v>35</v>
      </c>
      <c r="AX162" s="12" t="s">
        <v>73</v>
      </c>
      <c r="AY162" s="241" t="s">
        <v>152</v>
      </c>
    </row>
    <row r="163" s="14" customFormat="1">
      <c r="B163" s="253"/>
      <c r="C163" s="254"/>
      <c r="D163" s="229" t="s">
        <v>182</v>
      </c>
      <c r="E163" s="255" t="s">
        <v>19</v>
      </c>
      <c r="F163" s="256" t="s">
        <v>189</v>
      </c>
      <c r="G163" s="254"/>
      <c r="H163" s="257">
        <v>169.72999999999999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AT163" s="263" t="s">
        <v>182</v>
      </c>
      <c r="AU163" s="263" t="s">
        <v>83</v>
      </c>
      <c r="AV163" s="14" t="s">
        <v>151</v>
      </c>
      <c r="AW163" s="14" t="s">
        <v>35</v>
      </c>
      <c r="AX163" s="14" t="s">
        <v>81</v>
      </c>
      <c r="AY163" s="263" t="s">
        <v>152</v>
      </c>
    </row>
    <row r="164" s="1" customFormat="1" ht="36" customHeight="1">
      <c r="B164" s="38"/>
      <c r="C164" s="211" t="s">
        <v>285</v>
      </c>
      <c r="D164" s="211" t="s">
        <v>155</v>
      </c>
      <c r="E164" s="212" t="s">
        <v>286</v>
      </c>
      <c r="F164" s="213" t="s">
        <v>287</v>
      </c>
      <c r="G164" s="214" t="s">
        <v>267</v>
      </c>
      <c r="H164" s="215">
        <v>154</v>
      </c>
      <c r="I164" s="216"/>
      <c r="J164" s="217">
        <f>ROUND(I164*H164,2)</f>
        <v>0</v>
      </c>
      <c r="K164" s="213" t="s">
        <v>178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0.085000000000000006</v>
      </c>
      <c r="T164" s="228">
        <f>S164*H164</f>
        <v>13.090000000000002</v>
      </c>
      <c r="AR164" s="223" t="s">
        <v>151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151</v>
      </c>
      <c r="BM164" s="223" t="s">
        <v>288</v>
      </c>
    </row>
    <row r="165" s="13" customFormat="1">
      <c r="B165" s="242"/>
      <c r="C165" s="243"/>
      <c r="D165" s="229" t="s">
        <v>182</v>
      </c>
      <c r="E165" s="244" t="s">
        <v>19</v>
      </c>
      <c r="F165" s="245" t="s">
        <v>289</v>
      </c>
      <c r="G165" s="243"/>
      <c r="H165" s="246">
        <v>154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AT165" s="252" t="s">
        <v>182</v>
      </c>
      <c r="AU165" s="252" t="s">
        <v>83</v>
      </c>
      <c r="AV165" s="13" t="s">
        <v>83</v>
      </c>
      <c r="AW165" s="13" t="s">
        <v>35</v>
      </c>
      <c r="AX165" s="13" t="s">
        <v>81</v>
      </c>
      <c r="AY165" s="252" t="s">
        <v>152</v>
      </c>
    </row>
    <row r="166" s="1" customFormat="1" ht="16.5" customHeight="1">
      <c r="B166" s="38"/>
      <c r="C166" s="211" t="s">
        <v>290</v>
      </c>
      <c r="D166" s="211" t="s">
        <v>155</v>
      </c>
      <c r="E166" s="212" t="s">
        <v>291</v>
      </c>
      <c r="F166" s="213" t="s">
        <v>292</v>
      </c>
      <c r="G166" s="214" t="s">
        <v>267</v>
      </c>
      <c r="H166" s="215">
        <v>30</v>
      </c>
      <c r="I166" s="216"/>
      <c r="J166" s="217">
        <f>ROUND(I166*H166,2)</f>
        <v>0</v>
      </c>
      <c r="K166" s="213" t="s">
        <v>178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151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151</v>
      </c>
      <c r="BM166" s="223" t="s">
        <v>293</v>
      </c>
    </row>
    <row r="167" s="1" customFormat="1" ht="16.5" customHeight="1">
      <c r="B167" s="38"/>
      <c r="C167" s="211" t="s">
        <v>294</v>
      </c>
      <c r="D167" s="211" t="s">
        <v>155</v>
      </c>
      <c r="E167" s="212" t="s">
        <v>295</v>
      </c>
      <c r="F167" s="213" t="s">
        <v>296</v>
      </c>
      <c r="G167" s="214" t="s">
        <v>267</v>
      </c>
      <c r="H167" s="215">
        <v>226.80000000000001</v>
      </c>
      <c r="I167" s="216"/>
      <c r="J167" s="217">
        <f>ROUND(I167*H167,2)</f>
        <v>0</v>
      </c>
      <c r="K167" s="213" t="s">
        <v>178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0.00051999999999999995</v>
      </c>
      <c r="R167" s="227">
        <f>Q167*H167</f>
        <v>0.117936</v>
      </c>
      <c r="S167" s="227">
        <v>0</v>
      </c>
      <c r="T167" s="228">
        <f>S167*H167</f>
        <v>0</v>
      </c>
      <c r="AR167" s="223" t="s">
        <v>151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151</v>
      </c>
      <c r="BM167" s="223" t="s">
        <v>297</v>
      </c>
    </row>
    <row r="168" s="1" customFormat="1">
      <c r="B168" s="38"/>
      <c r="C168" s="39"/>
      <c r="D168" s="229" t="s">
        <v>180</v>
      </c>
      <c r="E168" s="39"/>
      <c r="F168" s="230" t="s">
        <v>298</v>
      </c>
      <c r="G168" s="39"/>
      <c r="H168" s="39"/>
      <c r="I168" s="135"/>
      <c r="J168" s="39"/>
      <c r="K168" s="39"/>
      <c r="L168" s="43"/>
      <c r="M168" s="231"/>
      <c r="N168" s="83"/>
      <c r="O168" s="83"/>
      <c r="P168" s="83"/>
      <c r="Q168" s="83"/>
      <c r="R168" s="83"/>
      <c r="S168" s="83"/>
      <c r="T168" s="84"/>
      <c r="AT168" s="17" t="s">
        <v>180</v>
      </c>
      <c r="AU168" s="17" t="s">
        <v>83</v>
      </c>
    </row>
    <row r="169" s="12" customFormat="1">
      <c r="B169" s="232"/>
      <c r="C169" s="233"/>
      <c r="D169" s="229" t="s">
        <v>182</v>
      </c>
      <c r="E169" s="234" t="s">
        <v>19</v>
      </c>
      <c r="F169" s="235" t="s">
        <v>299</v>
      </c>
      <c r="G169" s="233"/>
      <c r="H169" s="234" t="s">
        <v>19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182</v>
      </c>
      <c r="AU169" s="241" t="s">
        <v>83</v>
      </c>
      <c r="AV169" s="12" t="s">
        <v>81</v>
      </c>
      <c r="AW169" s="12" t="s">
        <v>35</v>
      </c>
      <c r="AX169" s="12" t="s">
        <v>73</v>
      </c>
      <c r="AY169" s="241" t="s">
        <v>152</v>
      </c>
    </row>
    <row r="170" s="12" customFormat="1">
      <c r="B170" s="232"/>
      <c r="C170" s="233"/>
      <c r="D170" s="229" t="s">
        <v>182</v>
      </c>
      <c r="E170" s="234" t="s">
        <v>19</v>
      </c>
      <c r="F170" s="235" t="s">
        <v>300</v>
      </c>
      <c r="G170" s="233"/>
      <c r="H170" s="234" t="s">
        <v>19</v>
      </c>
      <c r="I170" s="236"/>
      <c r="J170" s="233"/>
      <c r="K170" s="233"/>
      <c r="L170" s="237"/>
      <c r="M170" s="238"/>
      <c r="N170" s="239"/>
      <c r="O170" s="239"/>
      <c r="P170" s="239"/>
      <c r="Q170" s="239"/>
      <c r="R170" s="239"/>
      <c r="S170" s="239"/>
      <c r="T170" s="240"/>
      <c r="AT170" s="241" t="s">
        <v>182</v>
      </c>
      <c r="AU170" s="241" t="s">
        <v>83</v>
      </c>
      <c r="AV170" s="12" t="s">
        <v>81</v>
      </c>
      <c r="AW170" s="12" t="s">
        <v>35</v>
      </c>
      <c r="AX170" s="12" t="s">
        <v>73</v>
      </c>
      <c r="AY170" s="241" t="s">
        <v>152</v>
      </c>
    </row>
    <row r="171" s="12" customFormat="1">
      <c r="B171" s="232"/>
      <c r="C171" s="233"/>
      <c r="D171" s="229" t="s">
        <v>182</v>
      </c>
      <c r="E171" s="234" t="s">
        <v>19</v>
      </c>
      <c r="F171" s="235" t="s">
        <v>301</v>
      </c>
      <c r="G171" s="233"/>
      <c r="H171" s="234" t="s">
        <v>19</v>
      </c>
      <c r="I171" s="236"/>
      <c r="J171" s="233"/>
      <c r="K171" s="233"/>
      <c r="L171" s="237"/>
      <c r="M171" s="238"/>
      <c r="N171" s="239"/>
      <c r="O171" s="239"/>
      <c r="P171" s="239"/>
      <c r="Q171" s="239"/>
      <c r="R171" s="239"/>
      <c r="S171" s="239"/>
      <c r="T171" s="240"/>
      <c r="AT171" s="241" t="s">
        <v>182</v>
      </c>
      <c r="AU171" s="241" t="s">
        <v>83</v>
      </c>
      <c r="AV171" s="12" t="s">
        <v>81</v>
      </c>
      <c r="AW171" s="12" t="s">
        <v>35</v>
      </c>
      <c r="AX171" s="12" t="s">
        <v>73</v>
      </c>
      <c r="AY171" s="241" t="s">
        <v>152</v>
      </c>
    </row>
    <row r="172" s="12" customFormat="1">
      <c r="B172" s="232"/>
      <c r="C172" s="233"/>
      <c r="D172" s="229" t="s">
        <v>182</v>
      </c>
      <c r="E172" s="234" t="s">
        <v>19</v>
      </c>
      <c r="F172" s="235" t="s">
        <v>302</v>
      </c>
      <c r="G172" s="233"/>
      <c r="H172" s="234" t="s">
        <v>19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182</v>
      </c>
      <c r="AU172" s="241" t="s">
        <v>83</v>
      </c>
      <c r="AV172" s="12" t="s">
        <v>81</v>
      </c>
      <c r="AW172" s="12" t="s">
        <v>35</v>
      </c>
      <c r="AX172" s="12" t="s">
        <v>73</v>
      </c>
      <c r="AY172" s="241" t="s">
        <v>152</v>
      </c>
    </row>
    <row r="173" s="12" customFormat="1">
      <c r="B173" s="232"/>
      <c r="C173" s="233"/>
      <c r="D173" s="229" t="s">
        <v>182</v>
      </c>
      <c r="E173" s="234" t="s">
        <v>19</v>
      </c>
      <c r="F173" s="235" t="s">
        <v>303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182</v>
      </c>
      <c r="AU173" s="241" t="s">
        <v>83</v>
      </c>
      <c r="AV173" s="12" t="s">
        <v>81</v>
      </c>
      <c r="AW173" s="12" t="s">
        <v>35</v>
      </c>
      <c r="AX173" s="12" t="s">
        <v>73</v>
      </c>
      <c r="AY173" s="241" t="s">
        <v>152</v>
      </c>
    </row>
    <row r="174" s="12" customFormat="1">
      <c r="B174" s="232"/>
      <c r="C174" s="233"/>
      <c r="D174" s="229" t="s">
        <v>182</v>
      </c>
      <c r="E174" s="234" t="s">
        <v>19</v>
      </c>
      <c r="F174" s="235" t="s">
        <v>304</v>
      </c>
      <c r="G174" s="233"/>
      <c r="H174" s="234" t="s">
        <v>19</v>
      </c>
      <c r="I174" s="236"/>
      <c r="J174" s="233"/>
      <c r="K174" s="233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182</v>
      </c>
      <c r="AU174" s="241" t="s">
        <v>83</v>
      </c>
      <c r="AV174" s="12" t="s">
        <v>81</v>
      </c>
      <c r="AW174" s="12" t="s">
        <v>35</v>
      </c>
      <c r="AX174" s="12" t="s">
        <v>73</v>
      </c>
      <c r="AY174" s="241" t="s">
        <v>152</v>
      </c>
    </row>
    <row r="175" s="12" customFormat="1">
      <c r="B175" s="232"/>
      <c r="C175" s="233"/>
      <c r="D175" s="229" t="s">
        <v>182</v>
      </c>
      <c r="E175" s="234" t="s">
        <v>19</v>
      </c>
      <c r="F175" s="235" t="s">
        <v>305</v>
      </c>
      <c r="G175" s="233"/>
      <c r="H175" s="234" t="s">
        <v>19</v>
      </c>
      <c r="I175" s="236"/>
      <c r="J175" s="233"/>
      <c r="K175" s="233"/>
      <c r="L175" s="237"/>
      <c r="M175" s="238"/>
      <c r="N175" s="239"/>
      <c r="O175" s="239"/>
      <c r="P175" s="239"/>
      <c r="Q175" s="239"/>
      <c r="R175" s="239"/>
      <c r="S175" s="239"/>
      <c r="T175" s="240"/>
      <c r="AT175" s="241" t="s">
        <v>182</v>
      </c>
      <c r="AU175" s="241" t="s">
        <v>83</v>
      </c>
      <c r="AV175" s="12" t="s">
        <v>81</v>
      </c>
      <c r="AW175" s="12" t="s">
        <v>35</v>
      </c>
      <c r="AX175" s="12" t="s">
        <v>73</v>
      </c>
      <c r="AY175" s="241" t="s">
        <v>152</v>
      </c>
    </row>
    <row r="176" s="13" customFormat="1">
      <c r="B176" s="242"/>
      <c r="C176" s="243"/>
      <c r="D176" s="229" t="s">
        <v>182</v>
      </c>
      <c r="E176" s="244" t="s">
        <v>19</v>
      </c>
      <c r="F176" s="245" t="s">
        <v>306</v>
      </c>
      <c r="G176" s="243"/>
      <c r="H176" s="246">
        <v>226.80000000000001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AT176" s="252" t="s">
        <v>182</v>
      </c>
      <c r="AU176" s="252" t="s">
        <v>83</v>
      </c>
      <c r="AV176" s="13" t="s">
        <v>83</v>
      </c>
      <c r="AW176" s="13" t="s">
        <v>35</v>
      </c>
      <c r="AX176" s="13" t="s">
        <v>81</v>
      </c>
      <c r="AY176" s="252" t="s">
        <v>152</v>
      </c>
    </row>
    <row r="177" s="1" customFormat="1" ht="36" customHeight="1">
      <c r="B177" s="38"/>
      <c r="C177" s="211" t="s">
        <v>307</v>
      </c>
      <c r="D177" s="211" t="s">
        <v>155</v>
      </c>
      <c r="E177" s="212" t="s">
        <v>308</v>
      </c>
      <c r="F177" s="213" t="s">
        <v>309</v>
      </c>
      <c r="G177" s="214" t="s">
        <v>254</v>
      </c>
      <c r="H177" s="215">
        <v>82.879999999999995</v>
      </c>
      <c r="I177" s="216"/>
      <c r="J177" s="217">
        <f>ROUND(I177*H177,2)</f>
        <v>0</v>
      </c>
      <c r="K177" s="213" t="s">
        <v>178</v>
      </c>
      <c r="L177" s="43"/>
      <c r="M177" s="225" t="s">
        <v>19</v>
      </c>
      <c r="N177" s="226" t="s">
        <v>44</v>
      </c>
      <c r="O177" s="83"/>
      <c r="P177" s="227">
        <f>O177*H177</f>
        <v>0</v>
      </c>
      <c r="Q177" s="227">
        <v>0.02325</v>
      </c>
      <c r="R177" s="227">
        <f>Q177*H177</f>
        <v>1.9269599999999998</v>
      </c>
      <c r="S177" s="227">
        <v>0</v>
      </c>
      <c r="T177" s="228">
        <f>S177*H177</f>
        <v>0</v>
      </c>
      <c r="AR177" s="223" t="s">
        <v>151</v>
      </c>
      <c r="AT177" s="223" t="s">
        <v>155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151</v>
      </c>
      <c r="BM177" s="223" t="s">
        <v>310</v>
      </c>
    </row>
    <row r="178" s="1" customFormat="1">
      <c r="B178" s="38"/>
      <c r="C178" s="39"/>
      <c r="D178" s="229" t="s">
        <v>180</v>
      </c>
      <c r="E178" s="39"/>
      <c r="F178" s="230" t="s">
        <v>311</v>
      </c>
      <c r="G178" s="39"/>
      <c r="H178" s="39"/>
      <c r="I178" s="135"/>
      <c r="J178" s="39"/>
      <c r="K178" s="39"/>
      <c r="L178" s="43"/>
      <c r="M178" s="231"/>
      <c r="N178" s="83"/>
      <c r="O178" s="83"/>
      <c r="P178" s="83"/>
      <c r="Q178" s="83"/>
      <c r="R178" s="83"/>
      <c r="S178" s="83"/>
      <c r="T178" s="84"/>
      <c r="AT178" s="17" t="s">
        <v>180</v>
      </c>
      <c r="AU178" s="17" t="s">
        <v>83</v>
      </c>
    </row>
    <row r="179" s="12" customFormat="1">
      <c r="B179" s="232"/>
      <c r="C179" s="233"/>
      <c r="D179" s="229" t="s">
        <v>182</v>
      </c>
      <c r="E179" s="234" t="s">
        <v>19</v>
      </c>
      <c r="F179" s="235" t="s">
        <v>312</v>
      </c>
      <c r="G179" s="233"/>
      <c r="H179" s="234" t="s">
        <v>19</v>
      </c>
      <c r="I179" s="236"/>
      <c r="J179" s="233"/>
      <c r="K179" s="233"/>
      <c r="L179" s="237"/>
      <c r="M179" s="238"/>
      <c r="N179" s="239"/>
      <c r="O179" s="239"/>
      <c r="P179" s="239"/>
      <c r="Q179" s="239"/>
      <c r="R179" s="239"/>
      <c r="S179" s="239"/>
      <c r="T179" s="240"/>
      <c r="AT179" s="241" t="s">
        <v>182</v>
      </c>
      <c r="AU179" s="241" t="s">
        <v>83</v>
      </c>
      <c r="AV179" s="12" t="s">
        <v>81</v>
      </c>
      <c r="AW179" s="12" t="s">
        <v>35</v>
      </c>
      <c r="AX179" s="12" t="s">
        <v>73</v>
      </c>
      <c r="AY179" s="241" t="s">
        <v>152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313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2" customFormat="1">
      <c r="B181" s="232"/>
      <c r="C181" s="233"/>
      <c r="D181" s="229" t="s">
        <v>182</v>
      </c>
      <c r="E181" s="234" t="s">
        <v>19</v>
      </c>
      <c r="F181" s="235" t="s">
        <v>314</v>
      </c>
      <c r="G181" s="233"/>
      <c r="H181" s="234" t="s">
        <v>19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182</v>
      </c>
      <c r="AU181" s="241" t="s">
        <v>83</v>
      </c>
      <c r="AV181" s="12" t="s">
        <v>81</v>
      </c>
      <c r="AW181" s="12" t="s">
        <v>35</v>
      </c>
      <c r="AX181" s="12" t="s">
        <v>73</v>
      </c>
      <c r="AY181" s="241" t="s">
        <v>152</v>
      </c>
    </row>
    <row r="182" s="12" customFormat="1">
      <c r="B182" s="232"/>
      <c r="C182" s="233"/>
      <c r="D182" s="229" t="s">
        <v>182</v>
      </c>
      <c r="E182" s="234" t="s">
        <v>19</v>
      </c>
      <c r="F182" s="235" t="s">
        <v>315</v>
      </c>
      <c r="G182" s="233"/>
      <c r="H182" s="234" t="s">
        <v>19</v>
      </c>
      <c r="I182" s="236"/>
      <c r="J182" s="233"/>
      <c r="K182" s="233"/>
      <c r="L182" s="237"/>
      <c r="M182" s="238"/>
      <c r="N182" s="239"/>
      <c r="O182" s="239"/>
      <c r="P182" s="239"/>
      <c r="Q182" s="239"/>
      <c r="R182" s="239"/>
      <c r="S182" s="239"/>
      <c r="T182" s="240"/>
      <c r="AT182" s="241" t="s">
        <v>182</v>
      </c>
      <c r="AU182" s="241" t="s">
        <v>83</v>
      </c>
      <c r="AV182" s="12" t="s">
        <v>81</v>
      </c>
      <c r="AW182" s="12" t="s">
        <v>35</v>
      </c>
      <c r="AX182" s="12" t="s">
        <v>73</v>
      </c>
      <c r="AY182" s="241" t="s">
        <v>152</v>
      </c>
    </row>
    <row r="183" s="12" customFormat="1">
      <c r="B183" s="232"/>
      <c r="C183" s="233"/>
      <c r="D183" s="229" t="s">
        <v>182</v>
      </c>
      <c r="E183" s="234" t="s">
        <v>19</v>
      </c>
      <c r="F183" s="235" t="s">
        <v>316</v>
      </c>
      <c r="G183" s="233"/>
      <c r="H183" s="234" t="s">
        <v>19</v>
      </c>
      <c r="I183" s="236"/>
      <c r="J183" s="233"/>
      <c r="K183" s="233"/>
      <c r="L183" s="237"/>
      <c r="M183" s="238"/>
      <c r="N183" s="239"/>
      <c r="O183" s="239"/>
      <c r="P183" s="239"/>
      <c r="Q183" s="239"/>
      <c r="R183" s="239"/>
      <c r="S183" s="239"/>
      <c r="T183" s="240"/>
      <c r="AT183" s="241" t="s">
        <v>182</v>
      </c>
      <c r="AU183" s="241" t="s">
        <v>83</v>
      </c>
      <c r="AV183" s="12" t="s">
        <v>81</v>
      </c>
      <c r="AW183" s="12" t="s">
        <v>35</v>
      </c>
      <c r="AX183" s="12" t="s">
        <v>73</v>
      </c>
      <c r="AY183" s="241" t="s">
        <v>152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317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318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319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83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2" customFormat="1">
      <c r="B187" s="232"/>
      <c r="C187" s="233"/>
      <c r="D187" s="229" t="s">
        <v>182</v>
      </c>
      <c r="E187" s="234" t="s">
        <v>19</v>
      </c>
      <c r="F187" s="235" t="s">
        <v>320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182</v>
      </c>
      <c r="AU187" s="241" t="s">
        <v>83</v>
      </c>
      <c r="AV187" s="12" t="s">
        <v>81</v>
      </c>
      <c r="AW187" s="12" t="s">
        <v>35</v>
      </c>
      <c r="AX187" s="12" t="s">
        <v>73</v>
      </c>
      <c r="AY187" s="241" t="s">
        <v>152</v>
      </c>
    </row>
    <row r="188" s="12" customFormat="1">
      <c r="B188" s="232"/>
      <c r="C188" s="233"/>
      <c r="D188" s="229" t="s">
        <v>182</v>
      </c>
      <c r="E188" s="234" t="s">
        <v>19</v>
      </c>
      <c r="F188" s="235" t="s">
        <v>321</v>
      </c>
      <c r="G188" s="233"/>
      <c r="H188" s="234" t="s">
        <v>19</v>
      </c>
      <c r="I188" s="236"/>
      <c r="J188" s="233"/>
      <c r="K188" s="233"/>
      <c r="L188" s="237"/>
      <c r="M188" s="238"/>
      <c r="N188" s="239"/>
      <c r="O188" s="239"/>
      <c r="P188" s="239"/>
      <c r="Q188" s="239"/>
      <c r="R188" s="239"/>
      <c r="S188" s="239"/>
      <c r="T188" s="240"/>
      <c r="AT188" s="241" t="s">
        <v>182</v>
      </c>
      <c r="AU188" s="241" t="s">
        <v>83</v>
      </c>
      <c r="AV188" s="12" t="s">
        <v>81</v>
      </c>
      <c r="AW188" s="12" t="s">
        <v>35</v>
      </c>
      <c r="AX188" s="12" t="s">
        <v>73</v>
      </c>
      <c r="AY188" s="241" t="s">
        <v>152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322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323</v>
      </c>
      <c r="G190" s="243"/>
      <c r="H190" s="246">
        <v>82.879999999999995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64" t="s">
        <v>324</v>
      </c>
      <c r="D191" s="264" t="s">
        <v>325</v>
      </c>
      <c r="E191" s="265" t="s">
        <v>326</v>
      </c>
      <c r="F191" s="266" t="s">
        <v>327</v>
      </c>
      <c r="G191" s="267" t="s">
        <v>267</v>
      </c>
      <c r="H191" s="268">
        <v>4</v>
      </c>
      <c r="I191" s="269"/>
      <c r="J191" s="270">
        <f>ROUND(I191*H191,2)</f>
        <v>0</v>
      </c>
      <c r="K191" s="266" t="s">
        <v>19</v>
      </c>
      <c r="L191" s="271"/>
      <c r="M191" s="272" t="s">
        <v>19</v>
      </c>
      <c r="N191" s="273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233</v>
      </c>
      <c r="AT191" s="223" t="s">
        <v>325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328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329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83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330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83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331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83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2" customFormat="1">
      <c r="B195" s="232"/>
      <c r="C195" s="233"/>
      <c r="D195" s="229" t="s">
        <v>182</v>
      </c>
      <c r="E195" s="234" t="s">
        <v>19</v>
      </c>
      <c r="F195" s="235" t="s">
        <v>332</v>
      </c>
      <c r="G195" s="233"/>
      <c r="H195" s="234" t="s">
        <v>19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AT195" s="241" t="s">
        <v>182</v>
      </c>
      <c r="AU195" s="241" t="s">
        <v>83</v>
      </c>
      <c r="AV195" s="12" t="s">
        <v>81</v>
      </c>
      <c r="AW195" s="12" t="s">
        <v>35</v>
      </c>
      <c r="AX195" s="12" t="s">
        <v>73</v>
      </c>
      <c r="AY195" s="241" t="s">
        <v>152</v>
      </c>
    </row>
    <row r="196" s="12" customFormat="1">
      <c r="B196" s="232"/>
      <c r="C196" s="233"/>
      <c r="D196" s="229" t="s">
        <v>182</v>
      </c>
      <c r="E196" s="234" t="s">
        <v>19</v>
      </c>
      <c r="F196" s="235" t="s">
        <v>333</v>
      </c>
      <c r="G196" s="233"/>
      <c r="H196" s="234" t="s">
        <v>19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182</v>
      </c>
      <c r="AU196" s="241" t="s">
        <v>83</v>
      </c>
      <c r="AV196" s="12" t="s">
        <v>81</v>
      </c>
      <c r="AW196" s="12" t="s">
        <v>35</v>
      </c>
      <c r="AX196" s="12" t="s">
        <v>73</v>
      </c>
      <c r="AY196" s="241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334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2" customFormat="1">
      <c r="B198" s="232"/>
      <c r="C198" s="233"/>
      <c r="D198" s="229" t="s">
        <v>182</v>
      </c>
      <c r="E198" s="234" t="s">
        <v>19</v>
      </c>
      <c r="F198" s="235" t="s">
        <v>335</v>
      </c>
      <c r="G198" s="233"/>
      <c r="H198" s="234" t="s">
        <v>19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182</v>
      </c>
      <c r="AU198" s="241" t="s">
        <v>83</v>
      </c>
      <c r="AV198" s="12" t="s">
        <v>81</v>
      </c>
      <c r="AW198" s="12" t="s">
        <v>35</v>
      </c>
      <c r="AX198" s="12" t="s">
        <v>73</v>
      </c>
      <c r="AY198" s="241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336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83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2" customFormat="1">
      <c r="B200" s="232"/>
      <c r="C200" s="233"/>
      <c r="D200" s="229" t="s">
        <v>182</v>
      </c>
      <c r="E200" s="234" t="s">
        <v>19</v>
      </c>
      <c r="F200" s="235" t="s">
        <v>337</v>
      </c>
      <c r="G200" s="233"/>
      <c r="H200" s="234" t="s">
        <v>19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182</v>
      </c>
      <c r="AU200" s="241" t="s">
        <v>83</v>
      </c>
      <c r="AV200" s="12" t="s">
        <v>81</v>
      </c>
      <c r="AW200" s="12" t="s">
        <v>35</v>
      </c>
      <c r="AX200" s="12" t="s">
        <v>73</v>
      </c>
      <c r="AY200" s="241" t="s">
        <v>152</v>
      </c>
    </row>
    <row r="201" s="12" customFormat="1">
      <c r="B201" s="232"/>
      <c r="C201" s="233"/>
      <c r="D201" s="229" t="s">
        <v>182</v>
      </c>
      <c r="E201" s="234" t="s">
        <v>19</v>
      </c>
      <c r="F201" s="235" t="s">
        <v>338</v>
      </c>
      <c r="G201" s="233"/>
      <c r="H201" s="234" t="s">
        <v>19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182</v>
      </c>
      <c r="AU201" s="241" t="s">
        <v>83</v>
      </c>
      <c r="AV201" s="12" t="s">
        <v>81</v>
      </c>
      <c r="AW201" s="12" t="s">
        <v>35</v>
      </c>
      <c r="AX201" s="12" t="s">
        <v>73</v>
      </c>
      <c r="AY201" s="241" t="s">
        <v>152</v>
      </c>
    </row>
    <row r="202" s="12" customFormat="1">
      <c r="B202" s="232"/>
      <c r="C202" s="233"/>
      <c r="D202" s="229" t="s">
        <v>182</v>
      </c>
      <c r="E202" s="234" t="s">
        <v>19</v>
      </c>
      <c r="F202" s="235" t="s">
        <v>320</v>
      </c>
      <c r="G202" s="233"/>
      <c r="H202" s="234" t="s">
        <v>19</v>
      </c>
      <c r="I202" s="236"/>
      <c r="J202" s="233"/>
      <c r="K202" s="233"/>
      <c r="L202" s="237"/>
      <c r="M202" s="238"/>
      <c r="N202" s="239"/>
      <c r="O202" s="239"/>
      <c r="P202" s="239"/>
      <c r="Q202" s="239"/>
      <c r="R202" s="239"/>
      <c r="S202" s="239"/>
      <c r="T202" s="240"/>
      <c r="AT202" s="241" t="s">
        <v>182</v>
      </c>
      <c r="AU202" s="241" t="s">
        <v>83</v>
      </c>
      <c r="AV202" s="12" t="s">
        <v>81</v>
      </c>
      <c r="AW202" s="12" t="s">
        <v>35</v>
      </c>
      <c r="AX202" s="12" t="s">
        <v>73</v>
      </c>
      <c r="AY202" s="241" t="s">
        <v>152</v>
      </c>
    </row>
    <row r="203" s="12" customFormat="1">
      <c r="B203" s="232"/>
      <c r="C203" s="233"/>
      <c r="D203" s="229" t="s">
        <v>182</v>
      </c>
      <c r="E203" s="234" t="s">
        <v>19</v>
      </c>
      <c r="F203" s="235" t="s">
        <v>321</v>
      </c>
      <c r="G203" s="233"/>
      <c r="H203" s="234" t="s">
        <v>19</v>
      </c>
      <c r="I203" s="236"/>
      <c r="J203" s="233"/>
      <c r="K203" s="233"/>
      <c r="L203" s="237"/>
      <c r="M203" s="238"/>
      <c r="N203" s="239"/>
      <c r="O203" s="239"/>
      <c r="P203" s="239"/>
      <c r="Q203" s="239"/>
      <c r="R203" s="239"/>
      <c r="S203" s="239"/>
      <c r="T203" s="240"/>
      <c r="AT203" s="241" t="s">
        <v>182</v>
      </c>
      <c r="AU203" s="241" t="s">
        <v>83</v>
      </c>
      <c r="AV203" s="12" t="s">
        <v>81</v>
      </c>
      <c r="AW203" s="12" t="s">
        <v>35</v>
      </c>
      <c r="AX203" s="12" t="s">
        <v>73</v>
      </c>
      <c r="AY203" s="241" t="s">
        <v>152</v>
      </c>
    </row>
    <row r="204" s="12" customFormat="1">
      <c r="B204" s="232"/>
      <c r="C204" s="233"/>
      <c r="D204" s="229" t="s">
        <v>182</v>
      </c>
      <c r="E204" s="234" t="s">
        <v>19</v>
      </c>
      <c r="F204" s="235" t="s">
        <v>322</v>
      </c>
      <c r="G204" s="233"/>
      <c r="H204" s="234" t="s">
        <v>19</v>
      </c>
      <c r="I204" s="236"/>
      <c r="J204" s="233"/>
      <c r="K204" s="233"/>
      <c r="L204" s="237"/>
      <c r="M204" s="238"/>
      <c r="N204" s="239"/>
      <c r="O204" s="239"/>
      <c r="P204" s="239"/>
      <c r="Q204" s="239"/>
      <c r="R204" s="239"/>
      <c r="S204" s="239"/>
      <c r="T204" s="240"/>
      <c r="AT204" s="241" t="s">
        <v>182</v>
      </c>
      <c r="AU204" s="241" t="s">
        <v>83</v>
      </c>
      <c r="AV204" s="12" t="s">
        <v>81</v>
      </c>
      <c r="AW204" s="12" t="s">
        <v>35</v>
      </c>
      <c r="AX204" s="12" t="s">
        <v>73</v>
      </c>
      <c r="AY204" s="241" t="s">
        <v>152</v>
      </c>
    </row>
    <row r="205" s="13" customFormat="1">
      <c r="B205" s="242"/>
      <c r="C205" s="243"/>
      <c r="D205" s="229" t="s">
        <v>182</v>
      </c>
      <c r="E205" s="244" t="s">
        <v>19</v>
      </c>
      <c r="F205" s="245" t="s">
        <v>151</v>
      </c>
      <c r="G205" s="243"/>
      <c r="H205" s="246">
        <v>4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AT205" s="252" t="s">
        <v>182</v>
      </c>
      <c r="AU205" s="252" t="s">
        <v>83</v>
      </c>
      <c r="AV205" s="13" t="s">
        <v>83</v>
      </c>
      <c r="AW205" s="13" t="s">
        <v>35</v>
      </c>
      <c r="AX205" s="13" t="s">
        <v>81</v>
      </c>
      <c r="AY205" s="252" t="s">
        <v>152</v>
      </c>
    </row>
    <row r="206" s="1" customFormat="1" ht="24" customHeight="1">
      <c r="B206" s="38"/>
      <c r="C206" s="264" t="s">
        <v>7</v>
      </c>
      <c r="D206" s="264" t="s">
        <v>325</v>
      </c>
      <c r="E206" s="265" t="s">
        <v>339</v>
      </c>
      <c r="F206" s="266" t="s">
        <v>340</v>
      </c>
      <c r="G206" s="267" t="s">
        <v>177</v>
      </c>
      <c r="H206" s="268">
        <v>10.305</v>
      </c>
      <c r="I206" s="269"/>
      <c r="J206" s="270">
        <f>ROUND(I206*H206,2)</f>
        <v>0</v>
      </c>
      <c r="K206" s="266" t="s">
        <v>178</v>
      </c>
      <c r="L206" s="271"/>
      <c r="M206" s="272" t="s">
        <v>19</v>
      </c>
      <c r="N206" s="273" t="s">
        <v>44</v>
      </c>
      <c r="O206" s="83"/>
      <c r="P206" s="227">
        <f>O206*H206</f>
        <v>0</v>
      </c>
      <c r="Q206" s="227">
        <v>0.81499999999999995</v>
      </c>
      <c r="R206" s="227">
        <f>Q206*H206</f>
        <v>8.3985749999999992</v>
      </c>
      <c r="S206" s="227">
        <v>0</v>
      </c>
      <c r="T206" s="228">
        <f>S206*H206</f>
        <v>0</v>
      </c>
      <c r="AR206" s="223" t="s">
        <v>233</v>
      </c>
      <c r="AT206" s="223" t="s">
        <v>325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151</v>
      </c>
      <c r="BM206" s="223" t="s">
        <v>341</v>
      </c>
    </row>
    <row r="207" s="13" customFormat="1">
      <c r="B207" s="242"/>
      <c r="C207" s="243"/>
      <c r="D207" s="229" t="s">
        <v>182</v>
      </c>
      <c r="E207" s="244" t="s">
        <v>19</v>
      </c>
      <c r="F207" s="245" t="s">
        <v>342</v>
      </c>
      <c r="G207" s="243"/>
      <c r="H207" s="246">
        <v>10.305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AT207" s="252" t="s">
        <v>182</v>
      </c>
      <c r="AU207" s="252" t="s">
        <v>83</v>
      </c>
      <c r="AV207" s="13" t="s">
        <v>83</v>
      </c>
      <c r="AW207" s="13" t="s">
        <v>35</v>
      </c>
      <c r="AX207" s="13" t="s">
        <v>81</v>
      </c>
      <c r="AY207" s="252" t="s">
        <v>152</v>
      </c>
    </row>
    <row r="208" s="1" customFormat="1" ht="24" customHeight="1">
      <c r="B208" s="38"/>
      <c r="C208" s="264" t="s">
        <v>343</v>
      </c>
      <c r="D208" s="264" t="s">
        <v>325</v>
      </c>
      <c r="E208" s="265" t="s">
        <v>344</v>
      </c>
      <c r="F208" s="266" t="s">
        <v>345</v>
      </c>
      <c r="G208" s="267" t="s">
        <v>267</v>
      </c>
      <c r="H208" s="268">
        <v>4</v>
      </c>
      <c r="I208" s="269"/>
      <c r="J208" s="270">
        <f>ROUND(I208*H208,2)</f>
        <v>0</v>
      </c>
      <c r="K208" s="266" t="s">
        <v>178</v>
      </c>
      <c r="L208" s="271"/>
      <c r="M208" s="272" t="s">
        <v>19</v>
      </c>
      <c r="N208" s="273" t="s">
        <v>44</v>
      </c>
      <c r="O208" s="83"/>
      <c r="P208" s="227">
        <f>O208*H208</f>
        <v>0</v>
      </c>
      <c r="Q208" s="227">
        <v>0.056000000000000001</v>
      </c>
      <c r="R208" s="227">
        <f>Q208*H208</f>
        <v>0.22400000000000001</v>
      </c>
      <c r="S208" s="227">
        <v>0</v>
      </c>
      <c r="T208" s="228">
        <f>S208*H208</f>
        <v>0</v>
      </c>
      <c r="AR208" s="223" t="s">
        <v>233</v>
      </c>
      <c r="AT208" s="223" t="s">
        <v>325</v>
      </c>
      <c r="AU208" s="223" t="s">
        <v>83</v>
      </c>
      <c r="AY208" s="17" t="s">
        <v>152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81</v>
      </c>
      <c r="BK208" s="224">
        <f>ROUND(I208*H208,2)</f>
        <v>0</v>
      </c>
      <c r="BL208" s="17" t="s">
        <v>151</v>
      </c>
      <c r="BM208" s="223" t="s">
        <v>346</v>
      </c>
    </row>
    <row r="209" s="1" customFormat="1" ht="16.5" customHeight="1">
      <c r="B209" s="38"/>
      <c r="C209" s="211" t="s">
        <v>347</v>
      </c>
      <c r="D209" s="211" t="s">
        <v>155</v>
      </c>
      <c r="E209" s="212" t="s">
        <v>348</v>
      </c>
      <c r="F209" s="213" t="s">
        <v>349</v>
      </c>
      <c r="G209" s="214" t="s">
        <v>267</v>
      </c>
      <c r="H209" s="215">
        <v>2</v>
      </c>
      <c r="I209" s="216"/>
      <c r="J209" s="217">
        <f>ROUND(I209*H209,2)</f>
        <v>0</v>
      </c>
      <c r="K209" s="213" t="s">
        <v>19</v>
      </c>
      <c r="L209" s="43"/>
      <c r="M209" s="225" t="s">
        <v>19</v>
      </c>
      <c r="N209" s="226" t="s">
        <v>44</v>
      </c>
      <c r="O209" s="83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AR209" s="223" t="s">
        <v>151</v>
      </c>
      <c r="AT209" s="223" t="s">
        <v>155</v>
      </c>
      <c r="AU209" s="223" t="s">
        <v>83</v>
      </c>
      <c r="AY209" s="17" t="s">
        <v>152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81</v>
      </c>
      <c r="BK209" s="224">
        <f>ROUND(I209*H209,2)</f>
        <v>0</v>
      </c>
      <c r="BL209" s="17" t="s">
        <v>151</v>
      </c>
      <c r="BM209" s="223" t="s">
        <v>350</v>
      </c>
    </row>
    <row r="210" s="12" customFormat="1">
      <c r="B210" s="232"/>
      <c r="C210" s="233"/>
      <c r="D210" s="229" t="s">
        <v>182</v>
      </c>
      <c r="E210" s="234" t="s">
        <v>19</v>
      </c>
      <c r="F210" s="235" t="s">
        <v>351</v>
      </c>
      <c r="G210" s="233"/>
      <c r="H210" s="234" t="s">
        <v>19</v>
      </c>
      <c r="I210" s="236"/>
      <c r="J210" s="233"/>
      <c r="K210" s="233"/>
      <c r="L210" s="237"/>
      <c r="M210" s="238"/>
      <c r="N210" s="239"/>
      <c r="O210" s="239"/>
      <c r="P210" s="239"/>
      <c r="Q210" s="239"/>
      <c r="R210" s="239"/>
      <c r="S210" s="239"/>
      <c r="T210" s="240"/>
      <c r="AT210" s="241" t="s">
        <v>182</v>
      </c>
      <c r="AU210" s="241" t="s">
        <v>83</v>
      </c>
      <c r="AV210" s="12" t="s">
        <v>81</v>
      </c>
      <c r="AW210" s="12" t="s">
        <v>35</v>
      </c>
      <c r="AX210" s="12" t="s">
        <v>73</v>
      </c>
      <c r="AY210" s="241" t="s">
        <v>152</v>
      </c>
    </row>
    <row r="211" s="12" customFormat="1">
      <c r="B211" s="232"/>
      <c r="C211" s="233"/>
      <c r="D211" s="229" t="s">
        <v>182</v>
      </c>
      <c r="E211" s="234" t="s">
        <v>19</v>
      </c>
      <c r="F211" s="235" t="s">
        <v>352</v>
      </c>
      <c r="G211" s="233"/>
      <c r="H211" s="234" t="s">
        <v>19</v>
      </c>
      <c r="I211" s="236"/>
      <c r="J211" s="233"/>
      <c r="K211" s="233"/>
      <c r="L211" s="237"/>
      <c r="M211" s="238"/>
      <c r="N211" s="239"/>
      <c r="O211" s="239"/>
      <c r="P211" s="239"/>
      <c r="Q211" s="239"/>
      <c r="R211" s="239"/>
      <c r="S211" s="239"/>
      <c r="T211" s="240"/>
      <c r="AT211" s="241" t="s">
        <v>182</v>
      </c>
      <c r="AU211" s="241" t="s">
        <v>83</v>
      </c>
      <c r="AV211" s="12" t="s">
        <v>81</v>
      </c>
      <c r="AW211" s="12" t="s">
        <v>35</v>
      </c>
      <c r="AX211" s="12" t="s">
        <v>73</v>
      </c>
      <c r="AY211" s="241" t="s">
        <v>152</v>
      </c>
    </row>
    <row r="212" s="12" customFormat="1">
      <c r="B212" s="232"/>
      <c r="C212" s="233"/>
      <c r="D212" s="229" t="s">
        <v>182</v>
      </c>
      <c r="E212" s="234" t="s">
        <v>19</v>
      </c>
      <c r="F212" s="235" t="s">
        <v>322</v>
      </c>
      <c r="G212" s="233"/>
      <c r="H212" s="234" t="s">
        <v>19</v>
      </c>
      <c r="I212" s="236"/>
      <c r="J212" s="233"/>
      <c r="K212" s="233"/>
      <c r="L212" s="237"/>
      <c r="M212" s="238"/>
      <c r="N212" s="239"/>
      <c r="O212" s="239"/>
      <c r="P212" s="239"/>
      <c r="Q212" s="239"/>
      <c r="R212" s="239"/>
      <c r="S212" s="239"/>
      <c r="T212" s="240"/>
      <c r="AT212" s="241" t="s">
        <v>182</v>
      </c>
      <c r="AU212" s="241" t="s">
        <v>83</v>
      </c>
      <c r="AV212" s="12" t="s">
        <v>81</v>
      </c>
      <c r="AW212" s="12" t="s">
        <v>35</v>
      </c>
      <c r="AX212" s="12" t="s">
        <v>73</v>
      </c>
      <c r="AY212" s="241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353</v>
      </c>
      <c r="G213" s="243"/>
      <c r="H213" s="246">
        <v>2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81</v>
      </c>
      <c r="AY213" s="252" t="s">
        <v>152</v>
      </c>
    </row>
    <row r="214" s="1" customFormat="1" ht="16.5" customHeight="1">
      <c r="B214" s="38"/>
      <c r="C214" s="264" t="s">
        <v>354</v>
      </c>
      <c r="D214" s="264" t="s">
        <v>325</v>
      </c>
      <c r="E214" s="265" t="s">
        <v>355</v>
      </c>
      <c r="F214" s="266" t="s">
        <v>356</v>
      </c>
      <c r="G214" s="267" t="s">
        <v>267</v>
      </c>
      <c r="H214" s="268">
        <v>2</v>
      </c>
      <c r="I214" s="269"/>
      <c r="J214" s="270">
        <f>ROUND(I214*H214,2)</f>
        <v>0</v>
      </c>
      <c r="K214" s="266" t="s">
        <v>19</v>
      </c>
      <c r="L214" s="271"/>
      <c r="M214" s="272" t="s">
        <v>19</v>
      </c>
      <c r="N214" s="273" t="s">
        <v>44</v>
      </c>
      <c r="O214" s="83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AR214" s="223" t="s">
        <v>233</v>
      </c>
      <c r="AT214" s="223" t="s">
        <v>325</v>
      </c>
      <c r="AU214" s="223" t="s">
        <v>83</v>
      </c>
      <c r="AY214" s="17" t="s">
        <v>152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7" t="s">
        <v>81</v>
      </c>
      <c r="BK214" s="224">
        <f>ROUND(I214*H214,2)</f>
        <v>0</v>
      </c>
      <c r="BL214" s="17" t="s">
        <v>151</v>
      </c>
      <c r="BM214" s="223" t="s">
        <v>357</v>
      </c>
    </row>
    <row r="215" s="12" customFormat="1">
      <c r="B215" s="232"/>
      <c r="C215" s="233"/>
      <c r="D215" s="229" t="s">
        <v>182</v>
      </c>
      <c r="E215" s="234" t="s">
        <v>19</v>
      </c>
      <c r="F215" s="235" t="s">
        <v>351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182</v>
      </c>
      <c r="AU215" s="241" t="s">
        <v>83</v>
      </c>
      <c r="AV215" s="12" t="s">
        <v>81</v>
      </c>
      <c r="AW215" s="12" t="s">
        <v>35</v>
      </c>
      <c r="AX215" s="12" t="s">
        <v>73</v>
      </c>
      <c r="AY215" s="241" t="s">
        <v>152</v>
      </c>
    </row>
    <row r="216" s="12" customFormat="1">
      <c r="B216" s="232"/>
      <c r="C216" s="233"/>
      <c r="D216" s="229" t="s">
        <v>182</v>
      </c>
      <c r="E216" s="234" t="s">
        <v>19</v>
      </c>
      <c r="F216" s="235" t="s">
        <v>352</v>
      </c>
      <c r="G216" s="233"/>
      <c r="H216" s="234" t="s">
        <v>19</v>
      </c>
      <c r="I216" s="236"/>
      <c r="J216" s="233"/>
      <c r="K216" s="233"/>
      <c r="L216" s="237"/>
      <c r="M216" s="238"/>
      <c r="N216" s="239"/>
      <c r="O216" s="239"/>
      <c r="P216" s="239"/>
      <c r="Q216" s="239"/>
      <c r="R216" s="239"/>
      <c r="S216" s="239"/>
      <c r="T216" s="240"/>
      <c r="AT216" s="241" t="s">
        <v>182</v>
      </c>
      <c r="AU216" s="241" t="s">
        <v>83</v>
      </c>
      <c r="AV216" s="12" t="s">
        <v>81</v>
      </c>
      <c r="AW216" s="12" t="s">
        <v>35</v>
      </c>
      <c r="AX216" s="12" t="s">
        <v>73</v>
      </c>
      <c r="AY216" s="241" t="s">
        <v>152</v>
      </c>
    </row>
    <row r="217" s="12" customFormat="1">
      <c r="B217" s="232"/>
      <c r="C217" s="233"/>
      <c r="D217" s="229" t="s">
        <v>182</v>
      </c>
      <c r="E217" s="234" t="s">
        <v>19</v>
      </c>
      <c r="F217" s="235" t="s">
        <v>322</v>
      </c>
      <c r="G217" s="233"/>
      <c r="H217" s="234" t="s">
        <v>19</v>
      </c>
      <c r="I217" s="236"/>
      <c r="J217" s="233"/>
      <c r="K217" s="233"/>
      <c r="L217" s="237"/>
      <c r="M217" s="238"/>
      <c r="N217" s="239"/>
      <c r="O217" s="239"/>
      <c r="P217" s="239"/>
      <c r="Q217" s="239"/>
      <c r="R217" s="239"/>
      <c r="S217" s="239"/>
      <c r="T217" s="240"/>
      <c r="AT217" s="241" t="s">
        <v>182</v>
      </c>
      <c r="AU217" s="241" t="s">
        <v>83</v>
      </c>
      <c r="AV217" s="12" t="s">
        <v>81</v>
      </c>
      <c r="AW217" s="12" t="s">
        <v>35</v>
      </c>
      <c r="AX217" s="12" t="s">
        <v>73</v>
      </c>
      <c r="AY217" s="241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353</v>
      </c>
      <c r="G218" s="243"/>
      <c r="H218" s="246">
        <v>2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81</v>
      </c>
      <c r="AY218" s="252" t="s">
        <v>152</v>
      </c>
    </row>
    <row r="219" s="1" customFormat="1" ht="16.5" customHeight="1">
      <c r="B219" s="38"/>
      <c r="C219" s="211" t="s">
        <v>358</v>
      </c>
      <c r="D219" s="211" t="s">
        <v>155</v>
      </c>
      <c r="E219" s="212" t="s">
        <v>359</v>
      </c>
      <c r="F219" s="213" t="s">
        <v>360</v>
      </c>
      <c r="G219" s="214" t="s">
        <v>361</v>
      </c>
      <c r="H219" s="215">
        <v>2</v>
      </c>
      <c r="I219" s="216"/>
      <c r="J219" s="217">
        <f>ROUND(I219*H219,2)</f>
        <v>0</v>
      </c>
      <c r="K219" s="213" t="s">
        <v>19</v>
      </c>
      <c r="L219" s="43"/>
      <c r="M219" s="225" t="s">
        <v>19</v>
      </c>
      <c r="N219" s="226" t="s">
        <v>44</v>
      </c>
      <c r="O219" s="83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AR219" s="223" t="s">
        <v>151</v>
      </c>
      <c r="AT219" s="223" t="s">
        <v>155</v>
      </c>
      <c r="AU219" s="223" t="s">
        <v>83</v>
      </c>
      <c r="AY219" s="17" t="s">
        <v>152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81</v>
      </c>
      <c r="BK219" s="224">
        <f>ROUND(I219*H219,2)</f>
        <v>0</v>
      </c>
      <c r="BL219" s="17" t="s">
        <v>151</v>
      </c>
      <c r="BM219" s="223" t="s">
        <v>362</v>
      </c>
    </row>
    <row r="220" s="12" customFormat="1">
      <c r="B220" s="232"/>
      <c r="C220" s="233"/>
      <c r="D220" s="229" t="s">
        <v>182</v>
      </c>
      <c r="E220" s="234" t="s">
        <v>19</v>
      </c>
      <c r="F220" s="235" t="s">
        <v>351</v>
      </c>
      <c r="G220" s="233"/>
      <c r="H220" s="234" t="s">
        <v>19</v>
      </c>
      <c r="I220" s="236"/>
      <c r="J220" s="233"/>
      <c r="K220" s="233"/>
      <c r="L220" s="237"/>
      <c r="M220" s="238"/>
      <c r="N220" s="239"/>
      <c r="O220" s="239"/>
      <c r="P220" s="239"/>
      <c r="Q220" s="239"/>
      <c r="R220" s="239"/>
      <c r="S220" s="239"/>
      <c r="T220" s="240"/>
      <c r="AT220" s="241" t="s">
        <v>182</v>
      </c>
      <c r="AU220" s="241" t="s">
        <v>83</v>
      </c>
      <c r="AV220" s="12" t="s">
        <v>81</v>
      </c>
      <c r="AW220" s="12" t="s">
        <v>35</v>
      </c>
      <c r="AX220" s="12" t="s">
        <v>73</v>
      </c>
      <c r="AY220" s="241" t="s">
        <v>152</v>
      </c>
    </row>
    <row r="221" s="12" customFormat="1">
      <c r="B221" s="232"/>
      <c r="C221" s="233"/>
      <c r="D221" s="229" t="s">
        <v>182</v>
      </c>
      <c r="E221" s="234" t="s">
        <v>19</v>
      </c>
      <c r="F221" s="235" t="s">
        <v>352</v>
      </c>
      <c r="G221" s="233"/>
      <c r="H221" s="234" t="s">
        <v>19</v>
      </c>
      <c r="I221" s="236"/>
      <c r="J221" s="233"/>
      <c r="K221" s="233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182</v>
      </c>
      <c r="AU221" s="241" t="s">
        <v>83</v>
      </c>
      <c r="AV221" s="12" t="s">
        <v>81</v>
      </c>
      <c r="AW221" s="12" t="s">
        <v>35</v>
      </c>
      <c r="AX221" s="12" t="s">
        <v>73</v>
      </c>
      <c r="AY221" s="241" t="s">
        <v>152</v>
      </c>
    </row>
    <row r="222" s="12" customFormat="1">
      <c r="B222" s="232"/>
      <c r="C222" s="233"/>
      <c r="D222" s="229" t="s">
        <v>182</v>
      </c>
      <c r="E222" s="234" t="s">
        <v>19</v>
      </c>
      <c r="F222" s="235" t="s">
        <v>322</v>
      </c>
      <c r="G222" s="233"/>
      <c r="H222" s="234" t="s">
        <v>19</v>
      </c>
      <c r="I222" s="236"/>
      <c r="J222" s="233"/>
      <c r="K222" s="233"/>
      <c r="L222" s="237"/>
      <c r="M222" s="238"/>
      <c r="N222" s="239"/>
      <c r="O222" s="239"/>
      <c r="P222" s="239"/>
      <c r="Q222" s="239"/>
      <c r="R222" s="239"/>
      <c r="S222" s="239"/>
      <c r="T222" s="240"/>
      <c r="AT222" s="241" t="s">
        <v>182</v>
      </c>
      <c r="AU222" s="241" t="s">
        <v>83</v>
      </c>
      <c r="AV222" s="12" t="s">
        <v>81</v>
      </c>
      <c r="AW222" s="12" t="s">
        <v>35</v>
      </c>
      <c r="AX222" s="12" t="s">
        <v>73</v>
      </c>
      <c r="AY222" s="241" t="s">
        <v>152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363</v>
      </c>
      <c r="G223" s="243"/>
      <c r="H223" s="246">
        <v>2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81</v>
      </c>
      <c r="AY223" s="252" t="s">
        <v>152</v>
      </c>
    </row>
    <row r="224" s="1" customFormat="1" ht="16.5" customHeight="1">
      <c r="B224" s="38"/>
      <c r="C224" s="264" t="s">
        <v>364</v>
      </c>
      <c r="D224" s="264" t="s">
        <v>325</v>
      </c>
      <c r="E224" s="265" t="s">
        <v>365</v>
      </c>
      <c r="F224" s="266" t="s">
        <v>366</v>
      </c>
      <c r="G224" s="267" t="s">
        <v>267</v>
      </c>
      <c r="H224" s="268">
        <v>2</v>
      </c>
      <c r="I224" s="269"/>
      <c r="J224" s="270">
        <f>ROUND(I224*H224,2)</f>
        <v>0</v>
      </c>
      <c r="K224" s="266" t="s">
        <v>19</v>
      </c>
      <c r="L224" s="271"/>
      <c r="M224" s="272" t="s">
        <v>19</v>
      </c>
      <c r="N224" s="273" t="s">
        <v>44</v>
      </c>
      <c r="O224" s="83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AR224" s="223" t="s">
        <v>233</v>
      </c>
      <c r="AT224" s="223" t="s">
        <v>325</v>
      </c>
      <c r="AU224" s="223" t="s">
        <v>83</v>
      </c>
      <c r="AY224" s="17" t="s">
        <v>152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81</v>
      </c>
      <c r="BK224" s="224">
        <f>ROUND(I224*H224,2)</f>
        <v>0</v>
      </c>
      <c r="BL224" s="17" t="s">
        <v>151</v>
      </c>
      <c r="BM224" s="223" t="s">
        <v>367</v>
      </c>
    </row>
    <row r="225" s="12" customFormat="1">
      <c r="B225" s="232"/>
      <c r="C225" s="233"/>
      <c r="D225" s="229" t="s">
        <v>182</v>
      </c>
      <c r="E225" s="234" t="s">
        <v>19</v>
      </c>
      <c r="F225" s="235" t="s">
        <v>351</v>
      </c>
      <c r="G225" s="233"/>
      <c r="H225" s="234" t="s">
        <v>19</v>
      </c>
      <c r="I225" s="236"/>
      <c r="J225" s="233"/>
      <c r="K225" s="233"/>
      <c r="L225" s="237"/>
      <c r="M225" s="238"/>
      <c r="N225" s="239"/>
      <c r="O225" s="239"/>
      <c r="P225" s="239"/>
      <c r="Q225" s="239"/>
      <c r="R225" s="239"/>
      <c r="S225" s="239"/>
      <c r="T225" s="240"/>
      <c r="AT225" s="241" t="s">
        <v>182</v>
      </c>
      <c r="AU225" s="241" t="s">
        <v>83</v>
      </c>
      <c r="AV225" s="12" t="s">
        <v>81</v>
      </c>
      <c r="AW225" s="12" t="s">
        <v>35</v>
      </c>
      <c r="AX225" s="12" t="s">
        <v>73</v>
      </c>
      <c r="AY225" s="241" t="s">
        <v>152</v>
      </c>
    </row>
    <row r="226" s="12" customFormat="1">
      <c r="B226" s="232"/>
      <c r="C226" s="233"/>
      <c r="D226" s="229" t="s">
        <v>182</v>
      </c>
      <c r="E226" s="234" t="s">
        <v>19</v>
      </c>
      <c r="F226" s="235" t="s">
        <v>352</v>
      </c>
      <c r="G226" s="233"/>
      <c r="H226" s="234" t="s">
        <v>19</v>
      </c>
      <c r="I226" s="236"/>
      <c r="J226" s="233"/>
      <c r="K226" s="233"/>
      <c r="L226" s="237"/>
      <c r="M226" s="238"/>
      <c r="N226" s="239"/>
      <c r="O226" s="239"/>
      <c r="P226" s="239"/>
      <c r="Q226" s="239"/>
      <c r="R226" s="239"/>
      <c r="S226" s="239"/>
      <c r="T226" s="240"/>
      <c r="AT226" s="241" t="s">
        <v>182</v>
      </c>
      <c r="AU226" s="241" t="s">
        <v>83</v>
      </c>
      <c r="AV226" s="12" t="s">
        <v>81</v>
      </c>
      <c r="AW226" s="12" t="s">
        <v>35</v>
      </c>
      <c r="AX226" s="12" t="s">
        <v>73</v>
      </c>
      <c r="AY226" s="241" t="s">
        <v>152</v>
      </c>
    </row>
    <row r="227" s="12" customFormat="1">
      <c r="B227" s="232"/>
      <c r="C227" s="233"/>
      <c r="D227" s="229" t="s">
        <v>182</v>
      </c>
      <c r="E227" s="234" t="s">
        <v>19</v>
      </c>
      <c r="F227" s="235" t="s">
        <v>322</v>
      </c>
      <c r="G227" s="233"/>
      <c r="H227" s="234" t="s">
        <v>19</v>
      </c>
      <c r="I227" s="236"/>
      <c r="J227" s="233"/>
      <c r="K227" s="233"/>
      <c r="L227" s="237"/>
      <c r="M227" s="238"/>
      <c r="N227" s="239"/>
      <c r="O227" s="239"/>
      <c r="P227" s="239"/>
      <c r="Q227" s="239"/>
      <c r="R227" s="239"/>
      <c r="S227" s="239"/>
      <c r="T227" s="240"/>
      <c r="AT227" s="241" t="s">
        <v>182</v>
      </c>
      <c r="AU227" s="241" t="s">
        <v>83</v>
      </c>
      <c r="AV227" s="12" t="s">
        <v>81</v>
      </c>
      <c r="AW227" s="12" t="s">
        <v>35</v>
      </c>
      <c r="AX227" s="12" t="s">
        <v>73</v>
      </c>
      <c r="AY227" s="241" t="s">
        <v>152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363</v>
      </c>
      <c r="G228" s="243"/>
      <c r="H228" s="246">
        <v>2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81</v>
      </c>
      <c r="AY228" s="252" t="s">
        <v>152</v>
      </c>
    </row>
    <row r="229" s="1" customFormat="1" ht="24" customHeight="1">
      <c r="B229" s="38"/>
      <c r="C229" s="211" t="s">
        <v>368</v>
      </c>
      <c r="D229" s="211" t="s">
        <v>155</v>
      </c>
      <c r="E229" s="212" t="s">
        <v>369</v>
      </c>
      <c r="F229" s="213" t="s">
        <v>370</v>
      </c>
      <c r="G229" s="214" t="s">
        <v>254</v>
      </c>
      <c r="H229" s="215">
        <v>436.48399999999998</v>
      </c>
      <c r="I229" s="216"/>
      <c r="J229" s="217">
        <f>ROUND(I229*H229,2)</f>
        <v>0</v>
      </c>
      <c r="K229" s="213" t="s">
        <v>178</v>
      </c>
      <c r="L229" s="43"/>
      <c r="M229" s="225" t="s">
        <v>19</v>
      </c>
      <c r="N229" s="226" t="s">
        <v>44</v>
      </c>
      <c r="O229" s="83"/>
      <c r="P229" s="227">
        <f>O229*H229</f>
        <v>0</v>
      </c>
      <c r="Q229" s="227">
        <v>0.015769999999999999</v>
      </c>
      <c r="R229" s="227">
        <f>Q229*H229</f>
        <v>6.8833526799999998</v>
      </c>
      <c r="S229" s="227">
        <v>0</v>
      </c>
      <c r="T229" s="228">
        <f>S229*H229</f>
        <v>0</v>
      </c>
      <c r="AR229" s="223" t="s">
        <v>151</v>
      </c>
      <c r="AT229" s="223" t="s">
        <v>155</v>
      </c>
      <c r="AU229" s="223" t="s">
        <v>83</v>
      </c>
      <c r="AY229" s="17" t="s">
        <v>152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81</v>
      </c>
      <c r="BK229" s="224">
        <f>ROUND(I229*H229,2)</f>
        <v>0</v>
      </c>
      <c r="BL229" s="17" t="s">
        <v>151</v>
      </c>
      <c r="BM229" s="223" t="s">
        <v>371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372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2" customFormat="1">
      <c r="B231" s="232"/>
      <c r="C231" s="233"/>
      <c r="D231" s="229" t="s">
        <v>182</v>
      </c>
      <c r="E231" s="234" t="s">
        <v>19</v>
      </c>
      <c r="F231" s="235" t="s">
        <v>373</v>
      </c>
      <c r="G231" s="233"/>
      <c r="H231" s="234" t="s">
        <v>19</v>
      </c>
      <c r="I231" s="236"/>
      <c r="J231" s="233"/>
      <c r="K231" s="233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182</v>
      </c>
      <c r="AU231" s="241" t="s">
        <v>83</v>
      </c>
      <c r="AV231" s="12" t="s">
        <v>81</v>
      </c>
      <c r="AW231" s="12" t="s">
        <v>35</v>
      </c>
      <c r="AX231" s="12" t="s">
        <v>73</v>
      </c>
      <c r="AY231" s="241" t="s">
        <v>152</v>
      </c>
    </row>
    <row r="232" s="12" customFormat="1">
      <c r="B232" s="232"/>
      <c r="C232" s="233"/>
      <c r="D232" s="229" t="s">
        <v>182</v>
      </c>
      <c r="E232" s="234" t="s">
        <v>19</v>
      </c>
      <c r="F232" s="235" t="s">
        <v>374</v>
      </c>
      <c r="G232" s="233"/>
      <c r="H232" s="234" t="s">
        <v>19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182</v>
      </c>
      <c r="AU232" s="241" t="s">
        <v>83</v>
      </c>
      <c r="AV232" s="12" t="s">
        <v>81</v>
      </c>
      <c r="AW232" s="12" t="s">
        <v>35</v>
      </c>
      <c r="AX232" s="12" t="s">
        <v>73</v>
      </c>
      <c r="AY232" s="241" t="s">
        <v>152</v>
      </c>
    </row>
    <row r="233" s="12" customFormat="1">
      <c r="B233" s="232"/>
      <c r="C233" s="233"/>
      <c r="D233" s="229" t="s">
        <v>182</v>
      </c>
      <c r="E233" s="234" t="s">
        <v>19</v>
      </c>
      <c r="F233" s="235" t="s">
        <v>375</v>
      </c>
      <c r="G233" s="233"/>
      <c r="H233" s="234" t="s">
        <v>19</v>
      </c>
      <c r="I233" s="236"/>
      <c r="J233" s="233"/>
      <c r="K233" s="233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182</v>
      </c>
      <c r="AU233" s="241" t="s">
        <v>83</v>
      </c>
      <c r="AV233" s="12" t="s">
        <v>81</v>
      </c>
      <c r="AW233" s="12" t="s">
        <v>35</v>
      </c>
      <c r="AX233" s="12" t="s">
        <v>73</v>
      </c>
      <c r="AY233" s="241" t="s">
        <v>152</v>
      </c>
    </row>
    <row r="234" s="12" customFormat="1">
      <c r="B234" s="232"/>
      <c r="C234" s="233"/>
      <c r="D234" s="229" t="s">
        <v>182</v>
      </c>
      <c r="E234" s="234" t="s">
        <v>19</v>
      </c>
      <c r="F234" s="235" t="s">
        <v>376</v>
      </c>
      <c r="G234" s="233"/>
      <c r="H234" s="234" t="s">
        <v>19</v>
      </c>
      <c r="I234" s="236"/>
      <c r="J234" s="233"/>
      <c r="K234" s="233"/>
      <c r="L234" s="237"/>
      <c r="M234" s="238"/>
      <c r="N234" s="239"/>
      <c r="O234" s="239"/>
      <c r="P234" s="239"/>
      <c r="Q234" s="239"/>
      <c r="R234" s="239"/>
      <c r="S234" s="239"/>
      <c r="T234" s="240"/>
      <c r="AT234" s="241" t="s">
        <v>182</v>
      </c>
      <c r="AU234" s="241" t="s">
        <v>83</v>
      </c>
      <c r="AV234" s="12" t="s">
        <v>81</v>
      </c>
      <c r="AW234" s="12" t="s">
        <v>35</v>
      </c>
      <c r="AX234" s="12" t="s">
        <v>73</v>
      </c>
      <c r="AY234" s="241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377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378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2" customFormat="1">
      <c r="B237" s="232"/>
      <c r="C237" s="233"/>
      <c r="D237" s="229" t="s">
        <v>182</v>
      </c>
      <c r="E237" s="234" t="s">
        <v>19</v>
      </c>
      <c r="F237" s="235" t="s">
        <v>379</v>
      </c>
      <c r="G237" s="233"/>
      <c r="H237" s="234" t="s">
        <v>19</v>
      </c>
      <c r="I237" s="236"/>
      <c r="J237" s="233"/>
      <c r="K237" s="233"/>
      <c r="L237" s="237"/>
      <c r="M237" s="238"/>
      <c r="N237" s="239"/>
      <c r="O237" s="239"/>
      <c r="P237" s="239"/>
      <c r="Q237" s="239"/>
      <c r="R237" s="239"/>
      <c r="S237" s="239"/>
      <c r="T237" s="240"/>
      <c r="AT237" s="241" t="s">
        <v>182</v>
      </c>
      <c r="AU237" s="241" t="s">
        <v>83</v>
      </c>
      <c r="AV237" s="12" t="s">
        <v>81</v>
      </c>
      <c r="AW237" s="12" t="s">
        <v>35</v>
      </c>
      <c r="AX237" s="12" t="s">
        <v>73</v>
      </c>
      <c r="AY237" s="241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380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381</v>
      </c>
      <c r="G239" s="243"/>
      <c r="H239" s="246">
        <v>361.24900000000002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3" customFormat="1">
      <c r="B240" s="242"/>
      <c r="C240" s="243"/>
      <c r="D240" s="229" t="s">
        <v>182</v>
      </c>
      <c r="E240" s="244" t="s">
        <v>19</v>
      </c>
      <c r="F240" s="245" t="s">
        <v>382</v>
      </c>
      <c r="G240" s="243"/>
      <c r="H240" s="246">
        <v>75.234999999999999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AT240" s="252" t="s">
        <v>182</v>
      </c>
      <c r="AU240" s="252" t="s">
        <v>83</v>
      </c>
      <c r="AV240" s="13" t="s">
        <v>83</v>
      </c>
      <c r="AW240" s="13" t="s">
        <v>35</v>
      </c>
      <c r="AX240" s="13" t="s">
        <v>73</v>
      </c>
      <c r="AY240" s="252" t="s">
        <v>152</v>
      </c>
    </row>
    <row r="241" s="14" customFormat="1">
      <c r="B241" s="253"/>
      <c r="C241" s="254"/>
      <c r="D241" s="229" t="s">
        <v>182</v>
      </c>
      <c r="E241" s="255" t="s">
        <v>19</v>
      </c>
      <c r="F241" s="256" t="s">
        <v>189</v>
      </c>
      <c r="G241" s="254"/>
      <c r="H241" s="257">
        <v>436.48400000000004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AT241" s="263" t="s">
        <v>182</v>
      </c>
      <c r="AU241" s="263" t="s">
        <v>83</v>
      </c>
      <c r="AV241" s="14" t="s">
        <v>151</v>
      </c>
      <c r="AW241" s="14" t="s">
        <v>35</v>
      </c>
      <c r="AX241" s="14" t="s">
        <v>81</v>
      </c>
      <c r="AY241" s="263" t="s">
        <v>152</v>
      </c>
    </row>
    <row r="242" s="1" customFormat="1" ht="24" customHeight="1">
      <c r="B242" s="38"/>
      <c r="C242" s="264" t="s">
        <v>383</v>
      </c>
      <c r="D242" s="264" t="s">
        <v>325</v>
      </c>
      <c r="E242" s="265" t="s">
        <v>384</v>
      </c>
      <c r="F242" s="266" t="s">
        <v>385</v>
      </c>
      <c r="G242" s="267" t="s">
        <v>223</v>
      </c>
      <c r="H242" s="268">
        <v>55.179000000000002</v>
      </c>
      <c r="I242" s="269"/>
      <c r="J242" s="270">
        <f>ROUND(I242*H242,2)</f>
        <v>0</v>
      </c>
      <c r="K242" s="266" t="s">
        <v>19</v>
      </c>
      <c r="L242" s="271"/>
      <c r="M242" s="272" t="s">
        <v>19</v>
      </c>
      <c r="N242" s="273" t="s">
        <v>44</v>
      </c>
      <c r="O242" s="83"/>
      <c r="P242" s="227">
        <f>O242*H242</f>
        <v>0</v>
      </c>
      <c r="Q242" s="227">
        <v>1</v>
      </c>
      <c r="R242" s="227">
        <f>Q242*H242</f>
        <v>55.179000000000002</v>
      </c>
      <c r="S242" s="227">
        <v>0</v>
      </c>
      <c r="T242" s="228">
        <f>S242*H242</f>
        <v>0</v>
      </c>
      <c r="AR242" s="223" t="s">
        <v>233</v>
      </c>
      <c r="AT242" s="223" t="s">
        <v>325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386</v>
      </c>
    </row>
    <row r="243" s="12" customFormat="1">
      <c r="B243" s="232"/>
      <c r="C243" s="233"/>
      <c r="D243" s="229" t="s">
        <v>182</v>
      </c>
      <c r="E243" s="234" t="s">
        <v>19</v>
      </c>
      <c r="F243" s="235" t="s">
        <v>387</v>
      </c>
      <c r="G243" s="233"/>
      <c r="H243" s="234" t="s">
        <v>19</v>
      </c>
      <c r="I243" s="236"/>
      <c r="J243" s="233"/>
      <c r="K243" s="233"/>
      <c r="L243" s="237"/>
      <c r="M243" s="238"/>
      <c r="N243" s="239"/>
      <c r="O243" s="239"/>
      <c r="P243" s="239"/>
      <c r="Q243" s="239"/>
      <c r="R243" s="239"/>
      <c r="S243" s="239"/>
      <c r="T243" s="240"/>
      <c r="AT243" s="241" t="s">
        <v>182</v>
      </c>
      <c r="AU243" s="241" t="s">
        <v>83</v>
      </c>
      <c r="AV243" s="12" t="s">
        <v>81</v>
      </c>
      <c r="AW243" s="12" t="s">
        <v>35</v>
      </c>
      <c r="AX243" s="12" t="s">
        <v>73</v>
      </c>
      <c r="AY243" s="241" t="s">
        <v>152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388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2" customFormat="1">
      <c r="B245" s="232"/>
      <c r="C245" s="233"/>
      <c r="D245" s="229" t="s">
        <v>182</v>
      </c>
      <c r="E245" s="234" t="s">
        <v>19</v>
      </c>
      <c r="F245" s="235" t="s">
        <v>389</v>
      </c>
      <c r="G245" s="233"/>
      <c r="H245" s="234" t="s">
        <v>19</v>
      </c>
      <c r="I245" s="236"/>
      <c r="J245" s="233"/>
      <c r="K245" s="233"/>
      <c r="L245" s="237"/>
      <c r="M245" s="238"/>
      <c r="N245" s="239"/>
      <c r="O245" s="239"/>
      <c r="P245" s="239"/>
      <c r="Q245" s="239"/>
      <c r="R245" s="239"/>
      <c r="S245" s="239"/>
      <c r="T245" s="240"/>
      <c r="AT245" s="241" t="s">
        <v>182</v>
      </c>
      <c r="AU245" s="241" t="s">
        <v>83</v>
      </c>
      <c r="AV245" s="12" t="s">
        <v>81</v>
      </c>
      <c r="AW245" s="12" t="s">
        <v>35</v>
      </c>
      <c r="AX245" s="12" t="s">
        <v>73</v>
      </c>
      <c r="AY245" s="241" t="s">
        <v>152</v>
      </c>
    </row>
    <row r="246" s="13" customFormat="1">
      <c r="B246" s="242"/>
      <c r="C246" s="243"/>
      <c r="D246" s="229" t="s">
        <v>182</v>
      </c>
      <c r="E246" s="244" t="s">
        <v>19</v>
      </c>
      <c r="F246" s="245" t="s">
        <v>390</v>
      </c>
      <c r="G246" s="243"/>
      <c r="H246" s="246">
        <v>40.749000000000002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AT246" s="252" t="s">
        <v>182</v>
      </c>
      <c r="AU246" s="252" t="s">
        <v>83</v>
      </c>
      <c r="AV246" s="13" t="s">
        <v>83</v>
      </c>
      <c r="AW246" s="13" t="s">
        <v>35</v>
      </c>
      <c r="AX246" s="13" t="s">
        <v>73</v>
      </c>
      <c r="AY246" s="252" t="s">
        <v>152</v>
      </c>
    </row>
    <row r="247" s="13" customFormat="1">
      <c r="B247" s="242"/>
      <c r="C247" s="243"/>
      <c r="D247" s="229" t="s">
        <v>182</v>
      </c>
      <c r="E247" s="244" t="s">
        <v>19</v>
      </c>
      <c r="F247" s="245" t="s">
        <v>391</v>
      </c>
      <c r="G247" s="243"/>
      <c r="H247" s="246">
        <v>8.4870000000000001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AT247" s="252" t="s">
        <v>182</v>
      </c>
      <c r="AU247" s="252" t="s">
        <v>83</v>
      </c>
      <c r="AV247" s="13" t="s">
        <v>83</v>
      </c>
      <c r="AW247" s="13" t="s">
        <v>35</v>
      </c>
      <c r="AX247" s="13" t="s">
        <v>73</v>
      </c>
      <c r="AY247" s="252" t="s">
        <v>152</v>
      </c>
    </row>
    <row r="248" s="13" customFormat="1">
      <c r="B248" s="242"/>
      <c r="C248" s="243"/>
      <c r="D248" s="229" t="s">
        <v>182</v>
      </c>
      <c r="E248" s="244" t="s">
        <v>19</v>
      </c>
      <c r="F248" s="245" t="s">
        <v>392</v>
      </c>
      <c r="G248" s="243"/>
      <c r="H248" s="246">
        <v>5.9429999999999996</v>
      </c>
      <c r="I248" s="247"/>
      <c r="J248" s="243"/>
      <c r="K248" s="243"/>
      <c r="L248" s="248"/>
      <c r="M248" s="249"/>
      <c r="N248" s="250"/>
      <c r="O248" s="250"/>
      <c r="P248" s="250"/>
      <c r="Q248" s="250"/>
      <c r="R248" s="250"/>
      <c r="S248" s="250"/>
      <c r="T248" s="251"/>
      <c r="AT248" s="252" t="s">
        <v>182</v>
      </c>
      <c r="AU248" s="252" t="s">
        <v>83</v>
      </c>
      <c r="AV248" s="13" t="s">
        <v>83</v>
      </c>
      <c r="AW248" s="13" t="s">
        <v>35</v>
      </c>
      <c r="AX248" s="13" t="s">
        <v>73</v>
      </c>
      <c r="AY248" s="252" t="s">
        <v>152</v>
      </c>
    </row>
    <row r="249" s="14" customFormat="1">
      <c r="B249" s="253"/>
      <c r="C249" s="254"/>
      <c r="D249" s="229" t="s">
        <v>182</v>
      </c>
      <c r="E249" s="255" t="s">
        <v>19</v>
      </c>
      <c r="F249" s="256" t="s">
        <v>189</v>
      </c>
      <c r="G249" s="254"/>
      <c r="H249" s="257">
        <v>55.179000000000002</v>
      </c>
      <c r="I249" s="258"/>
      <c r="J249" s="254"/>
      <c r="K249" s="254"/>
      <c r="L249" s="259"/>
      <c r="M249" s="260"/>
      <c r="N249" s="261"/>
      <c r="O249" s="261"/>
      <c r="P249" s="261"/>
      <c r="Q249" s="261"/>
      <c r="R249" s="261"/>
      <c r="S249" s="261"/>
      <c r="T249" s="262"/>
      <c r="AT249" s="263" t="s">
        <v>182</v>
      </c>
      <c r="AU249" s="263" t="s">
        <v>83</v>
      </c>
      <c r="AV249" s="14" t="s">
        <v>151</v>
      </c>
      <c r="AW249" s="14" t="s">
        <v>35</v>
      </c>
      <c r="AX249" s="14" t="s">
        <v>81</v>
      </c>
      <c r="AY249" s="263" t="s">
        <v>152</v>
      </c>
    </row>
    <row r="250" s="1" customFormat="1" ht="16.5" customHeight="1">
      <c r="B250" s="38"/>
      <c r="C250" s="264" t="s">
        <v>393</v>
      </c>
      <c r="D250" s="264" t="s">
        <v>325</v>
      </c>
      <c r="E250" s="265" t="s">
        <v>394</v>
      </c>
      <c r="F250" s="266" t="s">
        <v>395</v>
      </c>
      <c r="G250" s="267" t="s">
        <v>267</v>
      </c>
      <c r="H250" s="268">
        <v>1344</v>
      </c>
      <c r="I250" s="269"/>
      <c r="J250" s="270">
        <f>ROUND(I250*H250,2)</f>
        <v>0</v>
      </c>
      <c r="K250" s="266" t="s">
        <v>178</v>
      </c>
      <c r="L250" s="271"/>
      <c r="M250" s="272" t="s">
        <v>19</v>
      </c>
      <c r="N250" s="273" t="s">
        <v>44</v>
      </c>
      <c r="O250" s="83"/>
      <c r="P250" s="227">
        <f>O250*H250</f>
        <v>0</v>
      </c>
      <c r="Q250" s="227">
        <v>0.0074200000000000004</v>
      </c>
      <c r="R250" s="227">
        <f>Q250*H250</f>
        <v>9.9724800000000009</v>
      </c>
      <c r="S250" s="227">
        <v>0</v>
      </c>
      <c r="T250" s="228">
        <f>S250*H250</f>
        <v>0</v>
      </c>
      <c r="AR250" s="223" t="s">
        <v>233</v>
      </c>
      <c r="AT250" s="223" t="s">
        <v>325</v>
      </c>
      <c r="AU250" s="223" t="s">
        <v>83</v>
      </c>
      <c r="AY250" s="17" t="s">
        <v>152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81</v>
      </c>
      <c r="BK250" s="224">
        <f>ROUND(I250*H250,2)</f>
        <v>0</v>
      </c>
      <c r="BL250" s="17" t="s">
        <v>151</v>
      </c>
      <c r="BM250" s="223" t="s">
        <v>396</v>
      </c>
    </row>
    <row r="251" s="1" customFormat="1" ht="24" customHeight="1">
      <c r="B251" s="38"/>
      <c r="C251" s="264" t="s">
        <v>397</v>
      </c>
      <c r="D251" s="264" t="s">
        <v>325</v>
      </c>
      <c r="E251" s="265" t="s">
        <v>398</v>
      </c>
      <c r="F251" s="266" t="s">
        <v>399</v>
      </c>
      <c r="G251" s="267" t="s">
        <v>267</v>
      </c>
      <c r="H251" s="268">
        <v>672</v>
      </c>
      <c r="I251" s="269"/>
      <c r="J251" s="270">
        <f>ROUND(I251*H251,2)</f>
        <v>0</v>
      </c>
      <c r="K251" s="266" t="s">
        <v>178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0.082000000000000003</v>
      </c>
      <c r="R251" s="227">
        <f>Q251*H251</f>
        <v>55.103999999999999</v>
      </c>
      <c r="S251" s="227">
        <v>0</v>
      </c>
      <c r="T251" s="228">
        <f>S251*H251</f>
        <v>0</v>
      </c>
      <c r="AR251" s="223" t="s">
        <v>233</v>
      </c>
      <c r="AT251" s="223" t="s">
        <v>325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151</v>
      </c>
      <c r="BM251" s="223" t="s">
        <v>400</v>
      </c>
    </row>
    <row r="252" s="1" customFormat="1" ht="24" customHeight="1">
      <c r="B252" s="38"/>
      <c r="C252" s="211" t="s">
        <v>401</v>
      </c>
      <c r="D252" s="211" t="s">
        <v>155</v>
      </c>
      <c r="E252" s="212" t="s">
        <v>402</v>
      </c>
      <c r="F252" s="213" t="s">
        <v>403</v>
      </c>
      <c r="G252" s="214" t="s">
        <v>254</v>
      </c>
      <c r="H252" s="215">
        <v>245.62000000000001</v>
      </c>
      <c r="I252" s="216"/>
      <c r="J252" s="217">
        <f>ROUND(I252*H252,2)</f>
        <v>0</v>
      </c>
      <c r="K252" s="213" t="s">
        <v>178</v>
      </c>
      <c r="L252" s="43"/>
      <c r="M252" s="225" t="s">
        <v>19</v>
      </c>
      <c r="N252" s="226" t="s">
        <v>44</v>
      </c>
      <c r="O252" s="83"/>
      <c r="P252" s="227">
        <f>O252*H252</f>
        <v>0</v>
      </c>
      <c r="Q252" s="227">
        <v>0.0068999999999999999</v>
      </c>
      <c r="R252" s="227">
        <f>Q252*H252</f>
        <v>1.6947779999999999</v>
      </c>
      <c r="S252" s="227">
        <v>0</v>
      </c>
      <c r="T252" s="228">
        <f>S252*H252</f>
        <v>0</v>
      </c>
      <c r="AR252" s="223" t="s">
        <v>151</v>
      </c>
      <c r="AT252" s="223" t="s">
        <v>155</v>
      </c>
      <c r="AU252" s="223" t="s">
        <v>83</v>
      </c>
      <c r="AY252" s="17" t="s">
        <v>152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81</v>
      </c>
      <c r="BK252" s="224">
        <f>ROUND(I252*H252,2)</f>
        <v>0</v>
      </c>
      <c r="BL252" s="17" t="s">
        <v>151</v>
      </c>
      <c r="BM252" s="223" t="s">
        <v>404</v>
      </c>
    </row>
    <row r="253" s="1" customFormat="1">
      <c r="B253" s="38"/>
      <c r="C253" s="39"/>
      <c r="D253" s="229" t="s">
        <v>180</v>
      </c>
      <c r="E253" s="39"/>
      <c r="F253" s="230" t="s">
        <v>405</v>
      </c>
      <c r="G253" s="39"/>
      <c r="H253" s="39"/>
      <c r="I253" s="135"/>
      <c r="J253" s="39"/>
      <c r="K253" s="39"/>
      <c r="L253" s="43"/>
      <c r="M253" s="231"/>
      <c r="N253" s="83"/>
      <c r="O253" s="83"/>
      <c r="P253" s="83"/>
      <c r="Q253" s="83"/>
      <c r="R253" s="83"/>
      <c r="S253" s="83"/>
      <c r="T253" s="84"/>
      <c r="AT253" s="17" t="s">
        <v>180</v>
      </c>
      <c r="AU253" s="17" t="s">
        <v>83</v>
      </c>
    </row>
    <row r="254" s="12" customFormat="1">
      <c r="B254" s="232"/>
      <c r="C254" s="233"/>
      <c r="D254" s="229" t="s">
        <v>182</v>
      </c>
      <c r="E254" s="234" t="s">
        <v>19</v>
      </c>
      <c r="F254" s="235" t="s">
        <v>372</v>
      </c>
      <c r="G254" s="233"/>
      <c r="H254" s="234" t="s">
        <v>19</v>
      </c>
      <c r="I254" s="236"/>
      <c r="J254" s="233"/>
      <c r="K254" s="233"/>
      <c r="L254" s="237"/>
      <c r="M254" s="238"/>
      <c r="N254" s="239"/>
      <c r="O254" s="239"/>
      <c r="P254" s="239"/>
      <c r="Q254" s="239"/>
      <c r="R254" s="239"/>
      <c r="S254" s="239"/>
      <c r="T254" s="240"/>
      <c r="AT254" s="241" t="s">
        <v>182</v>
      </c>
      <c r="AU254" s="241" t="s">
        <v>83</v>
      </c>
      <c r="AV254" s="12" t="s">
        <v>81</v>
      </c>
      <c r="AW254" s="12" t="s">
        <v>35</v>
      </c>
      <c r="AX254" s="12" t="s">
        <v>73</v>
      </c>
      <c r="AY254" s="241" t="s">
        <v>152</v>
      </c>
    </row>
    <row r="255" s="12" customFormat="1">
      <c r="B255" s="232"/>
      <c r="C255" s="233"/>
      <c r="D255" s="229" t="s">
        <v>182</v>
      </c>
      <c r="E255" s="234" t="s">
        <v>19</v>
      </c>
      <c r="F255" s="235" t="s">
        <v>373</v>
      </c>
      <c r="G255" s="233"/>
      <c r="H255" s="234" t="s">
        <v>19</v>
      </c>
      <c r="I255" s="236"/>
      <c r="J255" s="233"/>
      <c r="K255" s="233"/>
      <c r="L255" s="237"/>
      <c r="M255" s="238"/>
      <c r="N255" s="239"/>
      <c r="O255" s="239"/>
      <c r="P255" s="239"/>
      <c r="Q255" s="239"/>
      <c r="R255" s="239"/>
      <c r="S255" s="239"/>
      <c r="T255" s="240"/>
      <c r="AT255" s="241" t="s">
        <v>182</v>
      </c>
      <c r="AU255" s="241" t="s">
        <v>83</v>
      </c>
      <c r="AV255" s="12" t="s">
        <v>81</v>
      </c>
      <c r="AW255" s="12" t="s">
        <v>35</v>
      </c>
      <c r="AX255" s="12" t="s">
        <v>73</v>
      </c>
      <c r="AY255" s="241" t="s">
        <v>152</v>
      </c>
    </row>
    <row r="256" s="13" customFormat="1">
      <c r="B256" s="242"/>
      <c r="C256" s="243"/>
      <c r="D256" s="229" t="s">
        <v>182</v>
      </c>
      <c r="E256" s="244" t="s">
        <v>19</v>
      </c>
      <c r="F256" s="245" t="s">
        <v>406</v>
      </c>
      <c r="G256" s="243"/>
      <c r="H256" s="246">
        <v>245.62000000000001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AT256" s="252" t="s">
        <v>182</v>
      </c>
      <c r="AU256" s="252" t="s">
        <v>83</v>
      </c>
      <c r="AV256" s="13" t="s">
        <v>83</v>
      </c>
      <c r="AW256" s="13" t="s">
        <v>35</v>
      </c>
      <c r="AX256" s="13" t="s">
        <v>81</v>
      </c>
      <c r="AY256" s="252" t="s">
        <v>152</v>
      </c>
    </row>
    <row r="257" s="1" customFormat="1" ht="24" customHeight="1">
      <c r="B257" s="38"/>
      <c r="C257" s="211" t="s">
        <v>407</v>
      </c>
      <c r="D257" s="211" t="s">
        <v>155</v>
      </c>
      <c r="E257" s="212" t="s">
        <v>408</v>
      </c>
      <c r="F257" s="213" t="s">
        <v>409</v>
      </c>
      <c r="G257" s="214" t="s">
        <v>254</v>
      </c>
      <c r="H257" s="215">
        <v>451.02600000000001</v>
      </c>
      <c r="I257" s="216"/>
      <c r="J257" s="217">
        <f>ROUND(I257*H257,2)</f>
        <v>0</v>
      </c>
      <c r="K257" s="213" t="s">
        <v>178</v>
      </c>
      <c r="L257" s="43"/>
      <c r="M257" s="225" t="s">
        <v>19</v>
      </c>
      <c r="N257" s="226" t="s">
        <v>44</v>
      </c>
      <c r="O257" s="83"/>
      <c r="P257" s="227">
        <f>O257*H257</f>
        <v>0</v>
      </c>
      <c r="Q257" s="227">
        <v>0.0068999999999999999</v>
      </c>
      <c r="R257" s="227">
        <f>Q257*H257</f>
        <v>3.1120793999999998</v>
      </c>
      <c r="S257" s="227">
        <v>0</v>
      </c>
      <c r="T257" s="228">
        <f>S257*H257</f>
        <v>0</v>
      </c>
      <c r="AR257" s="223" t="s">
        <v>151</v>
      </c>
      <c r="AT257" s="223" t="s">
        <v>155</v>
      </c>
      <c r="AU257" s="223" t="s">
        <v>83</v>
      </c>
      <c r="AY257" s="17" t="s">
        <v>152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81</v>
      </c>
      <c r="BK257" s="224">
        <f>ROUND(I257*H257,2)</f>
        <v>0</v>
      </c>
      <c r="BL257" s="17" t="s">
        <v>151</v>
      </c>
      <c r="BM257" s="223" t="s">
        <v>410</v>
      </c>
    </row>
    <row r="258" s="1" customFormat="1">
      <c r="B258" s="38"/>
      <c r="C258" s="39"/>
      <c r="D258" s="229" t="s">
        <v>180</v>
      </c>
      <c r="E258" s="39"/>
      <c r="F258" s="230" t="s">
        <v>405</v>
      </c>
      <c r="G258" s="39"/>
      <c r="H258" s="39"/>
      <c r="I258" s="135"/>
      <c r="J258" s="39"/>
      <c r="K258" s="39"/>
      <c r="L258" s="43"/>
      <c r="M258" s="231"/>
      <c r="N258" s="83"/>
      <c r="O258" s="83"/>
      <c r="P258" s="83"/>
      <c r="Q258" s="83"/>
      <c r="R258" s="83"/>
      <c r="S258" s="83"/>
      <c r="T258" s="84"/>
      <c r="AT258" s="17" t="s">
        <v>180</v>
      </c>
      <c r="AU258" s="17" t="s">
        <v>83</v>
      </c>
    </row>
    <row r="259" s="12" customFormat="1">
      <c r="B259" s="232"/>
      <c r="C259" s="233"/>
      <c r="D259" s="229" t="s">
        <v>182</v>
      </c>
      <c r="E259" s="234" t="s">
        <v>19</v>
      </c>
      <c r="F259" s="235" t="s">
        <v>372</v>
      </c>
      <c r="G259" s="233"/>
      <c r="H259" s="234" t="s">
        <v>19</v>
      </c>
      <c r="I259" s="236"/>
      <c r="J259" s="233"/>
      <c r="K259" s="233"/>
      <c r="L259" s="237"/>
      <c r="M259" s="238"/>
      <c r="N259" s="239"/>
      <c r="O259" s="239"/>
      <c r="P259" s="239"/>
      <c r="Q259" s="239"/>
      <c r="R259" s="239"/>
      <c r="S259" s="239"/>
      <c r="T259" s="240"/>
      <c r="AT259" s="241" t="s">
        <v>182</v>
      </c>
      <c r="AU259" s="241" t="s">
        <v>83</v>
      </c>
      <c r="AV259" s="12" t="s">
        <v>81</v>
      </c>
      <c r="AW259" s="12" t="s">
        <v>35</v>
      </c>
      <c r="AX259" s="12" t="s">
        <v>73</v>
      </c>
      <c r="AY259" s="241" t="s">
        <v>152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373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411</v>
      </c>
      <c r="G261" s="243"/>
      <c r="H261" s="246">
        <v>451.02600000000001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81</v>
      </c>
      <c r="AY261" s="252" t="s">
        <v>152</v>
      </c>
    </row>
    <row r="262" s="1" customFormat="1" ht="24" customHeight="1">
      <c r="B262" s="38"/>
      <c r="C262" s="211" t="s">
        <v>412</v>
      </c>
      <c r="D262" s="211" t="s">
        <v>155</v>
      </c>
      <c r="E262" s="212" t="s">
        <v>413</v>
      </c>
      <c r="F262" s="213" t="s">
        <v>414</v>
      </c>
      <c r="G262" s="214" t="s">
        <v>254</v>
      </c>
      <c r="H262" s="215">
        <v>13.302</v>
      </c>
      <c r="I262" s="216"/>
      <c r="J262" s="217">
        <f>ROUND(I262*H262,2)</f>
        <v>0</v>
      </c>
      <c r="K262" s="213" t="s">
        <v>178</v>
      </c>
      <c r="L262" s="43"/>
      <c r="M262" s="225" t="s">
        <v>19</v>
      </c>
      <c r="N262" s="226" t="s">
        <v>44</v>
      </c>
      <c r="O262" s="83"/>
      <c r="P262" s="227">
        <f>O262*H262</f>
        <v>0</v>
      </c>
      <c r="Q262" s="227">
        <v>0.0068999999999999999</v>
      </c>
      <c r="R262" s="227">
        <f>Q262*H262</f>
        <v>0.091783799999999999</v>
      </c>
      <c r="S262" s="227">
        <v>0</v>
      </c>
      <c r="T262" s="228">
        <f>S262*H262</f>
        <v>0</v>
      </c>
      <c r="AR262" s="223" t="s">
        <v>151</v>
      </c>
      <c r="AT262" s="223" t="s">
        <v>155</v>
      </c>
      <c r="AU262" s="223" t="s">
        <v>83</v>
      </c>
      <c r="AY262" s="17" t="s">
        <v>152</v>
      </c>
      <c r="BE262" s="224">
        <f>IF(N262="základní",J262,0)</f>
        <v>0</v>
      </c>
      <c r="BF262" s="224">
        <f>IF(N262="snížená",J262,0)</f>
        <v>0</v>
      </c>
      <c r="BG262" s="224">
        <f>IF(N262="zákl. přenesená",J262,0)</f>
        <v>0</v>
      </c>
      <c r="BH262" s="224">
        <f>IF(N262="sníž. přenesená",J262,0)</f>
        <v>0</v>
      </c>
      <c r="BI262" s="224">
        <f>IF(N262="nulová",J262,0)</f>
        <v>0</v>
      </c>
      <c r="BJ262" s="17" t="s">
        <v>81</v>
      </c>
      <c r="BK262" s="224">
        <f>ROUND(I262*H262,2)</f>
        <v>0</v>
      </c>
      <c r="BL262" s="17" t="s">
        <v>151</v>
      </c>
      <c r="BM262" s="223" t="s">
        <v>415</v>
      </c>
    </row>
    <row r="263" s="1" customFormat="1">
      <c r="B263" s="38"/>
      <c r="C263" s="39"/>
      <c r="D263" s="229" t="s">
        <v>180</v>
      </c>
      <c r="E263" s="39"/>
      <c r="F263" s="230" t="s">
        <v>405</v>
      </c>
      <c r="G263" s="39"/>
      <c r="H263" s="39"/>
      <c r="I263" s="135"/>
      <c r="J263" s="39"/>
      <c r="K263" s="39"/>
      <c r="L263" s="43"/>
      <c r="M263" s="231"/>
      <c r="N263" s="83"/>
      <c r="O263" s="83"/>
      <c r="P263" s="83"/>
      <c r="Q263" s="83"/>
      <c r="R263" s="83"/>
      <c r="S263" s="83"/>
      <c r="T263" s="84"/>
      <c r="AT263" s="17" t="s">
        <v>180</v>
      </c>
      <c r="AU263" s="17" t="s">
        <v>83</v>
      </c>
    </row>
    <row r="264" s="12" customFormat="1">
      <c r="B264" s="232"/>
      <c r="C264" s="233"/>
      <c r="D264" s="229" t="s">
        <v>182</v>
      </c>
      <c r="E264" s="234" t="s">
        <v>19</v>
      </c>
      <c r="F264" s="235" t="s">
        <v>372</v>
      </c>
      <c r="G264" s="233"/>
      <c r="H264" s="234" t="s">
        <v>19</v>
      </c>
      <c r="I264" s="236"/>
      <c r="J264" s="233"/>
      <c r="K264" s="233"/>
      <c r="L264" s="237"/>
      <c r="M264" s="238"/>
      <c r="N264" s="239"/>
      <c r="O264" s="239"/>
      <c r="P264" s="239"/>
      <c r="Q264" s="239"/>
      <c r="R264" s="239"/>
      <c r="S264" s="239"/>
      <c r="T264" s="240"/>
      <c r="AT264" s="241" t="s">
        <v>182</v>
      </c>
      <c r="AU264" s="241" t="s">
        <v>83</v>
      </c>
      <c r="AV264" s="12" t="s">
        <v>81</v>
      </c>
      <c r="AW264" s="12" t="s">
        <v>35</v>
      </c>
      <c r="AX264" s="12" t="s">
        <v>73</v>
      </c>
      <c r="AY264" s="241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373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416</v>
      </c>
      <c r="G266" s="243"/>
      <c r="H266" s="246">
        <v>13.302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81</v>
      </c>
      <c r="AY266" s="252" t="s">
        <v>152</v>
      </c>
    </row>
    <row r="267" s="1" customFormat="1" ht="16.5" customHeight="1">
      <c r="B267" s="38"/>
      <c r="C267" s="211" t="s">
        <v>417</v>
      </c>
      <c r="D267" s="211" t="s">
        <v>155</v>
      </c>
      <c r="E267" s="212" t="s">
        <v>418</v>
      </c>
      <c r="F267" s="213" t="s">
        <v>419</v>
      </c>
      <c r="G267" s="214" t="s">
        <v>254</v>
      </c>
      <c r="H267" s="215">
        <v>709.94799999999998</v>
      </c>
      <c r="I267" s="216"/>
      <c r="J267" s="217">
        <f>ROUND(I267*H267,2)</f>
        <v>0</v>
      </c>
      <c r="K267" s="213" t="s">
        <v>178</v>
      </c>
      <c r="L267" s="43"/>
      <c r="M267" s="225" t="s">
        <v>19</v>
      </c>
      <c r="N267" s="226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151</v>
      </c>
      <c r="AT267" s="223" t="s">
        <v>155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151</v>
      </c>
      <c r="BM267" s="223" t="s">
        <v>420</v>
      </c>
    </row>
    <row r="268" s="1" customFormat="1">
      <c r="B268" s="38"/>
      <c r="C268" s="39"/>
      <c r="D268" s="229" t="s">
        <v>180</v>
      </c>
      <c r="E268" s="39"/>
      <c r="F268" s="230" t="s">
        <v>421</v>
      </c>
      <c r="G268" s="39"/>
      <c r="H268" s="39"/>
      <c r="I268" s="135"/>
      <c r="J268" s="39"/>
      <c r="K268" s="39"/>
      <c r="L268" s="43"/>
      <c r="M268" s="231"/>
      <c r="N268" s="83"/>
      <c r="O268" s="83"/>
      <c r="P268" s="83"/>
      <c r="Q268" s="83"/>
      <c r="R268" s="83"/>
      <c r="S268" s="83"/>
      <c r="T268" s="84"/>
      <c r="AT268" s="17" t="s">
        <v>180</v>
      </c>
      <c r="AU268" s="17" t="s">
        <v>83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422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2" customFormat="1">
      <c r="B270" s="232"/>
      <c r="C270" s="233"/>
      <c r="D270" s="229" t="s">
        <v>182</v>
      </c>
      <c r="E270" s="234" t="s">
        <v>19</v>
      </c>
      <c r="F270" s="235" t="s">
        <v>423</v>
      </c>
      <c r="G270" s="233"/>
      <c r="H270" s="234" t="s">
        <v>19</v>
      </c>
      <c r="I270" s="236"/>
      <c r="J270" s="233"/>
      <c r="K270" s="233"/>
      <c r="L270" s="237"/>
      <c r="M270" s="238"/>
      <c r="N270" s="239"/>
      <c r="O270" s="239"/>
      <c r="P270" s="239"/>
      <c r="Q270" s="239"/>
      <c r="R270" s="239"/>
      <c r="S270" s="239"/>
      <c r="T270" s="240"/>
      <c r="AT270" s="241" t="s">
        <v>182</v>
      </c>
      <c r="AU270" s="241" t="s">
        <v>83</v>
      </c>
      <c r="AV270" s="12" t="s">
        <v>81</v>
      </c>
      <c r="AW270" s="12" t="s">
        <v>35</v>
      </c>
      <c r="AX270" s="12" t="s">
        <v>73</v>
      </c>
      <c r="AY270" s="241" t="s">
        <v>152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424</v>
      </c>
      <c r="G271" s="243"/>
      <c r="H271" s="246">
        <v>454.10199999999998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73</v>
      </c>
      <c r="AY271" s="252" t="s">
        <v>152</v>
      </c>
    </row>
    <row r="272" s="13" customFormat="1">
      <c r="B272" s="242"/>
      <c r="C272" s="243"/>
      <c r="D272" s="229" t="s">
        <v>182</v>
      </c>
      <c r="E272" s="244" t="s">
        <v>19</v>
      </c>
      <c r="F272" s="245" t="s">
        <v>425</v>
      </c>
      <c r="G272" s="243"/>
      <c r="H272" s="246">
        <v>255.846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AT272" s="252" t="s">
        <v>182</v>
      </c>
      <c r="AU272" s="252" t="s">
        <v>83</v>
      </c>
      <c r="AV272" s="13" t="s">
        <v>83</v>
      </c>
      <c r="AW272" s="13" t="s">
        <v>35</v>
      </c>
      <c r="AX272" s="13" t="s">
        <v>73</v>
      </c>
      <c r="AY272" s="252" t="s">
        <v>152</v>
      </c>
    </row>
    <row r="273" s="14" customFormat="1">
      <c r="B273" s="253"/>
      <c r="C273" s="254"/>
      <c r="D273" s="229" t="s">
        <v>182</v>
      </c>
      <c r="E273" s="255" t="s">
        <v>19</v>
      </c>
      <c r="F273" s="256" t="s">
        <v>189</v>
      </c>
      <c r="G273" s="254"/>
      <c r="H273" s="257">
        <v>709.94799999999998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AT273" s="263" t="s">
        <v>182</v>
      </c>
      <c r="AU273" s="263" t="s">
        <v>83</v>
      </c>
      <c r="AV273" s="14" t="s">
        <v>151</v>
      </c>
      <c r="AW273" s="14" t="s">
        <v>35</v>
      </c>
      <c r="AX273" s="14" t="s">
        <v>81</v>
      </c>
      <c r="AY273" s="263" t="s">
        <v>152</v>
      </c>
    </row>
    <row r="274" s="1" customFormat="1" ht="16.5" customHeight="1">
      <c r="B274" s="38"/>
      <c r="C274" s="211" t="s">
        <v>426</v>
      </c>
      <c r="D274" s="211" t="s">
        <v>155</v>
      </c>
      <c r="E274" s="212" t="s">
        <v>427</v>
      </c>
      <c r="F274" s="213" t="s">
        <v>428</v>
      </c>
      <c r="G274" s="214" t="s">
        <v>267</v>
      </c>
      <c r="H274" s="215">
        <v>56</v>
      </c>
      <c r="I274" s="216"/>
      <c r="J274" s="217">
        <f>ROUND(I274*H274,2)</f>
        <v>0</v>
      </c>
      <c r="K274" s="213" t="s">
        <v>178</v>
      </c>
      <c r="L274" s="43"/>
      <c r="M274" s="225" t="s">
        <v>19</v>
      </c>
      <c r="N274" s="226" t="s">
        <v>44</v>
      </c>
      <c r="O274" s="83"/>
      <c r="P274" s="227">
        <f>O274*H274</f>
        <v>0</v>
      </c>
      <c r="Q274" s="227">
        <v>0.037379999999999997</v>
      </c>
      <c r="R274" s="227">
        <f>Q274*H274</f>
        <v>2.09328</v>
      </c>
      <c r="S274" s="227">
        <v>0</v>
      </c>
      <c r="T274" s="228">
        <f>S274*H274</f>
        <v>0</v>
      </c>
      <c r="AR274" s="223" t="s">
        <v>151</v>
      </c>
      <c r="AT274" s="223" t="s">
        <v>155</v>
      </c>
      <c r="AU274" s="223" t="s">
        <v>83</v>
      </c>
      <c r="AY274" s="17" t="s">
        <v>152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81</v>
      </c>
      <c r="BK274" s="224">
        <f>ROUND(I274*H274,2)</f>
        <v>0</v>
      </c>
      <c r="BL274" s="17" t="s">
        <v>151</v>
      </c>
      <c r="BM274" s="223" t="s">
        <v>429</v>
      </c>
    </row>
    <row r="275" s="1" customFormat="1">
      <c r="B275" s="38"/>
      <c r="C275" s="39"/>
      <c r="D275" s="229" t="s">
        <v>180</v>
      </c>
      <c r="E275" s="39"/>
      <c r="F275" s="230" t="s">
        <v>430</v>
      </c>
      <c r="G275" s="39"/>
      <c r="H275" s="39"/>
      <c r="I275" s="135"/>
      <c r="J275" s="39"/>
      <c r="K275" s="39"/>
      <c r="L275" s="43"/>
      <c r="M275" s="231"/>
      <c r="N275" s="83"/>
      <c r="O275" s="83"/>
      <c r="P275" s="83"/>
      <c r="Q275" s="83"/>
      <c r="R275" s="83"/>
      <c r="S275" s="83"/>
      <c r="T275" s="84"/>
      <c r="AT275" s="17" t="s">
        <v>180</v>
      </c>
      <c r="AU275" s="17" t="s">
        <v>83</v>
      </c>
    </row>
    <row r="276" s="12" customFormat="1">
      <c r="B276" s="232"/>
      <c r="C276" s="233"/>
      <c r="D276" s="229" t="s">
        <v>182</v>
      </c>
      <c r="E276" s="234" t="s">
        <v>19</v>
      </c>
      <c r="F276" s="235" t="s">
        <v>431</v>
      </c>
      <c r="G276" s="233"/>
      <c r="H276" s="234" t="s">
        <v>19</v>
      </c>
      <c r="I276" s="236"/>
      <c r="J276" s="233"/>
      <c r="K276" s="233"/>
      <c r="L276" s="237"/>
      <c r="M276" s="238"/>
      <c r="N276" s="239"/>
      <c r="O276" s="239"/>
      <c r="P276" s="239"/>
      <c r="Q276" s="239"/>
      <c r="R276" s="239"/>
      <c r="S276" s="239"/>
      <c r="T276" s="240"/>
      <c r="AT276" s="241" t="s">
        <v>182</v>
      </c>
      <c r="AU276" s="241" t="s">
        <v>83</v>
      </c>
      <c r="AV276" s="12" t="s">
        <v>81</v>
      </c>
      <c r="AW276" s="12" t="s">
        <v>35</v>
      </c>
      <c r="AX276" s="12" t="s">
        <v>73</v>
      </c>
      <c r="AY276" s="241" t="s">
        <v>152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432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433</v>
      </c>
      <c r="G278" s="243"/>
      <c r="H278" s="246">
        <v>56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24" customHeight="1">
      <c r="B279" s="38"/>
      <c r="C279" s="211" t="s">
        <v>434</v>
      </c>
      <c r="D279" s="211" t="s">
        <v>155</v>
      </c>
      <c r="E279" s="212" t="s">
        <v>435</v>
      </c>
      <c r="F279" s="213" t="s">
        <v>436</v>
      </c>
      <c r="G279" s="214" t="s">
        <v>254</v>
      </c>
      <c r="H279" s="215">
        <v>225.75999999999999</v>
      </c>
      <c r="I279" s="216"/>
      <c r="J279" s="217">
        <f>ROUND(I279*H279,2)</f>
        <v>0</v>
      </c>
      <c r="K279" s="213" t="s">
        <v>178</v>
      </c>
      <c r="L279" s="43"/>
      <c r="M279" s="225" t="s">
        <v>19</v>
      </c>
      <c r="N279" s="226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151</v>
      </c>
      <c r="AT279" s="223" t="s">
        <v>155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151</v>
      </c>
      <c r="BM279" s="223" t="s">
        <v>437</v>
      </c>
    </row>
    <row r="280" s="1" customFormat="1">
      <c r="B280" s="38"/>
      <c r="C280" s="39"/>
      <c r="D280" s="229" t="s">
        <v>180</v>
      </c>
      <c r="E280" s="39"/>
      <c r="F280" s="230" t="s">
        <v>438</v>
      </c>
      <c r="G280" s="39"/>
      <c r="H280" s="39"/>
      <c r="I280" s="135"/>
      <c r="J280" s="39"/>
      <c r="K280" s="39"/>
      <c r="L280" s="43"/>
      <c r="M280" s="231"/>
      <c r="N280" s="83"/>
      <c r="O280" s="83"/>
      <c r="P280" s="83"/>
      <c r="Q280" s="83"/>
      <c r="R280" s="83"/>
      <c r="S280" s="83"/>
      <c r="T280" s="84"/>
      <c r="AT280" s="17" t="s">
        <v>180</v>
      </c>
      <c r="AU280" s="17" t="s">
        <v>83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439</v>
      </c>
      <c r="G281" s="243"/>
      <c r="H281" s="246">
        <v>105.37600000000001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3" customFormat="1">
      <c r="B282" s="242"/>
      <c r="C282" s="243"/>
      <c r="D282" s="229" t="s">
        <v>182</v>
      </c>
      <c r="E282" s="244" t="s">
        <v>19</v>
      </c>
      <c r="F282" s="245" t="s">
        <v>440</v>
      </c>
      <c r="G282" s="243"/>
      <c r="H282" s="246">
        <v>120.384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AT282" s="252" t="s">
        <v>182</v>
      </c>
      <c r="AU282" s="252" t="s">
        <v>83</v>
      </c>
      <c r="AV282" s="13" t="s">
        <v>83</v>
      </c>
      <c r="AW282" s="13" t="s">
        <v>35</v>
      </c>
      <c r="AX282" s="13" t="s">
        <v>73</v>
      </c>
      <c r="AY282" s="252" t="s">
        <v>152</v>
      </c>
    </row>
    <row r="283" s="14" customFormat="1">
      <c r="B283" s="253"/>
      <c r="C283" s="254"/>
      <c r="D283" s="229" t="s">
        <v>182</v>
      </c>
      <c r="E283" s="255" t="s">
        <v>19</v>
      </c>
      <c r="F283" s="256" t="s">
        <v>189</v>
      </c>
      <c r="G283" s="254"/>
      <c r="H283" s="257">
        <v>225.75999999999999</v>
      </c>
      <c r="I283" s="258"/>
      <c r="J283" s="254"/>
      <c r="K283" s="254"/>
      <c r="L283" s="259"/>
      <c r="M283" s="260"/>
      <c r="N283" s="261"/>
      <c r="O283" s="261"/>
      <c r="P283" s="261"/>
      <c r="Q283" s="261"/>
      <c r="R283" s="261"/>
      <c r="S283" s="261"/>
      <c r="T283" s="262"/>
      <c r="AT283" s="263" t="s">
        <v>182</v>
      </c>
      <c r="AU283" s="263" t="s">
        <v>83</v>
      </c>
      <c r="AV283" s="14" t="s">
        <v>151</v>
      </c>
      <c r="AW283" s="14" t="s">
        <v>35</v>
      </c>
      <c r="AX283" s="14" t="s">
        <v>81</v>
      </c>
      <c r="AY283" s="263" t="s">
        <v>152</v>
      </c>
    </row>
    <row r="284" s="1" customFormat="1" ht="24" customHeight="1">
      <c r="B284" s="38"/>
      <c r="C284" s="211" t="s">
        <v>441</v>
      </c>
      <c r="D284" s="211" t="s">
        <v>155</v>
      </c>
      <c r="E284" s="212" t="s">
        <v>442</v>
      </c>
      <c r="F284" s="213" t="s">
        <v>443</v>
      </c>
      <c r="G284" s="214" t="s">
        <v>254</v>
      </c>
      <c r="H284" s="215">
        <v>105.37600000000001</v>
      </c>
      <c r="I284" s="216"/>
      <c r="J284" s="217">
        <f>ROUND(I284*H284,2)</f>
        <v>0</v>
      </c>
      <c r="K284" s="213" t="s">
        <v>178</v>
      </c>
      <c r="L284" s="43"/>
      <c r="M284" s="225" t="s">
        <v>19</v>
      </c>
      <c r="N284" s="226" t="s">
        <v>44</v>
      </c>
      <c r="O284" s="83"/>
      <c r="P284" s="227">
        <f>O284*H284</f>
        <v>0</v>
      </c>
      <c r="Q284" s="227">
        <v>0.011849999999999999</v>
      </c>
      <c r="R284" s="227">
        <f>Q284*H284</f>
        <v>1.2487056000000001</v>
      </c>
      <c r="S284" s="227">
        <v>0.161</v>
      </c>
      <c r="T284" s="228">
        <f>S284*H284</f>
        <v>16.965536</v>
      </c>
      <c r="AR284" s="223" t="s">
        <v>151</v>
      </c>
      <c r="AT284" s="223" t="s">
        <v>155</v>
      </c>
      <c r="AU284" s="223" t="s">
        <v>83</v>
      </c>
      <c r="AY284" s="17" t="s">
        <v>152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81</v>
      </c>
      <c r="BK284" s="224">
        <f>ROUND(I284*H284,2)</f>
        <v>0</v>
      </c>
      <c r="BL284" s="17" t="s">
        <v>151</v>
      </c>
      <c r="BM284" s="223" t="s">
        <v>444</v>
      </c>
    </row>
    <row r="285" s="1" customFormat="1">
      <c r="B285" s="38"/>
      <c r="C285" s="39"/>
      <c r="D285" s="229" t="s">
        <v>180</v>
      </c>
      <c r="E285" s="39"/>
      <c r="F285" s="230" t="s">
        <v>445</v>
      </c>
      <c r="G285" s="39"/>
      <c r="H285" s="39"/>
      <c r="I285" s="135"/>
      <c r="J285" s="39"/>
      <c r="K285" s="39"/>
      <c r="L285" s="43"/>
      <c r="M285" s="231"/>
      <c r="N285" s="83"/>
      <c r="O285" s="83"/>
      <c r="P285" s="83"/>
      <c r="Q285" s="83"/>
      <c r="R285" s="83"/>
      <c r="S285" s="83"/>
      <c r="T285" s="84"/>
      <c r="AT285" s="17" t="s">
        <v>180</v>
      </c>
      <c r="AU285" s="17" t="s">
        <v>83</v>
      </c>
    </row>
    <row r="286" s="12" customFormat="1">
      <c r="B286" s="232"/>
      <c r="C286" s="233"/>
      <c r="D286" s="229" t="s">
        <v>182</v>
      </c>
      <c r="E286" s="234" t="s">
        <v>19</v>
      </c>
      <c r="F286" s="235" t="s">
        <v>446</v>
      </c>
      <c r="G286" s="233"/>
      <c r="H286" s="234" t="s">
        <v>19</v>
      </c>
      <c r="I286" s="236"/>
      <c r="J286" s="233"/>
      <c r="K286" s="233"/>
      <c r="L286" s="237"/>
      <c r="M286" s="238"/>
      <c r="N286" s="239"/>
      <c r="O286" s="239"/>
      <c r="P286" s="239"/>
      <c r="Q286" s="239"/>
      <c r="R286" s="239"/>
      <c r="S286" s="239"/>
      <c r="T286" s="240"/>
      <c r="AT286" s="241" t="s">
        <v>182</v>
      </c>
      <c r="AU286" s="241" t="s">
        <v>83</v>
      </c>
      <c r="AV286" s="12" t="s">
        <v>81</v>
      </c>
      <c r="AW286" s="12" t="s">
        <v>35</v>
      </c>
      <c r="AX286" s="12" t="s">
        <v>73</v>
      </c>
      <c r="AY286" s="241" t="s">
        <v>152</v>
      </c>
    </row>
    <row r="287" s="12" customFormat="1">
      <c r="B287" s="232"/>
      <c r="C287" s="233"/>
      <c r="D287" s="229" t="s">
        <v>182</v>
      </c>
      <c r="E287" s="234" t="s">
        <v>19</v>
      </c>
      <c r="F287" s="235" t="s">
        <v>447</v>
      </c>
      <c r="G287" s="233"/>
      <c r="H287" s="234" t="s">
        <v>19</v>
      </c>
      <c r="I287" s="236"/>
      <c r="J287" s="233"/>
      <c r="K287" s="233"/>
      <c r="L287" s="237"/>
      <c r="M287" s="238"/>
      <c r="N287" s="239"/>
      <c r="O287" s="239"/>
      <c r="P287" s="239"/>
      <c r="Q287" s="239"/>
      <c r="R287" s="239"/>
      <c r="S287" s="239"/>
      <c r="T287" s="240"/>
      <c r="AT287" s="241" t="s">
        <v>182</v>
      </c>
      <c r="AU287" s="241" t="s">
        <v>83</v>
      </c>
      <c r="AV287" s="12" t="s">
        <v>81</v>
      </c>
      <c r="AW287" s="12" t="s">
        <v>35</v>
      </c>
      <c r="AX287" s="12" t="s">
        <v>73</v>
      </c>
      <c r="AY287" s="241" t="s">
        <v>152</v>
      </c>
    </row>
    <row r="288" s="12" customFormat="1">
      <c r="B288" s="232"/>
      <c r="C288" s="233"/>
      <c r="D288" s="229" t="s">
        <v>182</v>
      </c>
      <c r="E288" s="234" t="s">
        <v>19</v>
      </c>
      <c r="F288" s="235" t="s">
        <v>448</v>
      </c>
      <c r="G288" s="233"/>
      <c r="H288" s="234" t="s">
        <v>19</v>
      </c>
      <c r="I288" s="236"/>
      <c r="J288" s="233"/>
      <c r="K288" s="233"/>
      <c r="L288" s="237"/>
      <c r="M288" s="238"/>
      <c r="N288" s="239"/>
      <c r="O288" s="239"/>
      <c r="P288" s="239"/>
      <c r="Q288" s="239"/>
      <c r="R288" s="239"/>
      <c r="S288" s="239"/>
      <c r="T288" s="240"/>
      <c r="AT288" s="241" t="s">
        <v>182</v>
      </c>
      <c r="AU288" s="241" t="s">
        <v>83</v>
      </c>
      <c r="AV288" s="12" t="s">
        <v>81</v>
      </c>
      <c r="AW288" s="12" t="s">
        <v>35</v>
      </c>
      <c r="AX288" s="12" t="s">
        <v>73</v>
      </c>
      <c r="AY288" s="241" t="s">
        <v>152</v>
      </c>
    </row>
    <row r="289" s="12" customFormat="1">
      <c r="B289" s="232"/>
      <c r="C289" s="233"/>
      <c r="D289" s="229" t="s">
        <v>182</v>
      </c>
      <c r="E289" s="234" t="s">
        <v>19</v>
      </c>
      <c r="F289" s="235" t="s">
        <v>449</v>
      </c>
      <c r="G289" s="233"/>
      <c r="H289" s="234" t="s">
        <v>19</v>
      </c>
      <c r="I289" s="236"/>
      <c r="J289" s="233"/>
      <c r="K289" s="233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182</v>
      </c>
      <c r="AU289" s="241" t="s">
        <v>83</v>
      </c>
      <c r="AV289" s="12" t="s">
        <v>81</v>
      </c>
      <c r="AW289" s="12" t="s">
        <v>35</v>
      </c>
      <c r="AX289" s="12" t="s">
        <v>73</v>
      </c>
      <c r="AY289" s="241" t="s">
        <v>152</v>
      </c>
    </row>
    <row r="290" s="13" customFormat="1">
      <c r="B290" s="242"/>
      <c r="C290" s="243"/>
      <c r="D290" s="229" t="s">
        <v>182</v>
      </c>
      <c r="E290" s="244" t="s">
        <v>19</v>
      </c>
      <c r="F290" s="245" t="s">
        <v>450</v>
      </c>
      <c r="G290" s="243"/>
      <c r="H290" s="246">
        <v>105.37600000000001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AT290" s="252" t="s">
        <v>182</v>
      </c>
      <c r="AU290" s="252" t="s">
        <v>83</v>
      </c>
      <c r="AV290" s="13" t="s">
        <v>83</v>
      </c>
      <c r="AW290" s="13" t="s">
        <v>35</v>
      </c>
      <c r="AX290" s="13" t="s">
        <v>81</v>
      </c>
      <c r="AY290" s="252" t="s">
        <v>152</v>
      </c>
    </row>
    <row r="291" s="1" customFormat="1" ht="16.5" customHeight="1">
      <c r="B291" s="38"/>
      <c r="C291" s="211" t="s">
        <v>451</v>
      </c>
      <c r="D291" s="211" t="s">
        <v>155</v>
      </c>
      <c r="E291" s="212" t="s">
        <v>452</v>
      </c>
      <c r="F291" s="213" t="s">
        <v>453</v>
      </c>
      <c r="G291" s="214" t="s">
        <v>267</v>
      </c>
      <c r="H291" s="215">
        <v>324.23399999999998</v>
      </c>
      <c r="I291" s="216"/>
      <c r="J291" s="217">
        <f>ROUND(I291*H291,2)</f>
        <v>0</v>
      </c>
      <c r="K291" s="213" t="s">
        <v>19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0.01014</v>
      </c>
      <c r="R291" s="227">
        <f>Q291*H291</f>
        <v>3.2877327599999999</v>
      </c>
      <c r="S291" s="227">
        <v>0.0089999999999999993</v>
      </c>
      <c r="T291" s="228">
        <f>S291*H291</f>
        <v>2.9181059999999994</v>
      </c>
      <c r="AR291" s="223" t="s">
        <v>151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151</v>
      </c>
      <c r="BM291" s="223" t="s">
        <v>454</v>
      </c>
    </row>
    <row r="292" s="1" customFormat="1">
      <c r="B292" s="38"/>
      <c r="C292" s="39"/>
      <c r="D292" s="229" t="s">
        <v>180</v>
      </c>
      <c r="E292" s="39"/>
      <c r="F292" s="230" t="s">
        <v>455</v>
      </c>
      <c r="G292" s="39"/>
      <c r="H292" s="39"/>
      <c r="I292" s="135"/>
      <c r="J292" s="39"/>
      <c r="K292" s="39"/>
      <c r="L292" s="43"/>
      <c r="M292" s="231"/>
      <c r="N292" s="83"/>
      <c r="O292" s="83"/>
      <c r="P292" s="83"/>
      <c r="Q292" s="83"/>
      <c r="R292" s="83"/>
      <c r="S292" s="83"/>
      <c r="T292" s="84"/>
      <c r="AT292" s="17" t="s">
        <v>180</v>
      </c>
      <c r="AU292" s="17" t="s">
        <v>83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456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457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2" customFormat="1">
      <c r="B295" s="232"/>
      <c r="C295" s="233"/>
      <c r="D295" s="229" t="s">
        <v>182</v>
      </c>
      <c r="E295" s="234" t="s">
        <v>19</v>
      </c>
      <c r="F295" s="235" t="s">
        <v>458</v>
      </c>
      <c r="G295" s="233"/>
      <c r="H295" s="234" t="s">
        <v>19</v>
      </c>
      <c r="I295" s="236"/>
      <c r="J295" s="233"/>
      <c r="K295" s="233"/>
      <c r="L295" s="237"/>
      <c r="M295" s="238"/>
      <c r="N295" s="239"/>
      <c r="O295" s="239"/>
      <c r="P295" s="239"/>
      <c r="Q295" s="239"/>
      <c r="R295" s="239"/>
      <c r="S295" s="239"/>
      <c r="T295" s="240"/>
      <c r="AT295" s="241" t="s">
        <v>182</v>
      </c>
      <c r="AU295" s="241" t="s">
        <v>83</v>
      </c>
      <c r="AV295" s="12" t="s">
        <v>81</v>
      </c>
      <c r="AW295" s="12" t="s">
        <v>35</v>
      </c>
      <c r="AX295" s="12" t="s">
        <v>73</v>
      </c>
      <c r="AY295" s="241" t="s">
        <v>152</v>
      </c>
    </row>
    <row r="296" s="12" customFormat="1">
      <c r="B296" s="232"/>
      <c r="C296" s="233"/>
      <c r="D296" s="229" t="s">
        <v>182</v>
      </c>
      <c r="E296" s="234" t="s">
        <v>19</v>
      </c>
      <c r="F296" s="235" t="s">
        <v>459</v>
      </c>
      <c r="G296" s="233"/>
      <c r="H296" s="234" t="s">
        <v>19</v>
      </c>
      <c r="I296" s="236"/>
      <c r="J296" s="233"/>
      <c r="K296" s="233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182</v>
      </c>
      <c r="AU296" s="241" t="s">
        <v>83</v>
      </c>
      <c r="AV296" s="12" t="s">
        <v>81</v>
      </c>
      <c r="AW296" s="12" t="s">
        <v>35</v>
      </c>
      <c r="AX296" s="12" t="s">
        <v>73</v>
      </c>
      <c r="AY296" s="241" t="s">
        <v>152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460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2" customFormat="1">
      <c r="B298" s="232"/>
      <c r="C298" s="233"/>
      <c r="D298" s="229" t="s">
        <v>182</v>
      </c>
      <c r="E298" s="234" t="s">
        <v>19</v>
      </c>
      <c r="F298" s="235" t="s">
        <v>461</v>
      </c>
      <c r="G298" s="233"/>
      <c r="H298" s="234" t="s">
        <v>19</v>
      </c>
      <c r="I298" s="236"/>
      <c r="J298" s="233"/>
      <c r="K298" s="233"/>
      <c r="L298" s="237"/>
      <c r="M298" s="238"/>
      <c r="N298" s="239"/>
      <c r="O298" s="239"/>
      <c r="P298" s="239"/>
      <c r="Q298" s="239"/>
      <c r="R298" s="239"/>
      <c r="S298" s="239"/>
      <c r="T298" s="240"/>
      <c r="AT298" s="241" t="s">
        <v>182</v>
      </c>
      <c r="AU298" s="241" t="s">
        <v>83</v>
      </c>
      <c r="AV298" s="12" t="s">
        <v>81</v>
      </c>
      <c r="AW298" s="12" t="s">
        <v>35</v>
      </c>
      <c r="AX298" s="12" t="s">
        <v>73</v>
      </c>
      <c r="AY298" s="241" t="s">
        <v>152</v>
      </c>
    </row>
    <row r="299" s="13" customFormat="1">
      <c r="B299" s="242"/>
      <c r="C299" s="243"/>
      <c r="D299" s="229" t="s">
        <v>182</v>
      </c>
      <c r="E299" s="244" t="s">
        <v>19</v>
      </c>
      <c r="F299" s="245" t="s">
        <v>462</v>
      </c>
      <c r="G299" s="243"/>
      <c r="H299" s="246">
        <v>324.23399999999998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AT299" s="252" t="s">
        <v>182</v>
      </c>
      <c r="AU299" s="252" t="s">
        <v>83</v>
      </c>
      <c r="AV299" s="13" t="s">
        <v>83</v>
      </c>
      <c r="AW299" s="13" t="s">
        <v>35</v>
      </c>
      <c r="AX299" s="13" t="s">
        <v>81</v>
      </c>
      <c r="AY299" s="252" t="s">
        <v>152</v>
      </c>
    </row>
    <row r="300" s="1" customFormat="1" ht="36" customHeight="1">
      <c r="B300" s="38"/>
      <c r="C300" s="211" t="s">
        <v>463</v>
      </c>
      <c r="D300" s="211" t="s">
        <v>155</v>
      </c>
      <c r="E300" s="212" t="s">
        <v>464</v>
      </c>
      <c r="F300" s="213" t="s">
        <v>465</v>
      </c>
      <c r="G300" s="214" t="s">
        <v>236</v>
      </c>
      <c r="H300" s="215">
        <v>4188</v>
      </c>
      <c r="I300" s="216"/>
      <c r="J300" s="217">
        <f>ROUND(I300*H300,2)</f>
        <v>0</v>
      </c>
      <c r="K300" s="213" t="s">
        <v>178</v>
      </c>
      <c r="L300" s="43"/>
      <c r="M300" s="225" t="s">
        <v>19</v>
      </c>
      <c r="N300" s="226" t="s">
        <v>44</v>
      </c>
      <c r="O300" s="83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AR300" s="223" t="s">
        <v>151</v>
      </c>
      <c r="AT300" s="223" t="s">
        <v>155</v>
      </c>
      <c r="AU300" s="223" t="s">
        <v>83</v>
      </c>
      <c r="AY300" s="17" t="s">
        <v>152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7" t="s">
        <v>81</v>
      </c>
      <c r="BK300" s="224">
        <f>ROUND(I300*H300,2)</f>
        <v>0</v>
      </c>
      <c r="BL300" s="17" t="s">
        <v>151</v>
      </c>
      <c r="BM300" s="223" t="s">
        <v>466</v>
      </c>
    </row>
    <row r="301" s="12" customFormat="1">
      <c r="B301" s="232"/>
      <c r="C301" s="233"/>
      <c r="D301" s="229" t="s">
        <v>182</v>
      </c>
      <c r="E301" s="234" t="s">
        <v>19</v>
      </c>
      <c r="F301" s="235" t="s">
        <v>467</v>
      </c>
      <c r="G301" s="233"/>
      <c r="H301" s="234" t="s">
        <v>19</v>
      </c>
      <c r="I301" s="236"/>
      <c r="J301" s="233"/>
      <c r="K301" s="233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182</v>
      </c>
      <c r="AU301" s="241" t="s">
        <v>83</v>
      </c>
      <c r="AV301" s="12" t="s">
        <v>81</v>
      </c>
      <c r="AW301" s="12" t="s">
        <v>35</v>
      </c>
      <c r="AX301" s="12" t="s">
        <v>73</v>
      </c>
      <c r="AY301" s="241" t="s">
        <v>152</v>
      </c>
    </row>
    <row r="302" s="12" customFormat="1">
      <c r="B302" s="232"/>
      <c r="C302" s="233"/>
      <c r="D302" s="229" t="s">
        <v>182</v>
      </c>
      <c r="E302" s="234" t="s">
        <v>19</v>
      </c>
      <c r="F302" s="235" t="s">
        <v>468</v>
      </c>
      <c r="G302" s="233"/>
      <c r="H302" s="234" t="s">
        <v>19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AT302" s="241" t="s">
        <v>182</v>
      </c>
      <c r="AU302" s="241" t="s">
        <v>83</v>
      </c>
      <c r="AV302" s="12" t="s">
        <v>81</v>
      </c>
      <c r="AW302" s="12" t="s">
        <v>35</v>
      </c>
      <c r="AX302" s="12" t="s">
        <v>73</v>
      </c>
      <c r="AY302" s="241" t="s">
        <v>152</v>
      </c>
    </row>
    <row r="303" s="12" customFormat="1">
      <c r="B303" s="232"/>
      <c r="C303" s="233"/>
      <c r="D303" s="229" t="s">
        <v>182</v>
      </c>
      <c r="E303" s="234" t="s">
        <v>19</v>
      </c>
      <c r="F303" s="235" t="s">
        <v>469</v>
      </c>
      <c r="G303" s="233"/>
      <c r="H303" s="234" t="s">
        <v>19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182</v>
      </c>
      <c r="AU303" s="241" t="s">
        <v>83</v>
      </c>
      <c r="AV303" s="12" t="s">
        <v>81</v>
      </c>
      <c r="AW303" s="12" t="s">
        <v>35</v>
      </c>
      <c r="AX303" s="12" t="s">
        <v>73</v>
      </c>
      <c r="AY303" s="241" t="s">
        <v>152</v>
      </c>
    </row>
    <row r="304" s="12" customFormat="1">
      <c r="B304" s="232"/>
      <c r="C304" s="233"/>
      <c r="D304" s="229" t="s">
        <v>182</v>
      </c>
      <c r="E304" s="234" t="s">
        <v>19</v>
      </c>
      <c r="F304" s="235" t="s">
        <v>470</v>
      </c>
      <c r="G304" s="233"/>
      <c r="H304" s="234" t="s">
        <v>19</v>
      </c>
      <c r="I304" s="236"/>
      <c r="J304" s="233"/>
      <c r="K304" s="233"/>
      <c r="L304" s="237"/>
      <c r="M304" s="238"/>
      <c r="N304" s="239"/>
      <c r="O304" s="239"/>
      <c r="P304" s="239"/>
      <c r="Q304" s="239"/>
      <c r="R304" s="239"/>
      <c r="S304" s="239"/>
      <c r="T304" s="240"/>
      <c r="AT304" s="241" t="s">
        <v>182</v>
      </c>
      <c r="AU304" s="241" t="s">
        <v>83</v>
      </c>
      <c r="AV304" s="12" t="s">
        <v>81</v>
      </c>
      <c r="AW304" s="12" t="s">
        <v>35</v>
      </c>
      <c r="AX304" s="12" t="s">
        <v>73</v>
      </c>
      <c r="AY304" s="241" t="s">
        <v>152</v>
      </c>
    </row>
    <row r="305" s="12" customFormat="1">
      <c r="B305" s="232"/>
      <c r="C305" s="233"/>
      <c r="D305" s="229" t="s">
        <v>182</v>
      </c>
      <c r="E305" s="234" t="s">
        <v>19</v>
      </c>
      <c r="F305" s="235" t="s">
        <v>471</v>
      </c>
      <c r="G305" s="233"/>
      <c r="H305" s="234" t="s">
        <v>19</v>
      </c>
      <c r="I305" s="236"/>
      <c r="J305" s="233"/>
      <c r="K305" s="233"/>
      <c r="L305" s="237"/>
      <c r="M305" s="238"/>
      <c r="N305" s="239"/>
      <c r="O305" s="239"/>
      <c r="P305" s="239"/>
      <c r="Q305" s="239"/>
      <c r="R305" s="239"/>
      <c r="S305" s="239"/>
      <c r="T305" s="240"/>
      <c r="AT305" s="241" t="s">
        <v>182</v>
      </c>
      <c r="AU305" s="241" t="s">
        <v>83</v>
      </c>
      <c r="AV305" s="12" t="s">
        <v>81</v>
      </c>
      <c r="AW305" s="12" t="s">
        <v>35</v>
      </c>
      <c r="AX305" s="12" t="s">
        <v>73</v>
      </c>
      <c r="AY305" s="241" t="s">
        <v>152</v>
      </c>
    </row>
    <row r="306" s="13" customFormat="1">
      <c r="B306" s="242"/>
      <c r="C306" s="243"/>
      <c r="D306" s="229" t="s">
        <v>182</v>
      </c>
      <c r="E306" s="244" t="s">
        <v>19</v>
      </c>
      <c r="F306" s="245" t="s">
        <v>472</v>
      </c>
      <c r="G306" s="243"/>
      <c r="H306" s="246">
        <v>4188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AT306" s="252" t="s">
        <v>182</v>
      </c>
      <c r="AU306" s="252" t="s">
        <v>83</v>
      </c>
      <c r="AV306" s="13" t="s">
        <v>83</v>
      </c>
      <c r="AW306" s="13" t="s">
        <v>35</v>
      </c>
      <c r="AX306" s="13" t="s">
        <v>81</v>
      </c>
      <c r="AY306" s="252" t="s">
        <v>152</v>
      </c>
    </row>
    <row r="307" s="1" customFormat="1" ht="36" customHeight="1">
      <c r="B307" s="38"/>
      <c r="C307" s="211" t="s">
        <v>473</v>
      </c>
      <c r="D307" s="211" t="s">
        <v>155</v>
      </c>
      <c r="E307" s="212" t="s">
        <v>474</v>
      </c>
      <c r="F307" s="213" t="s">
        <v>475</v>
      </c>
      <c r="G307" s="214" t="s">
        <v>236</v>
      </c>
      <c r="H307" s="215">
        <v>258.93000000000001</v>
      </c>
      <c r="I307" s="216"/>
      <c r="J307" s="217">
        <f>ROUND(I307*H307,2)</f>
        <v>0</v>
      </c>
      <c r="K307" s="213" t="s">
        <v>178</v>
      </c>
      <c r="L307" s="43"/>
      <c r="M307" s="225" t="s">
        <v>19</v>
      </c>
      <c r="N307" s="226" t="s">
        <v>44</v>
      </c>
      <c r="O307" s="83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AR307" s="223" t="s">
        <v>151</v>
      </c>
      <c r="AT307" s="223" t="s">
        <v>155</v>
      </c>
      <c r="AU307" s="223" t="s">
        <v>83</v>
      </c>
      <c r="AY307" s="17" t="s">
        <v>152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81</v>
      </c>
      <c r="BK307" s="224">
        <f>ROUND(I307*H307,2)</f>
        <v>0</v>
      </c>
      <c r="BL307" s="17" t="s">
        <v>151</v>
      </c>
      <c r="BM307" s="223" t="s">
        <v>476</v>
      </c>
    </row>
    <row r="308" s="12" customFormat="1">
      <c r="B308" s="232"/>
      <c r="C308" s="233"/>
      <c r="D308" s="229" t="s">
        <v>182</v>
      </c>
      <c r="E308" s="234" t="s">
        <v>19</v>
      </c>
      <c r="F308" s="235" t="s">
        <v>477</v>
      </c>
      <c r="G308" s="233"/>
      <c r="H308" s="234" t="s">
        <v>19</v>
      </c>
      <c r="I308" s="236"/>
      <c r="J308" s="233"/>
      <c r="K308" s="233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182</v>
      </c>
      <c r="AU308" s="241" t="s">
        <v>83</v>
      </c>
      <c r="AV308" s="12" t="s">
        <v>81</v>
      </c>
      <c r="AW308" s="12" t="s">
        <v>35</v>
      </c>
      <c r="AX308" s="12" t="s">
        <v>73</v>
      </c>
      <c r="AY308" s="241" t="s">
        <v>152</v>
      </c>
    </row>
    <row r="309" s="12" customFormat="1">
      <c r="B309" s="232"/>
      <c r="C309" s="233"/>
      <c r="D309" s="229" t="s">
        <v>182</v>
      </c>
      <c r="E309" s="234" t="s">
        <v>19</v>
      </c>
      <c r="F309" s="235" t="s">
        <v>478</v>
      </c>
      <c r="G309" s="233"/>
      <c r="H309" s="234" t="s">
        <v>19</v>
      </c>
      <c r="I309" s="236"/>
      <c r="J309" s="233"/>
      <c r="K309" s="233"/>
      <c r="L309" s="237"/>
      <c r="M309" s="238"/>
      <c r="N309" s="239"/>
      <c r="O309" s="239"/>
      <c r="P309" s="239"/>
      <c r="Q309" s="239"/>
      <c r="R309" s="239"/>
      <c r="S309" s="239"/>
      <c r="T309" s="240"/>
      <c r="AT309" s="241" t="s">
        <v>182</v>
      </c>
      <c r="AU309" s="241" t="s">
        <v>83</v>
      </c>
      <c r="AV309" s="12" t="s">
        <v>81</v>
      </c>
      <c r="AW309" s="12" t="s">
        <v>35</v>
      </c>
      <c r="AX309" s="12" t="s">
        <v>73</v>
      </c>
      <c r="AY309" s="241" t="s">
        <v>152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479</v>
      </c>
      <c r="G310" s="243"/>
      <c r="H310" s="246">
        <v>258.93000000000001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1" customFormat="1" ht="25.92" customHeight="1">
      <c r="B311" s="195"/>
      <c r="C311" s="196"/>
      <c r="D311" s="197" t="s">
        <v>72</v>
      </c>
      <c r="E311" s="198" t="s">
        <v>233</v>
      </c>
      <c r="F311" s="198" t="s">
        <v>480</v>
      </c>
      <c r="G311" s="196"/>
      <c r="H311" s="196"/>
      <c r="I311" s="199"/>
      <c r="J311" s="200">
        <f>BK311</f>
        <v>0</v>
      </c>
      <c r="K311" s="196"/>
      <c r="L311" s="201"/>
      <c r="M311" s="202"/>
      <c r="N311" s="203"/>
      <c r="O311" s="203"/>
      <c r="P311" s="204">
        <f>SUM(P312:P321)</f>
        <v>0</v>
      </c>
      <c r="Q311" s="203"/>
      <c r="R311" s="204">
        <f>SUM(R312:R321)</f>
        <v>0.17568</v>
      </c>
      <c r="S311" s="203"/>
      <c r="T311" s="205">
        <f>SUM(T312:T321)</f>
        <v>0</v>
      </c>
      <c r="AR311" s="206" t="s">
        <v>81</v>
      </c>
      <c r="AT311" s="207" t="s">
        <v>72</v>
      </c>
      <c r="AU311" s="207" t="s">
        <v>73</v>
      </c>
      <c r="AY311" s="206" t="s">
        <v>152</v>
      </c>
      <c r="BK311" s="208">
        <f>SUM(BK312:BK321)</f>
        <v>0</v>
      </c>
    </row>
    <row r="312" s="1" customFormat="1" ht="24" customHeight="1">
      <c r="B312" s="38"/>
      <c r="C312" s="211" t="s">
        <v>481</v>
      </c>
      <c r="D312" s="211" t="s">
        <v>155</v>
      </c>
      <c r="E312" s="212" t="s">
        <v>482</v>
      </c>
      <c r="F312" s="213" t="s">
        <v>483</v>
      </c>
      <c r="G312" s="214" t="s">
        <v>254</v>
      </c>
      <c r="H312" s="215">
        <v>48</v>
      </c>
      <c r="I312" s="216"/>
      <c r="J312" s="217">
        <f>ROUND(I312*H312,2)</f>
        <v>0</v>
      </c>
      <c r="K312" s="213" t="s">
        <v>178</v>
      </c>
      <c r="L312" s="43"/>
      <c r="M312" s="225" t="s">
        <v>19</v>
      </c>
      <c r="N312" s="226" t="s">
        <v>44</v>
      </c>
      <c r="O312" s="83"/>
      <c r="P312" s="227">
        <f>O312*H312</f>
        <v>0</v>
      </c>
      <c r="Q312" s="227">
        <v>1.0000000000000001E-05</v>
      </c>
      <c r="R312" s="227">
        <f>Q312*H312</f>
        <v>0.00048000000000000007</v>
      </c>
      <c r="S312" s="227">
        <v>0</v>
      </c>
      <c r="T312" s="228">
        <f>S312*H312</f>
        <v>0</v>
      </c>
      <c r="AR312" s="223" t="s">
        <v>151</v>
      </c>
      <c r="AT312" s="223" t="s">
        <v>155</v>
      </c>
      <c r="AU312" s="223" t="s">
        <v>81</v>
      </c>
      <c r="AY312" s="17" t="s">
        <v>152</v>
      </c>
      <c r="BE312" s="224">
        <f>IF(N312="základní",J312,0)</f>
        <v>0</v>
      </c>
      <c r="BF312" s="224">
        <f>IF(N312="snížená",J312,0)</f>
        <v>0</v>
      </c>
      <c r="BG312" s="224">
        <f>IF(N312="zákl. přenesená",J312,0)</f>
        <v>0</v>
      </c>
      <c r="BH312" s="224">
        <f>IF(N312="sníž. přenesená",J312,0)</f>
        <v>0</v>
      </c>
      <c r="BI312" s="224">
        <f>IF(N312="nulová",J312,0)</f>
        <v>0</v>
      </c>
      <c r="BJ312" s="17" t="s">
        <v>81</v>
      </c>
      <c r="BK312" s="224">
        <f>ROUND(I312*H312,2)</f>
        <v>0</v>
      </c>
      <c r="BL312" s="17" t="s">
        <v>151</v>
      </c>
      <c r="BM312" s="223" t="s">
        <v>484</v>
      </c>
    </row>
    <row r="313" s="1" customFormat="1">
      <c r="B313" s="38"/>
      <c r="C313" s="39"/>
      <c r="D313" s="229" t="s">
        <v>180</v>
      </c>
      <c r="E313" s="39"/>
      <c r="F313" s="230" t="s">
        <v>485</v>
      </c>
      <c r="G313" s="39"/>
      <c r="H313" s="39"/>
      <c r="I313" s="135"/>
      <c r="J313" s="39"/>
      <c r="K313" s="39"/>
      <c r="L313" s="43"/>
      <c r="M313" s="231"/>
      <c r="N313" s="83"/>
      <c r="O313" s="83"/>
      <c r="P313" s="83"/>
      <c r="Q313" s="83"/>
      <c r="R313" s="83"/>
      <c r="S313" s="83"/>
      <c r="T313" s="84"/>
      <c r="AT313" s="17" t="s">
        <v>180</v>
      </c>
      <c r="AU313" s="17" t="s">
        <v>81</v>
      </c>
    </row>
    <row r="314" s="12" customFormat="1">
      <c r="B314" s="232"/>
      <c r="C314" s="233"/>
      <c r="D314" s="229" t="s">
        <v>182</v>
      </c>
      <c r="E314" s="234" t="s">
        <v>19</v>
      </c>
      <c r="F314" s="235" t="s">
        <v>486</v>
      </c>
      <c r="G314" s="233"/>
      <c r="H314" s="234" t="s">
        <v>19</v>
      </c>
      <c r="I314" s="236"/>
      <c r="J314" s="233"/>
      <c r="K314" s="233"/>
      <c r="L314" s="237"/>
      <c r="M314" s="238"/>
      <c r="N314" s="239"/>
      <c r="O314" s="239"/>
      <c r="P314" s="239"/>
      <c r="Q314" s="239"/>
      <c r="R314" s="239"/>
      <c r="S314" s="239"/>
      <c r="T314" s="240"/>
      <c r="AT314" s="241" t="s">
        <v>182</v>
      </c>
      <c r="AU314" s="241" t="s">
        <v>81</v>
      </c>
      <c r="AV314" s="12" t="s">
        <v>81</v>
      </c>
      <c r="AW314" s="12" t="s">
        <v>35</v>
      </c>
      <c r="AX314" s="12" t="s">
        <v>73</v>
      </c>
      <c r="AY314" s="241" t="s">
        <v>152</v>
      </c>
    </row>
    <row r="315" s="12" customFormat="1">
      <c r="B315" s="232"/>
      <c r="C315" s="233"/>
      <c r="D315" s="229" t="s">
        <v>182</v>
      </c>
      <c r="E315" s="234" t="s">
        <v>19</v>
      </c>
      <c r="F315" s="235" t="s">
        <v>487</v>
      </c>
      <c r="G315" s="233"/>
      <c r="H315" s="234" t="s">
        <v>19</v>
      </c>
      <c r="I315" s="236"/>
      <c r="J315" s="233"/>
      <c r="K315" s="233"/>
      <c r="L315" s="237"/>
      <c r="M315" s="238"/>
      <c r="N315" s="239"/>
      <c r="O315" s="239"/>
      <c r="P315" s="239"/>
      <c r="Q315" s="239"/>
      <c r="R315" s="239"/>
      <c r="S315" s="239"/>
      <c r="T315" s="240"/>
      <c r="AT315" s="241" t="s">
        <v>182</v>
      </c>
      <c r="AU315" s="241" t="s">
        <v>81</v>
      </c>
      <c r="AV315" s="12" t="s">
        <v>81</v>
      </c>
      <c r="AW315" s="12" t="s">
        <v>35</v>
      </c>
      <c r="AX315" s="12" t="s">
        <v>73</v>
      </c>
      <c r="AY315" s="241" t="s">
        <v>152</v>
      </c>
    </row>
    <row r="316" s="12" customFormat="1">
      <c r="B316" s="232"/>
      <c r="C316" s="233"/>
      <c r="D316" s="229" t="s">
        <v>182</v>
      </c>
      <c r="E316" s="234" t="s">
        <v>19</v>
      </c>
      <c r="F316" s="235" t="s">
        <v>488</v>
      </c>
      <c r="G316" s="233"/>
      <c r="H316" s="234" t="s">
        <v>19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182</v>
      </c>
      <c r="AU316" s="241" t="s">
        <v>81</v>
      </c>
      <c r="AV316" s="12" t="s">
        <v>81</v>
      </c>
      <c r="AW316" s="12" t="s">
        <v>35</v>
      </c>
      <c r="AX316" s="12" t="s">
        <v>73</v>
      </c>
      <c r="AY316" s="241" t="s">
        <v>152</v>
      </c>
    </row>
    <row r="317" s="12" customFormat="1">
      <c r="B317" s="232"/>
      <c r="C317" s="233"/>
      <c r="D317" s="229" t="s">
        <v>182</v>
      </c>
      <c r="E317" s="234" t="s">
        <v>19</v>
      </c>
      <c r="F317" s="235" t="s">
        <v>489</v>
      </c>
      <c r="G317" s="233"/>
      <c r="H317" s="234" t="s">
        <v>19</v>
      </c>
      <c r="I317" s="236"/>
      <c r="J317" s="233"/>
      <c r="K317" s="233"/>
      <c r="L317" s="237"/>
      <c r="M317" s="238"/>
      <c r="N317" s="239"/>
      <c r="O317" s="239"/>
      <c r="P317" s="239"/>
      <c r="Q317" s="239"/>
      <c r="R317" s="239"/>
      <c r="S317" s="239"/>
      <c r="T317" s="240"/>
      <c r="AT317" s="241" t="s">
        <v>182</v>
      </c>
      <c r="AU317" s="241" t="s">
        <v>81</v>
      </c>
      <c r="AV317" s="12" t="s">
        <v>81</v>
      </c>
      <c r="AW317" s="12" t="s">
        <v>35</v>
      </c>
      <c r="AX317" s="12" t="s">
        <v>73</v>
      </c>
      <c r="AY317" s="241" t="s">
        <v>152</v>
      </c>
    </row>
    <row r="318" s="12" customFormat="1">
      <c r="B318" s="232"/>
      <c r="C318" s="233"/>
      <c r="D318" s="229" t="s">
        <v>182</v>
      </c>
      <c r="E318" s="234" t="s">
        <v>19</v>
      </c>
      <c r="F318" s="235" t="s">
        <v>490</v>
      </c>
      <c r="G318" s="233"/>
      <c r="H318" s="234" t="s">
        <v>19</v>
      </c>
      <c r="I318" s="236"/>
      <c r="J318" s="233"/>
      <c r="K318" s="233"/>
      <c r="L318" s="237"/>
      <c r="M318" s="238"/>
      <c r="N318" s="239"/>
      <c r="O318" s="239"/>
      <c r="P318" s="239"/>
      <c r="Q318" s="239"/>
      <c r="R318" s="239"/>
      <c r="S318" s="239"/>
      <c r="T318" s="240"/>
      <c r="AT318" s="241" t="s">
        <v>182</v>
      </c>
      <c r="AU318" s="241" t="s">
        <v>81</v>
      </c>
      <c r="AV318" s="12" t="s">
        <v>81</v>
      </c>
      <c r="AW318" s="12" t="s">
        <v>35</v>
      </c>
      <c r="AX318" s="12" t="s">
        <v>73</v>
      </c>
      <c r="AY318" s="241" t="s">
        <v>152</v>
      </c>
    </row>
    <row r="319" s="12" customFormat="1">
      <c r="B319" s="232"/>
      <c r="C319" s="233"/>
      <c r="D319" s="229" t="s">
        <v>182</v>
      </c>
      <c r="E319" s="234" t="s">
        <v>19</v>
      </c>
      <c r="F319" s="235" t="s">
        <v>491</v>
      </c>
      <c r="G319" s="233"/>
      <c r="H319" s="234" t="s">
        <v>19</v>
      </c>
      <c r="I319" s="236"/>
      <c r="J319" s="233"/>
      <c r="K319" s="233"/>
      <c r="L319" s="237"/>
      <c r="M319" s="238"/>
      <c r="N319" s="239"/>
      <c r="O319" s="239"/>
      <c r="P319" s="239"/>
      <c r="Q319" s="239"/>
      <c r="R319" s="239"/>
      <c r="S319" s="239"/>
      <c r="T319" s="240"/>
      <c r="AT319" s="241" t="s">
        <v>182</v>
      </c>
      <c r="AU319" s="241" t="s">
        <v>81</v>
      </c>
      <c r="AV319" s="12" t="s">
        <v>81</v>
      </c>
      <c r="AW319" s="12" t="s">
        <v>35</v>
      </c>
      <c r="AX319" s="12" t="s">
        <v>73</v>
      </c>
      <c r="AY319" s="241" t="s">
        <v>152</v>
      </c>
    </row>
    <row r="320" s="13" customFormat="1">
      <c r="B320" s="242"/>
      <c r="C320" s="243"/>
      <c r="D320" s="229" t="s">
        <v>182</v>
      </c>
      <c r="E320" s="244" t="s">
        <v>19</v>
      </c>
      <c r="F320" s="245" t="s">
        <v>492</v>
      </c>
      <c r="G320" s="243"/>
      <c r="H320" s="246">
        <v>48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AT320" s="252" t="s">
        <v>182</v>
      </c>
      <c r="AU320" s="252" t="s">
        <v>81</v>
      </c>
      <c r="AV320" s="13" t="s">
        <v>83</v>
      </c>
      <c r="AW320" s="13" t="s">
        <v>35</v>
      </c>
      <c r="AX320" s="13" t="s">
        <v>81</v>
      </c>
      <c r="AY320" s="252" t="s">
        <v>152</v>
      </c>
    </row>
    <row r="321" s="1" customFormat="1" ht="24" customHeight="1">
      <c r="B321" s="38"/>
      <c r="C321" s="264" t="s">
        <v>493</v>
      </c>
      <c r="D321" s="264" t="s">
        <v>325</v>
      </c>
      <c r="E321" s="265" t="s">
        <v>494</v>
      </c>
      <c r="F321" s="266" t="s">
        <v>495</v>
      </c>
      <c r="G321" s="267" t="s">
        <v>254</v>
      </c>
      <c r="H321" s="268">
        <v>48</v>
      </c>
      <c r="I321" s="269"/>
      <c r="J321" s="270">
        <f>ROUND(I321*H321,2)</f>
        <v>0</v>
      </c>
      <c r="K321" s="266" t="s">
        <v>178</v>
      </c>
      <c r="L321" s="271"/>
      <c r="M321" s="272" t="s">
        <v>19</v>
      </c>
      <c r="N321" s="273" t="s">
        <v>44</v>
      </c>
      <c r="O321" s="83"/>
      <c r="P321" s="227">
        <f>O321*H321</f>
        <v>0</v>
      </c>
      <c r="Q321" s="227">
        <v>0.00365</v>
      </c>
      <c r="R321" s="227">
        <f>Q321*H321</f>
        <v>0.1752</v>
      </c>
      <c r="S321" s="227">
        <v>0</v>
      </c>
      <c r="T321" s="228">
        <f>S321*H321</f>
        <v>0</v>
      </c>
      <c r="AR321" s="223" t="s">
        <v>233</v>
      </c>
      <c r="AT321" s="223" t="s">
        <v>325</v>
      </c>
      <c r="AU321" s="223" t="s">
        <v>81</v>
      </c>
      <c r="AY321" s="17" t="s">
        <v>152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7" t="s">
        <v>81</v>
      </c>
      <c r="BK321" s="224">
        <f>ROUND(I321*H321,2)</f>
        <v>0</v>
      </c>
      <c r="BL321" s="17" t="s">
        <v>151</v>
      </c>
      <c r="BM321" s="223" t="s">
        <v>496</v>
      </c>
    </row>
    <row r="322" s="11" customFormat="1" ht="25.92" customHeight="1">
      <c r="B322" s="195"/>
      <c r="C322" s="196"/>
      <c r="D322" s="197" t="s">
        <v>72</v>
      </c>
      <c r="E322" s="198" t="s">
        <v>240</v>
      </c>
      <c r="F322" s="198" t="s">
        <v>497</v>
      </c>
      <c r="G322" s="196"/>
      <c r="H322" s="196"/>
      <c r="I322" s="199"/>
      <c r="J322" s="200">
        <f>BK322</f>
        <v>0</v>
      </c>
      <c r="K322" s="196"/>
      <c r="L322" s="201"/>
      <c r="M322" s="202"/>
      <c r="N322" s="203"/>
      <c r="O322" s="203"/>
      <c r="P322" s="204">
        <f>SUM(P323:P348)</f>
        <v>0</v>
      </c>
      <c r="Q322" s="203"/>
      <c r="R322" s="204">
        <f>SUM(R323:R348)</f>
        <v>211.56382968999998</v>
      </c>
      <c r="S322" s="203"/>
      <c r="T322" s="205">
        <f>SUM(T323:T348)</f>
        <v>2.9769999999999999</v>
      </c>
      <c r="AR322" s="206" t="s">
        <v>81</v>
      </c>
      <c r="AT322" s="207" t="s">
        <v>72</v>
      </c>
      <c r="AU322" s="207" t="s">
        <v>73</v>
      </c>
      <c r="AY322" s="206" t="s">
        <v>152</v>
      </c>
      <c r="BK322" s="208">
        <f>SUM(BK323:BK348)</f>
        <v>0</v>
      </c>
    </row>
    <row r="323" s="1" customFormat="1" ht="48" customHeight="1">
      <c r="B323" s="38"/>
      <c r="C323" s="211" t="s">
        <v>498</v>
      </c>
      <c r="D323" s="211" t="s">
        <v>155</v>
      </c>
      <c r="E323" s="212" t="s">
        <v>499</v>
      </c>
      <c r="F323" s="213" t="s">
        <v>500</v>
      </c>
      <c r="G323" s="214" t="s">
        <v>236</v>
      </c>
      <c r="H323" s="215">
        <v>1115.4269999999999</v>
      </c>
      <c r="I323" s="216"/>
      <c r="J323" s="217">
        <f>ROUND(I323*H323,2)</f>
        <v>0</v>
      </c>
      <c r="K323" s="213" t="s">
        <v>178</v>
      </c>
      <c r="L323" s="43"/>
      <c r="M323" s="225" t="s">
        <v>19</v>
      </c>
      <c r="N323" s="226" t="s">
        <v>44</v>
      </c>
      <c r="O323" s="83"/>
      <c r="P323" s="227">
        <f>O323*H323</f>
        <v>0</v>
      </c>
      <c r="Q323" s="227">
        <v>0.18906999999999999</v>
      </c>
      <c r="R323" s="227">
        <f>Q323*H323</f>
        <v>210.89378288999998</v>
      </c>
      <c r="S323" s="227">
        <v>0</v>
      </c>
      <c r="T323" s="228">
        <f>S323*H323</f>
        <v>0</v>
      </c>
      <c r="AR323" s="223" t="s">
        <v>151</v>
      </c>
      <c r="AT323" s="223" t="s">
        <v>155</v>
      </c>
      <c r="AU323" s="223" t="s">
        <v>81</v>
      </c>
      <c r="AY323" s="17" t="s">
        <v>152</v>
      </c>
      <c r="BE323" s="224">
        <f>IF(N323="základní",J323,0)</f>
        <v>0</v>
      </c>
      <c r="BF323" s="224">
        <f>IF(N323="snížená",J323,0)</f>
        <v>0</v>
      </c>
      <c r="BG323" s="224">
        <f>IF(N323="zákl. přenesená",J323,0)</f>
        <v>0</v>
      </c>
      <c r="BH323" s="224">
        <f>IF(N323="sníž. přenesená",J323,0)</f>
        <v>0</v>
      </c>
      <c r="BI323" s="224">
        <f>IF(N323="nulová",J323,0)</f>
        <v>0</v>
      </c>
      <c r="BJ323" s="17" t="s">
        <v>81</v>
      </c>
      <c r="BK323" s="224">
        <f>ROUND(I323*H323,2)</f>
        <v>0</v>
      </c>
      <c r="BL323" s="17" t="s">
        <v>151</v>
      </c>
      <c r="BM323" s="223" t="s">
        <v>501</v>
      </c>
    </row>
    <row r="324" s="1" customFormat="1">
      <c r="B324" s="38"/>
      <c r="C324" s="39"/>
      <c r="D324" s="229" t="s">
        <v>180</v>
      </c>
      <c r="E324" s="39"/>
      <c r="F324" s="230" t="s">
        <v>502</v>
      </c>
      <c r="G324" s="39"/>
      <c r="H324" s="39"/>
      <c r="I324" s="135"/>
      <c r="J324" s="39"/>
      <c r="K324" s="39"/>
      <c r="L324" s="43"/>
      <c r="M324" s="231"/>
      <c r="N324" s="83"/>
      <c r="O324" s="83"/>
      <c r="P324" s="83"/>
      <c r="Q324" s="83"/>
      <c r="R324" s="83"/>
      <c r="S324" s="83"/>
      <c r="T324" s="84"/>
      <c r="AT324" s="17" t="s">
        <v>180</v>
      </c>
      <c r="AU324" s="17" t="s">
        <v>81</v>
      </c>
    </row>
    <row r="325" s="13" customFormat="1">
      <c r="B325" s="242"/>
      <c r="C325" s="243"/>
      <c r="D325" s="229" t="s">
        <v>182</v>
      </c>
      <c r="E325" s="244" t="s">
        <v>19</v>
      </c>
      <c r="F325" s="245" t="s">
        <v>503</v>
      </c>
      <c r="G325" s="243"/>
      <c r="H325" s="246">
        <v>1115.4269999999999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AT325" s="252" t="s">
        <v>182</v>
      </c>
      <c r="AU325" s="252" t="s">
        <v>81</v>
      </c>
      <c r="AV325" s="13" t="s">
        <v>83</v>
      </c>
      <c r="AW325" s="13" t="s">
        <v>35</v>
      </c>
      <c r="AX325" s="13" t="s">
        <v>81</v>
      </c>
      <c r="AY325" s="252" t="s">
        <v>152</v>
      </c>
    </row>
    <row r="326" s="1" customFormat="1" ht="16.5" customHeight="1">
      <c r="B326" s="38"/>
      <c r="C326" s="211" t="s">
        <v>504</v>
      </c>
      <c r="D326" s="211" t="s">
        <v>155</v>
      </c>
      <c r="E326" s="212" t="s">
        <v>505</v>
      </c>
      <c r="F326" s="213" t="s">
        <v>506</v>
      </c>
      <c r="G326" s="214" t="s">
        <v>267</v>
      </c>
      <c r="H326" s="215">
        <v>1</v>
      </c>
      <c r="I326" s="216"/>
      <c r="J326" s="217">
        <f>ROUND(I326*H326,2)</f>
        <v>0</v>
      </c>
      <c r="K326" s="213" t="s">
        <v>19</v>
      </c>
      <c r="L326" s="43"/>
      <c r="M326" s="225" t="s">
        <v>19</v>
      </c>
      <c r="N326" s="226" t="s">
        <v>44</v>
      </c>
      <c r="O326" s="83"/>
      <c r="P326" s="227">
        <f>O326*H326</f>
        <v>0</v>
      </c>
      <c r="Q326" s="227">
        <v>0.0041599999999999996</v>
      </c>
      <c r="R326" s="227">
        <f>Q326*H326</f>
        <v>0.0041599999999999996</v>
      </c>
      <c r="S326" s="227">
        <v>2.9769999999999999</v>
      </c>
      <c r="T326" s="228">
        <f>S326*H326</f>
        <v>2.9769999999999999</v>
      </c>
      <c r="AR326" s="223" t="s">
        <v>151</v>
      </c>
      <c r="AT326" s="223" t="s">
        <v>155</v>
      </c>
      <c r="AU326" s="223" t="s">
        <v>81</v>
      </c>
      <c r="AY326" s="17" t="s">
        <v>152</v>
      </c>
      <c r="BE326" s="224">
        <f>IF(N326="základní",J326,0)</f>
        <v>0</v>
      </c>
      <c r="BF326" s="224">
        <f>IF(N326="snížená",J326,0)</f>
        <v>0</v>
      </c>
      <c r="BG326" s="224">
        <f>IF(N326="zákl. přenesená",J326,0)</f>
        <v>0</v>
      </c>
      <c r="BH326" s="224">
        <f>IF(N326="sníž. přenesená",J326,0)</f>
        <v>0</v>
      </c>
      <c r="BI326" s="224">
        <f>IF(N326="nulová",J326,0)</f>
        <v>0</v>
      </c>
      <c r="BJ326" s="17" t="s">
        <v>81</v>
      </c>
      <c r="BK326" s="224">
        <f>ROUND(I326*H326,2)</f>
        <v>0</v>
      </c>
      <c r="BL326" s="17" t="s">
        <v>151</v>
      </c>
      <c r="BM326" s="223" t="s">
        <v>507</v>
      </c>
    </row>
    <row r="327" s="1" customFormat="1">
      <c r="B327" s="38"/>
      <c r="C327" s="39"/>
      <c r="D327" s="229" t="s">
        <v>180</v>
      </c>
      <c r="E327" s="39"/>
      <c r="F327" s="230" t="s">
        <v>508</v>
      </c>
      <c r="G327" s="39"/>
      <c r="H327" s="39"/>
      <c r="I327" s="135"/>
      <c r="J327" s="39"/>
      <c r="K327" s="39"/>
      <c r="L327" s="43"/>
      <c r="M327" s="231"/>
      <c r="N327" s="83"/>
      <c r="O327" s="83"/>
      <c r="P327" s="83"/>
      <c r="Q327" s="83"/>
      <c r="R327" s="83"/>
      <c r="S327" s="83"/>
      <c r="T327" s="84"/>
      <c r="AT327" s="17" t="s">
        <v>180</v>
      </c>
      <c r="AU327" s="17" t="s">
        <v>81</v>
      </c>
    </row>
    <row r="328" s="12" customFormat="1">
      <c r="B328" s="232"/>
      <c r="C328" s="233"/>
      <c r="D328" s="229" t="s">
        <v>182</v>
      </c>
      <c r="E328" s="234" t="s">
        <v>19</v>
      </c>
      <c r="F328" s="235" t="s">
        <v>509</v>
      </c>
      <c r="G328" s="233"/>
      <c r="H328" s="234" t="s">
        <v>19</v>
      </c>
      <c r="I328" s="236"/>
      <c r="J328" s="233"/>
      <c r="K328" s="233"/>
      <c r="L328" s="237"/>
      <c r="M328" s="238"/>
      <c r="N328" s="239"/>
      <c r="O328" s="239"/>
      <c r="P328" s="239"/>
      <c r="Q328" s="239"/>
      <c r="R328" s="239"/>
      <c r="S328" s="239"/>
      <c r="T328" s="240"/>
      <c r="AT328" s="241" t="s">
        <v>182</v>
      </c>
      <c r="AU328" s="241" t="s">
        <v>81</v>
      </c>
      <c r="AV328" s="12" t="s">
        <v>81</v>
      </c>
      <c r="AW328" s="12" t="s">
        <v>35</v>
      </c>
      <c r="AX328" s="12" t="s">
        <v>73</v>
      </c>
      <c r="AY328" s="241" t="s">
        <v>152</v>
      </c>
    </row>
    <row r="329" s="13" customFormat="1">
      <c r="B329" s="242"/>
      <c r="C329" s="243"/>
      <c r="D329" s="229" t="s">
        <v>182</v>
      </c>
      <c r="E329" s="244" t="s">
        <v>19</v>
      </c>
      <c r="F329" s="245" t="s">
        <v>81</v>
      </c>
      <c r="G329" s="243"/>
      <c r="H329" s="246">
        <v>1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AT329" s="252" t="s">
        <v>182</v>
      </c>
      <c r="AU329" s="252" t="s">
        <v>81</v>
      </c>
      <c r="AV329" s="13" t="s">
        <v>83</v>
      </c>
      <c r="AW329" s="13" t="s">
        <v>35</v>
      </c>
      <c r="AX329" s="13" t="s">
        <v>81</v>
      </c>
      <c r="AY329" s="252" t="s">
        <v>152</v>
      </c>
    </row>
    <row r="330" s="1" customFormat="1" ht="24" customHeight="1">
      <c r="B330" s="38"/>
      <c r="C330" s="211" t="s">
        <v>510</v>
      </c>
      <c r="D330" s="211" t="s">
        <v>155</v>
      </c>
      <c r="E330" s="212" t="s">
        <v>511</v>
      </c>
      <c r="F330" s="213" t="s">
        <v>512</v>
      </c>
      <c r="G330" s="214" t="s">
        <v>254</v>
      </c>
      <c r="H330" s="215">
        <v>1144.104</v>
      </c>
      <c r="I330" s="216"/>
      <c r="J330" s="217">
        <f>ROUND(I330*H330,2)</f>
        <v>0</v>
      </c>
      <c r="K330" s="213" t="s">
        <v>178</v>
      </c>
      <c r="L330" s="43"/>
      <c r="M330" s="225" t="s">
        <v>19</v>
      </c>
      <c r="N330" s="226" t="s">
        <v>44</v>
      </c>
      <c r="O330" s="83"/>
      <c r="P330" s="227">
        <f>O330*H330</f>
        <v>0</v>
      </c>
      <c r="Q330" s="227">
        <v>0.00044999999999999999</v>
      </c>
      <c r="R330" s="227">
        <f>Q330*H330</f>
        <v>0.51484680000000005</v>
      </c>
      <c r="S330" s="227">
        <v>0</v>
      </c>
      <c r="T330" s="228">
        <f>S330*H330</f>
        <v>0</v>
      </c>
      <c r="AR330" s="223" t="s">
        <v>151</v>
      </c>
      <c r="AT330" s="223" t="s">
        <v>155</v>
      </c>
      <c r="AU330" s="223" t="s">
        <v>81</v>
      </c>
      <c r="AY330" s="17" t="s">
        <v>152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7" t="s">
        <v>81</v>
      </c>
      <c r="BK330" s="224">
        <f>ROUND(I330*H330,2)</f>
        <v>0</v>
      </c>
      <c r="BL330" s="17" t="s">
        <v>151</v>
      </c>
      <c r="BM330" s="223" t="s">
        <v>513</v>
      </c>
    </row>
    <row r="331" s="1" customFormat="1">
      <c r="B331" s="38"/>
      <c r="C331" s="39"/>
      <c r="D331" s="229" t="s">
        <v>180</v>
      </c>
      <c r="E331" s="39"/>
      <c r="F331" s="230" t="s">
        <v>514</v>
      </c>
      <c r="G331" s="39"/>
      <c r="H331" s="39"/>
      <c r="I331" s="135"/>
      <c r="J331" s="39"/>
      <c r="K331" s="39"/>
      <c r="L331" s="43"/>
      <c r="M331" s="231"/>
      <c r="N331" s="83"/>
      <c r="O331" s="83"/>
      <c r="P331" s="83"/>
      <c r="Q331" s="83"/>
      <c r="R331" s="83"/>
      <c r="S331" s="83"/>
      <c r="T331" s="84"/>
      <c r="AT331" s="17" t="s">
        <v>180</v>
      </c>
      <c r="AU331" s="17" t="s">
        <v>81</v>
      </c>
    </row>
    <row r="332" s="13" customFormat="1">
      <c r="B332" s="242"/>
      <c r="C332" s="243"/>
      <c r="D332" s="229" t="s">
        <v>182</v>
      </c>
      <c r="E332" s="244" t="s">
        <v>19</v>
      </c>
      <c r="F332" s="245" t="s">
        <v>515</v>
      </c>
      <c r="G332" s="243"/>
      <c r="H332" s="246">
        <v>722.49800000000005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AT332" s="252" t="s">
        <v>182</v>
      </c>
      <c r="AU332" s="252" t="s">
        <v>81</v>
      </c>
      <c r="AV332" s="13" t="s">
        <v>83</v>
      </c>
      <c r="AW332" s="13" t="s">
        <v>35</v>
      </c>
      <c r="AX332" s="13" t="s">
        <v>73</v>
      </c>
      <c r="AY332" s="252" t="s">
        <v>152</v>
      </c>
    </row>
    <row r="333" s="13" customFormat="1">
      <c r="B333" s="242"/>
      <c r="C333" s="243"/>
      <c r="D333" s="229" t="s">
        <v>182</v>
      </c>
      <c r="E333" s="244" t="s">
        <v>19</v>
      </c>
      <c r="F333" s="245" t="s">
        <v>516</v>
      </c>
      <c r="G333" s="243"/>
      <c r="H333" s="246">
        <v>150.47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AT333" s="252" t="s">
        <v>182</v>
      </c>
      <c r="AU333" s="252" t="s">
        <v>81</v>
      </c>
      <c r="AV333" s="13" t="s">
        <v>83</v>
      </c>
      <c r="AW333" s="13" t="s">
        <v>35</v>
      </c>
      <c r="AX333" s="13" t="s">
        <v>73</v>
      </c>
      <c r="AY333" s="252" t="s">
        <v>152</v>
      </c>
    </row>
    <row r="334" s="13" customFormat="1">
      <c r="B334" s="242"/>
      <c r="C334" s="243"/>
      <c r="D334" s="229" t="s">
        <v>182</v>
      </c>
      <c r="E334" s="244" t="s">
        <v>19</v>
      </c>
      <c r="F334" s="245" t="s">
        <v>517</v>
      </c>
      <c r="G334" s="243"/>
      <c r="H334" s="246">
        <v>105.37600000000001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AT334" s="252" t="s">
        <v>182</v>
      </c>
      <c r="AU334" s="252" t="s">
        <v>81</v>
      </c>
      <c r="AV334" s="13" t="s">
        <v>83</v>
      </c>
      <c r="AW334" s="13" t="s">
        <v>35</v>
      </c>
      <c r="AX334" s="13" t="s">
        <v>73</v>
      </c>
      <c r="AY334" s="252" t="s">
        <v>152</v>
      </c>
    </row>
    <row r="335" s="13" customFormat="1">
      <c r="B335" s="242"/>
      <c r="C335" s="243"/>
      <c r="D335" s="229" t="s">
        <v>182</v>
      </c>
      <c r="E335" s="244" t="s">
        <v>19</v>
      </c>
      <c r="F335" s="245" t="s">
        <v>518</v>
      </c>
      <c r="G335" s="243"/>
      <c r="H335" s="246">
        <v>165.75999999999999</v>
      </c>
      <c r="I335" s="247"/>
      <c r="J335" s="243"/>
      <c r="K335" s="243"/>
      <c r="L335" s="248"/>
      <c r="M335" s="249"/>
      <c r="N335" s="250"/>
      <c r="O335" s="250"/>
      <c r="P335" s="250"/>
      <c r="Q335" s="250"/>
      <c r="R335" s="250"/>
      <c r="S335" s="250"/>
      <c r="T335" s="251"/>
      <c r="AT335" s="252" t="s">
        <v>182</v>
      </c>
      <c r="AU335" s="252" t="s">
        <v>81</v>
      </c>
      <c r="AV335" s="13" t="s">
        <v>83</v>
      </c>
      <c r="AW335" s="13" t="s">
        <v>35</v>
      </c>
      <c r="AX335" s="13" t="s">
        <v>73</v>
      </c>
      <c r="AY335" s="252" t="s">
        <v>152</v>
      </c>
    </row>
    <row r="336" s="14" customFormat="1">
      <c r="B336" s="253"/>
      <c r="C336" s="254"/>
      <c r="D336" s="229" t="s">
        <v>182</v>
      </c>
      <c r="E336" s="255" t="s">
        <v>19</v>
      </c>
      <c r="F336" s="256" t="s">
        <v>189</v>
      </c>
      <c r="G336" s="254"/>
      <c r="H336" s="257">
        <v>1144.104</v>
      </c>
      <c r="I336" s="258"/>
      <c r="J336" s="254"/>
      <c r="K336" s="254"/>
      <c r="L336" s="259"/>
      <c r="M336" s="260"/>
      <c r="N336" s="261"/>
      <c r="O336" s="261"/>
      <c r="P336" s="261"/>
      <c r="Q336" s="261"/>
      <c r="R336" s="261"/>
      <c r="S336" s="261"/>
      <c r="T336" s="262"/>
      <c r="AT336" s="263" t="s">
        <v>182</v>
      </c>
      <c r="AU336" s="263" t="s">
        <v>81</v>
      </c>
      <c r="AV336" s="14" t="s">
        <v>151</v>
      </c>
      <c r="AW336" s="14" t="s">
        <v>35</v>
      </c>
      <c r="AX336" s="14" t="s">
        <v>81</v>
      </c>
      <c r="AY336" s="263" t="s">
        <v>152</v>
      </c>
    </row>
    <row r="337" s="1" customFormat="1" ht="36" customHeight="1">
      <c r="B337" s="38"/>
      <c r="C337" s="211" t="s">
        <v>519</v>
      </c>
      <c r="D337" s="211" t="s">
        <v>155</v>
      </c>
      <c r="E337" s="212" t="s">
        <v>520</v>
      </c>
      <c r="F337" s="213" t="s">
        <v>521</v>
      </c>
      <c r="G337" s="214" t="s">
        <v>267</v>
      </c>
      <c r="H337" s="215">
        <v>14</v>
      </c>
      <c r="I337" s="216"/>
      <c r="J337" s="217">
        <f>ROUND(I337*H337,2)</f>
        <v>0</v>
      </c>
      <c r="K337" s="213" t="s">
        <v>19</v>
      </c>
      <c r="L337" s="43"/>
      <c r="M337" s="225" t="s">
        <v>19</v>
      </c>
      <c r="N337" s="226" t="s">
        <v>44</v>
      </c>
      <c r="O337" s="83"/>
      <c r="P337" s="227">
        <f>O337*H337</f>
        <v>0</v>
      </c>
      <c r="Q337" s="227">
        <v>0.0047200000000000002</v>
      </c>
      <c r="R337" s="227">
        <f>Q337*H337</f>
        <v>0.06608</v>
      </c>
      <c r="S337" s="227">
        <v>0</v>
      </c>
      <c r="T337" s="228">
        <f>S337*H337</f>
        <v>0</v>
      </c>
      <c r="AR337" s="223" t="s">
        <v>151</v>
      </c>
      <c r="AT337" s="223" t="s">
        <v>155</v>
      </c>
      <c r="AU337" s="223" t="s">
        <v>81</v>
      </c>
      <c r="AY337" s="17" t="s">
        <v>152</v>
      </c>
      <c r="BE337" s="224">
        <f>IF(N337="základní",J337,0)</f>
        <v>0</v>
      </c>
      <c r="BF337" s="224">
        <f>IF(N337="snížená",J337,0)</f>
        <v>0</v>
      </c>
      <c r="BG337" s="224">
        <f>IF(N337="zákl. přenesená",J337,0)</f>
        <v>0</v>
      </c>
      <c r="BH337" s="224">
        <f>IF(N337="sníž. přenesená",J337,0)</f>
        <v>0</v>
      </c>
      <c r="BI337" s="224">
        <f>IF(N337="nulová",J337,0)</f>
        <v>0</v>
      </c>
      <c r="BJ337" s="17" t="s">
        <v>81</v>
      </c>
      <c r="BK337" s="224">
        <f>ROUND(I337*H337,2)</f>
        <v>0</v>
      </c>
      <c r="BL337" s="17" t="s">
        <v>151</v>
      </c>
      <c r="BM337" s="223" t="s">
        <v>522</v>
      </c>
    </row>
    <row r="338" s="1" customFormat="1">
      <c r="B338" s="38"/>
      <c r="C338" s="39"/>
      <c r="D338" s="229" t="s">
        <v>180</v>
      </c>
      <c r="E338" s="39"/>
      <c r="F338" s="230" t="s">
        <v>523</v>
      </c>
      <c r="G338" s="39"/>
      <c r="H338" s="39"/>
      <c r="I338" s="135"/>
      <c r="J338" s="39"/>
      <c r="K338" s="39"/>
      <c r="L338" s="43"/>
      <c r="M338" s="231"/>
      <c r="N338" s="83"/>
      <c r="O338" s="83"/>
      <c r="P338" s="83"/>
      <c r="Q338" s="83"/>
      <c r="R338" s="83"/>
      <c r="S338" s="83"/>
      <c r="T338" s="84"/>
      <c r="AT338" s="17" t="s">
        <v>180</v>
      </c>
      <c r="AU338" s="17" t="s">
        <v>81</v>
      </c>
    </row>
    <row r="339" s="12" customFormat="1">
      <c r="B339" s="232"/>
      <c r="C339" s="233"/>
      <c r="D339" s="229" t="s">
        <v>182</v>
      </c>
      <c r="E339" s="234" t="s">
        <v>19</v>
      </c>
      <c r="F339" s="235" t="s">
        <v>524</v>
      </c>
      <c r="G339" s="233"/>
      <c r="H339" s="234" t="s">
        <v>19</v>
      </c>
      <c r="I339" s="236"/>
      <c r="J339" s="233"/>
      <c r="K339" s="233"/>
      <c r="L339" s="237"/>
      <c r="M339" s="238"/>
      <c r="N339" s="239"/>
      <c r="O339" s="239"/>
      <c r="P339" s="239"/>
      <c r="Q339" s="239"/>
      <c r="R339" s="239"/>
      <c r="S339" s="239"/>
      <c r="T339" s="240"/>
      <c r="AT339" s="241" t="s">
        <v>182</v>
      </c>
      <c r="AU339" s="241" t="s">
        <v>81</v>
      </c>
      <c r="AV339" s="12" t="s">
        <v>81</v>
      </c>
      <c r="AW339" s="12" t="s">
        <v>35</v>
      </c>
      <c r="AX339" s="12" t="s">
        <v>73</v>
      </c>
      <c r="AY339" s="241" t="s">
        <v>152</v>
      </c>
    </row>
    <row r="340" s="12" customFormat="1">
      <c r="B340" s="232"/>
      <c r="C340" s="233"/>
      <c r="D340" s="229" t="s">
        <v>182</v>
      </c>
      <c r="E340" s="234" t="s">
        <v>19</v>
      </c>
      <c r="F340" s="235" t="s">
        <v>525</v>
      </c>
      <c r="G340" s="233"/>
      <c r="H340" s="234" t="s">
        <v>19</v>
      </c>
      <c r="I340" s="236"/>
      <c r="J340" s="233"/>
      <c r="K340" s="233"/>
      <c r="L340" s="237"/>
      <c r="M340" s="238"/>
      <c r="N340" s="239"/>
      <c r="O340" s="239"/>
      <c r="P340" s="239"/>
      <c r="Q340" s="239"/>
      <c r="R340" s="239"/>
      <c r="S340" s="239"/>
      <c r="T340" s="240"/>
      <c r="AT340" s="241" t="s">
        <v>182</v>
      </c>
      <c r="AU340" s="241" t="s">
        <v>81</v>
      </c>
      <c r="AV340" s="12" t="s">
        <v>81</v>
      </c>
      <c r="AW340" s="12" t="s">
        <v>35</v>
      </c>
      <c r="AX340" s="12" t="s">
        <v>73</v>
      </c>
      <c r="AY340" s="241" t="s">
        <v>152</v>
      </c>
    </row>
    <row r="341" s="12" customFormat="1">
      <c r="B341" s="232"/>
      <c r="C341" s="233"/>
      <c r="D341" s="229" t="s">
        <v>182</v>
      </c>
      <c r="E341" s="234" t="s">
        <v>19</v>
      </c>
      <c r="F341" s="235" t="s">
        <v>526</v>
      </c>
      <c r="G341" s="233"/>
      <c r="H341" s="234" t="s">
        <v>19</v>
      </c>
      <c r="I341" s="236"/>
      <c r="J341" s="233"/>
      <c r="K341" s="233"/>
      <c r="L341" s="237"/>
      <c r="M341" s="238"/>
      <c r="N341" s="239"/>
      <c r="O341" s="239"/>
      <c r="P341" s="239"/>
      <c r="Q341" s="239"/>
      <c r="R341" s="239"/>
      <c r="S341" s="239"/>
      <c r="T341" s="240"/>
      <c r="AT341" s="241" t="s">
        <v>182</v>
      </c>
      <c r="AU341" s="241" t="s">
        <v>81</v>
      </c>
      <c r="AV341" s="12" t="s">
        <v>81</v>
      </c>
      <c r="AW341" s="12" t="s">
        <v>35</v>
      </c>
      <c r="AX341" s="12" t="s">
        <v>73</v>
      </c>
      <c r="AY341" s="241" t="s">
        <v>152</v>
      </c>
    </row>
    <row r="342" s="13" customFormat="1">
      <c r="B342" s="242"/>
      <c r="C342" s="243"/>
      <c r="D342" s="229" t="s">
        <v>182</v>
      </c>
      <c r="E342" s="244" t="s">
        <v>19</v>
      </c>
      <c r="F342" s="245" t="s">
        <v>527</v>
      </c>
      <c r="G342" s="243"/>
      <c r="H342" s="246">
        <v>14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AT342" s="252" t="s">
        <v>182</v>
      </c>
      <c r="AU342" s="252" t="s">
        <v>81</v>
      </c>
      <c r="AV342" s="13" t="s">
        <v>83</v>
      </c>
      <c r="AW342" s="13" t="s">
        <v>35</v>
      </c>
      <c r="AX342" s="13" t="s">
        <v>81</v>
      </c>
      <c r="AY342" s="252" t="s">
        <v>152</v>
      </c>
    </row>
    <row r="343" s="1" customFormat="1" ht="36" customHeight="1">
      <c r="B343" s="38"/>
      <c r="C343" s="211" t="s">
        <v>528</v>
      </c>
      <c r="D343" s="211" t="s">
        <v>155</v>
      </c>
      <c r="E343" s="212" t="s">
        <v>529</v>
      </c>
      <c r="F343" s="213" t="s">
        <v>530</v>
      </c>
      <c r="G343" s="214" t="s">
        <v>267</v>
      </c>
      <c r="H343" s="215">
        <v>18</v>
      </c>
      <c r="I343" s="216"/>
      <c r="J343" s="217">
        <f>ROUND(I343*H343,2)</f>
        <v>0</v>
      </c>
      <c r="K343" s="213" t="s">
        <v>19</v>
      </c>
      <c r="L343" s="43"/>
      <c r="M343" s="225" t="s">
        <v>19</v>
      </c>
      <c r="N343" s="226" t="s">
        <v>44</v>
      </c>
      <c r="O343" s="83"/>
      <c r="P343" s="227">
        <f>O343*H343</f>
        <v>0</v>
      </c>
      <c r="Q343" s="227">
        <v>0.0047200000000000002</v>
      </c>
      <c r="R343" s="227">
        <f>Q343*H343</f>
        <v>0.084960000000000008</v>
      </c>
      <c r="S343" s="227">
        <v>0</v>
      </c>
      <c r="T343" s="228">
        <f>S343*H343</f>
        <v>0</v>
      </c>
      <c r="AR343" s="223" t="s">
        <v>151</v>
      </c>
      <c r="AT343" s="223" t="s">
        <v>155</v>
      </c>
      <c r="AU343" s="223" t="s">
        <v>81</v>
      </c>
      <c r="AY343" s="17" t="s">
        <v>152</v>
      </c>
      <c r="BE343" s="224">
        <f>IF(N343="základní",J343,0)</f>
        <v>0</v>
      </c>
      <c r="BF343" s="224">
        <f>IF(N343="snížená",J343,0)</f>
        <v>0</v>
      </c>
      <c r="BG343" s="224">
        <f>IF(N343="zákl. přenesená",J343,0)</f>
        <v>0</v>
      </c>
      <c r="BH343" s="224">
        <f>IF(N343="sníž. přenesená",J343,0)</f>
        <v>0</v>
      </c>
      <c r="BI343" s="224">
        <f>IF(N343="nulová",J343,0)</f>
        <v>0</v>
      </c>
      <c r="BJ343" s="17" t="s">
        <v>81</v>
      </c>
      <c r="BK343" s="224">
        <f>ROUND(I343*H343,2)</f>
        <v>0</v>
      </c>
      <c r="BL343" s="17" t="s">
        <v>151</v>
      </c>
      <c r="BM343" s="223" t="s">
        <v>531</v>
      </c>
    </row>
    <row r="344" s="1" customFormat="1">
      <c r="B344" s="38"/>
      <c r="C344" s="39"/>
      <c r="D344" s="229" t="s">
        <v>180</v>
      </c>
      <c r="E344" s="39"/>
      <c r="F344" s="230" t="s">
        <v>523</v>
      </c>
      <c r="G344" s="39"/>
      <c r="H344" s="39"/>
      <c r="I344" s="135"/>
      <c r="J344" s="39"/>
      <c r="K344" s="39"/>
      <c r="L344" s="43"/>
      <c r="M344" s="231"/>
      <c r="N344" s="83"/>
      <c r="O344" s="83"/>
      <c r="P344" s="83"/>
      <c r="Q344" s="83"/>
      <c r="R344" s="83"/>
      <c r="S344" s="83"/>
      <c r="T344" s="84"/>
      <c r="AT344" s="17" t="s">
        <v>180</v>
      </c>
      <c r="AU344" s="17" t="s">
        <v>81</v>
      </c>
    </row>
    <row r="345" s="12" customFormat="1">
      <c r="B345" s="232"/>
      <c r="C345" s="233"/>
      <c r="D345" s="229" t="s">
        <v>182</v>
      </c>
      <c r="E345" s="234" t="s">
        <v>19</v>
      </c>
      <c r="F345" s="235" t="s">
        <v>532</v>
      </c>
      <c r="G345" s="233"/>
      <c r="H345" s="234" t="s">
        <v>19</v>
      </c>
      <c r="I345" s="236"/>
      <c r="J345" s="233"/>
      <c r="K345" s="233"/>
      <c r="L345" s="237"/>
      <c r="M345" s="238"/>
      <c r="N345" s="239"/>
      <c r="O345" s="239"/>
      <c r="P345" s="239"/>
      <c r="Q345" s="239"/>
      <c r="R345" s="239"/>
      <c r="S345" s="239"/>
      <c r="T345" s="240"/>
      <c r="AT345" s="241" t="s">
        <v>182</v>
      </c>
      <c r="AU345" s="241" t="s">
        <v>81</v>
      </c>
      <c r="AV345" s="12" t="s">
        <v>81</v>
      </c>
      <c r="AW345" s="12" t="s">
        <v>35</v>
      </c>
      <c r="AX345" s="12" t="s">
        <v>73</v>
      </c>
      <c r="AY345" s="241" t="s">
        <v>152</v>
      </c>
    </row>
    <row r="346" s="13" customFormat="1">
      <c r="B346" s="242"/>
      <c r="C346" s="243"/>
      <c r="D346" s="229" t="s">
        <v>182</v>
      </c>
      <c r="E346" s="244" t="s">
        <v>19</v>
      </c>
      <c r="F346" s="245" t="s">
        <v>294</v>
      </c>
      <c r="G346" s="243"/>
      <c r="H346" s="246">
        <v>18</v>
      </c>
      <c r="I346" s="247"/>
      <c r="J346" s="243"/>
      <c r="K346" s="243"/>
      <c r="L346" s="248"/>
      <c r="M346" s="249"/>
      <c r="N346" s="250"/>
      <c r="O346" s="250"/>
      <c r="P346" s="250"/>
      <c r="Q346" s="250"/>
      <c r="R346" s="250"/>
      <c r="S346" s="250"/>
      <c r="T346" s="251"/>
      <c r="AT346" s="252" t="s">
        <v>182</v>
      </c>
      <c r="AU346" s="252" t="s">
        <v>81</v>
      </c>
      <c r="AV346" s="13" t="s">
        <v>83</v>
      </c>
      <c r="AW346" s="13" t="s">
        <v>35</v>
      </c>
      <c r="AX346" s="13" t="s">
        <v>81</v>
      </c>
      <c r="AY346" s="252" t="s">
        <v>152</v>
      </c>
    </row>
    <row r="347" s="1" customFormat="1" ht="24" customHeight="1">
      <c r="B347" s="38"/>
      <c r="C347" s="211" t="s">
        <v>492</v>
      </c>
      <c r="D347" s="211" t="s">
        <v>155</v>
      </c>
      <c r="E347" s="212" t="s">
        <v>533</v>
      </c>
      <c r="F347" s="213" t="s">
        <v>534</v>
      </c>
      <c r="G347" s="214" t="s">
        <v>254</v>
      </c>
      <c r="H347" s="215">
        <v>541.86000000000001</v>
      </c>
      <c r="I347" s="216"/>
      <c r="J347" s="217">
        <f>ROUND(I347*H347,2)</f>
        <v>0</v>
      </c>
      <c r="K347" s="213" t="s">
        <v>19</v>
      </c>
      <c r="L347" s="43"/>
      <c r="M347" s="225" t="s">
        <v>19</v>
      </c>
      <c r="N347" s="226" t="s">
        <v>44</v>
      </c>
      <c r="O347" s="83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AR347" s="223" t="s">
        <v>151</v>
      </c>
      <c r="AT347" s="223" t="s">
        <v>155</v>
      </c>
      <c r="AU347" s="223" t="s">
        <v>81</v>
      </c>
      <c r="AY347" s="17" t="s">
        <v>152</v>
      </c>
      <c r="BE347" s="224">
        <f>IF(N347="základní",J347,0)</f>
        <v>0</v>
      </c>
      <c r="BF347" s="224">
        <f>IF(N347="snížená",J347,0)</f>
        <v>0</v>
      </c>
      <c r="BG347" s="224">
        <f>IF(N347="zákl. přenesená",J347,0)</f>
        <v>0</v>
      </c>
      <c r="BH347" s="224">
        <f>IF(N347="sníž. přenesená",J347,0)</f>
        <v>0</v>
      </c>
      <c r="BI347" s="224">
        <f>IF(N347="nulová",J347,0)</f>
        <v>0</v>
      </c>
      <c r="BJ347" s="17" t="s">
        <v>81</v>
      </c>
      <c r="BK347" s="224">
        <f>ROUND(I347*H347,2)</f>
        <v>0</v>
      </c>
      <c r="BL347" s="17" t="s">
        <v>151</v>
      </c>
      <c r="BM347" s="223" t="s">
        <v>535</v>
      </c>
    </row>
    <row r="348" s="13" customFormat="1">
      <c r="B348" s="242"/>
      <c r="C348" s="243"/>
      <c r="D348" s="229" t="s">
        <v>182</v>
      </c>
      <c r="E348" s="244" t="s">
        <v>19</v>
      </c>
      <c r="F348" s="245" t="s">
        <v>536</v>
      </c>
      <c r="G348" s="243"/>
      <c r="H348" s="246">
        <v>541.86000000000001</v>
      </c>
      <c r="I348" s="247"/>
      <c r="J348" s="243"/>
      <c r="K348" s="243"/>
      <c r="L348" s="248"/>
      <c r="M348" s="249"/>
      <c r="N348" s="250"/>
      <c r="O348" s="250"/>
      <c r="P348" s="250"/>
      <c r="Q348" s="250"/>
      <c r="R348" s="250"/>
      <c r="S348" s="250"/>
      <c r="T348" s="251"/>
      <c r="AT348" s="252" t="s">
        <v>182</v>
      </c>
      <c r="AU348" s="252" t="s">
        <v>81</v>
      </c>
      <c r="AV348" s="13" t="s">
        <v>83</v>
      </c>
      <c r="AW348" s="13" t="s">
        <v>35</v>
      </c>
      <c r="AX348" s="13" t="s">
        <v>81</v>
      </c>
      <c r="AY348" s="252" t="s">
        <v>152</v>
      </c>
    </row>
    <row r="349" s="11" customFormat="1" ht="25.92" customHeight="1">
      <c r="B349" s="195"/>
      <c r="C349" s="196"/>
      <c r="D349" s="197" t="s">
        <v>72</v>
      </c>
      <c r="E349" s="198" t="s">
        <v>537</v>
      </c>
      <c r="F349" s="198" t="s">
        <v>538</v>
      </c>
      <c r="G349" s="196"/>
      <c r="H349" s="196"/>
      <c r="I349" s="199"/>
      <c r="J349" s="200">
        <f>BK349</f>
        <v>0</v>
      </c>
      <c r="K349" s="196"/>
      <c r="L349" s="201"/>
      <c r="M349" s="202"/>
      <c r="N349" s="203"/>
      <c r="O349" s="203"/>
      <c r="P349" s="204">
        <f>SUM(P350:P351)</f>
        <v>0</v>
      </c>
      <c r="Q349" s="203"/>
      <c r="R349" s="204">
        <f>SUM(R350:R351)</f>
        <v>0</v>
      </c>
      <c r="S349" s="203"/>
      <c r="T349" s="205">
        <f>SUM(T350:T351)</f>
        <v>0</v>
      </c>
      <c r="AR349" s="206" t="s">
        <v>81</v>
      </c>
      <c r="AT349" s="207" t="s">
        <v>72</v>
      </c>
      <c r="AU349" s="207" t="s">
        <v>73</v>
      </c>
      <c r="AY349" s="206" t="s">
        <v>152</v>
      </c>
      <c r="BK349" s="208">
        <f>SUM(BK350:BK351)</f>
        <v>0</v>
      </c>
    </row>
    <row r="350" s="1" customFormat="1" ht="36" customHeight="1">
      <c r="B350" s="38"/>
      <c r="C350" s="211" t="s">
        <v>539</v>
      </c>
      <c r="D350" s="211" t="s">
        <v>155</v>
      </c>
      <c r="E350" s="212" t="s">
        <v>540</v>
      </c>
      <c r="F350" s="213" t="s">
        <v>541</v>
      </c>
      <c r="G350" s="214" t="s">
        <v>223</v>
      </c>
      <c r="H350" s="215">
        <v>2117.9679999999998</v>
      </c>
      <c r="I350" s="216"/>
      <c r="J350" s="217">
        <f>ROUND(I350*H350,2)</f>
        <v>0</v>
      </c>
      <c r="K350" s="213" t="s">
        <v>178</v>
      </c>
      <c r="L350" s="43"/>
      <c r="M350" s="225" t="s">
        <v>19</v>
      </c>
      <c r="N350" s="226" t="s">
        <v>44</v>
      </c>
      <c r="O350" s="83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AR350" s="223" t="s">
        <v>151</v>
      </c>
      <c r="AT350" s="223" t="s">
        <v>155</v>
      </c>
      <c r="AU350" s="223" t="s">
        <v>81</v>
      </c>
      <c r="AY350" s="17" t="s">
        <v>152</v>
      </c>
      <c r="BE350" s="224">
        <f>IF(N350="základní",J350,0)</f>
        <v>0</v>
      </c>
      <c r="BF350" s="224">
        <f>IF(N350="snížená",J350,0)</f>
        <v>0</v>
      </c>
      <c r="BG350" s="224">
        <f>IF(N350="zákl. přenesená",J350,0)</f>
        <v>0</v>
      </c>
      <c r="BH350" s="224">
        <f>IF(N350="sníž. přenesená",J350,0)</f>
        <v>0</v>
      </c>
      <c r="BI350" s="224">
        <f>IF(N350="nulová",J350,0)</f>
        <v>0</v>
      </c>
      <c r="BJ350" s="17" t="s">
        <v>81</v>
      </c>
      <c r="BK350" s="224">
        <f>ROUND(I350*H350,2)</f>
        <v>0</v>
      </c>
      <c r="BL350" s="17" t="s">
        <v>151</v>
      </c>
      <c r="BM350" s="223" t="s">
        <v>542</v>
      </c>
    </row>
    <row r="351" s="1" customFormat="1">
      <c r="B351" s="38"/>
      <c r="C351" s="39"/>
      <c r="D351" s="229" t="s">
        <v>180</v>
      </c>
      <c r="E351" s="39"/>
      <c r="F351" s="230" t="s">
        <v>543</v>
      </c>
      <c r="G351" s="39"/>
      <c r="H351" s="39"/>
      <c r="I351" s="135"/>
      <c r="J351" s="39"/>
      <c r="K351" s="39"/>
      <c r="L351" s="43"/>
      <c r="M351" s="231"/>
      <c r="N351" s="83"/>
      <c r="O351" s="83"/>
      <c r="P351" s="83"/>
      <c r="Q351" s="83"/>
      <c r="R351" s="83"/>
      <c r="S351" s="83"/>
      <c r="T351" s="84"/>
      <c r="AT351" s="17" t="s">
        <v>180</v>
      </c>
      <c r="AU351" s="17" t="s">
        <v>81</v>
      </c>
    </row>
    <row r="352" s="11" customFormat="1" ht="25.92" customHeight="1">
      <c r="B352" s="195"/>
      <c r="C352" s="196"/>
      <c r="D352" s="197" t="s">
        <v>72</v>
      </c>
      <c r="E352" s="198" t="s">
        <v>544</v>
      </c>
      <c r="F352" s="198" t="s">
        <v>545</v>
      </c>
      <c r="G352" s="196"/>
      <c r="H352" s="196"/>
      <c r="I352" s="199"/>
      <c r="J352" s="200">
        <f>BK352</f>
        <v>0</v>
      </c>
      <c r="K352" s="196"/>
      <c r="L352" s="201"/>
      <c r="M352" s="202"/>
      <c r="N352" s="203"/>
      <c r="O352" s="203"/>
      <c r="P352" s="204">
        <f>P353+P365+P377+P394</f>
        <v>0</v>
      </c>
      <c r="Q352" s="203"/>
      <c r="R352" s="204">
        <f>R353+R365+R377+R394</f>
        <v>16.080138000000002</v>
      </c>
      <c r="S352" s="203"/>
      <c r="T352" s="205">
        <f>T353+T365+T377+T394</f>
        <v>93.599999999999994</v>
      </c>
      <c r="AR352" s="206" t="s">
        <v>81</v>
      </c>
      <c r="AT352" s="207" t="s">
        <v>72</v>
      </c>
      <c r="AU352" s="207" t="s">
        <v>73</v>
      </c>
      <c r="AY352" s="206" t="s">
        <v>152</v>
      </c>
      <c r="BK352" s="208">
        <f>BK353+BK365+BK377+BK394</f>
        <v>0</v>
      </c>
    </row>
    <row r="353" s="11" customFormat="1" ht="22.8" customHeight="1">
      <c r="B353" s="195"/>
      <c r="C353" s="196"/>
      <c r="D353" s="197" t="s">
        <v>72</v>
      </c>
      <c r="E353" s="209" t="s">
        <v>83</v>
      </c>
      <c r="F353" s="209" t="s">
        <v>546</v>
      </c>
      <c r="G353" s="196"/>
      <c r="H353" s="196"/>
      <c r="I353" s="199"/>
      <c r="J353" s="210">
        <f>BK353</f>
        <v>0</v>
      </c>
      <c r="K353" s="196"/>
      <c r="L353" s="201"/>
      <c r="M353" s="202"/>
      <c r="N353" s="203"/>
      <c r="O353" s="203"/>
      <c r="P353" s="204">
        <f>SUM(P354:P364)</f>
        <v>0</v>
      </c>
      <c r="Q353" s="203"/>
      <c r="R353" s="204">
        <f>SUM(R354:R364)</f>
        <v>15.829530000000002</v>
      </c>
      <c r="S353" s="203"/>
      <c r="T353" s="205">
        <f>SUM(T354:T364)</f>
        <v>0</v>
      </c>
      <c r="AR353" s="206" t="s">
        <v>81</v>
      </c>
      <c r="AT353" s="207" t="s">
        <v>72</v>
      </c>
      <c r="AU353" s="207" t="s">
        <v>81</v>
      </c>
      <c r="AY353" s="206" t="s">
        <v>152</v>
      </c>
      <c r="BK353" s="208">
        <f>SUM(BK354:BK364)</f>
        <v>0</v>
      </c>
    </row>
    <row r="354" s="1" customFormat="1" ht="60" customHeight="1">
      <c r="B354" s="38"/>
      <c r="C354" s="211" t="s">
        <v>547</v>
      </c>
      <c r="D354" s="211" t="s">
        <v>155</v>
      </c>
      <c r="E354" s="212" t="s">
        <v>548</v>
      </c>
      <c r="F354" s="213" t="s">
        <v>549</v>
      </c>
      <c r="G354" s="214" t="s">
        <v>254</v>
      </c>
      <c r="H354" s="215">
        <v>63</v>
      </c>
      <c r="I354" s="216"/>
      <c r="J354" s="217">
        <f>ROUND(I354*H354,2)</f>
        <v>0</v>
      </c>
      <c r="K354" s="213" t="s">
        <v>178</v>
      </c>
      <c r="L354" s="43"/>
      <c r="M354" s="225" t="s">
        <v>19</v>
      </c>
      <c r="N354" s="226" t="s">
        <v>44</v>
      </c>
      <c r="O354" s="83"/>
      <c r="P354" s="227">
        <f>O354*H354</f>
        <v>0</v>
      </c>
      <c r="Q354" s="227">
        <v>0.23058000000000001</v>
      </c>
      <c r="R354" s="227">
        <f>Q354*H354</f>
        <v>14.526540000000001</v>
      </c>
      <c r="S354" s="227">
        <v>0</v>
      </c>
      <c r="T354" s="228">
        <f>S354*H354</f>
        <v>0</v>
      </c>
      <c r="AR354" s="223" t="s">
        <v>151</v>
      </c>
      <c r="AT354" s="223" t="s">
        <v>155</v>
      </c>
      <c r="AU354" s="223" t="s">
        <v>83</v>
      </c>
      <c r="AY354" s="17" t="s">
        <v>152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7" t="s">
        <v>81</v>
      </c>
      <c r="BK354" s="224">
        <f>ROUND(I354*H354,2)</f>
        <v>0</v>
      </c>
      <c r="BL354" s="17" t="s">
        <v>151</v>
      </c>
      <c r="BM354" s="223" t="s">
        <v>550</v>
      </c>
    </row>
    <row r="355" s="12" customFormat="1">
      <c r="B355" s="232"/>
      <c r="C355" s="233"/>
      <c r="D355" s="229" t="s">
        <v>182</v>
      </c>
      <c r="E355" s="234" t="s">
        <v>19</v>
      </c>
      <c r="F355" s="235" t="s">
        <v>551</v>
      </c>
      <c r="G355" s="233"/>
      <c r="H355" s="234" t="s">
        <v>19</v>
      </c>
      <c r="I355" s="236"/>
      <c r="J355" s="233"/>
      <c r="K355" s="233"/>
      <c r="L355" s="237"/>
      <c r="M355" s="238"/>
      <c r="N355" s="239"/>
      <c r="O355" s="239"/>
      <c r="P355" s="239"/>
      <c r="Q355" s="239"/>
      <c r="R355" s="239"/>
      <c r="S355" s="239"/>
      <c r="T355" s="240"/>
      <c r="AT355" s="241" t="s">
        <v>182</v>
      </c>
      <c r="AU355" s="241" t="s">
        <v>83</v>
      </c>
      <c r="AV355" s="12" t="s">
        <v>81</v>
      </c>
      <c r="AW355" s="12" t="s">
        <v>35</v>
      </c>
      <c r="AX355" s="12" t="s">
        <v>73</v>
      </c>
      <c r="AY355" s="241" t="s">
        <v>152</v>
      </c>
    </row>
    <row r="356" s="12" customFormat="1">
      <c r="B356" s="232"/>
      <c r="C356" s="233"/>
      <c r="D356" s="229" t="s">
        <v>182</v>
      </c>
      <c r="E356" s="234" t="s">
        <v>19</v>
      </c>
      <c r="F356" s="235" t="s">
        <v>552</v>
      </c>
      <c r="G356" s="233"/>
      <c r="H356" s="234" t="s">
        <v>19</v>
      </c>
      <c r="I356" s="236"/>
      <c r="J356" s="233"/>
      <c r="K356" s="233"/>
      <c r="L356" s="237"/>
      <c r="M356" s="238"/>
      <c r="N356" s="239"/>
      <c r="O356" s="239"/>
      <c r="P356" s="239"/>
      <c r="Q356" s="239"/>
      <c r="R356" s="239"/>
      <c r="S356" s="239"/>
      <c r="T356" s="240"/>
      <c r="AT356" s="241" t="s">
        <v>182</v>
      </c>
      <c r="AU356" s="241" t="s">
        <v>83</v>
      </c>
      <c r="AV356" s="12" t="s">
        <v>81</v>
      </c>
      <c r="AW356" s="12" t="s">
        <v>35</v>
      </c>
      <c r="AX356" s="12" t="s">
        <v>73</v>
      </c>
      <c r="AY356" s="241" t="s">
        <v>152</v>
      </c>
    </row>
    <row r="357" s="12" customFormat="1">
      <c r="B357" s="232"/>
      <c r="C357" s="233"/>
      <c r="D357" s="229" t="s">
        <v>182</v>
      </c>
      <c r="E357" s="234" t="s">
        <v>19</v>
      </c>
      <c r="F357" s="235" t="s">
        <v>553</v>
      </c>
      <c r="G357" s="233"/>
      <c r="H357" s="234" t="s">
        <v>19</v>
      </c>
      <c r="I357" s="236"/>
      <c r="J357" s="233"/>
      <c r="K357" s="233"/>
      <c r="L357" s="237"/>
      <c r="M357" s="238"/>
      <c r="N357" s="239"/>
      <c r="O357" s="239"/>
      <c r="P357" s="239"/>
      <c r="Q357" s="239"/>
      <c r="R357" s="239"/>
      <c r="S357" s="239"/>
      <c r="T357" s="240"/>
      <c r="AT357" s="241" t="s">
        <v>182</v>
      </c>
      <c r="AU357" s="241" t="s">
        <v>83</v>
      </c>
      <c r="AV357" s="12" t="s">
        <v>81</v>
      </c>
      <c r="AW357" s="12" t="s">
        <v>35</v>
      </c>
      <c r="AX357" s="12" t="s">
        <v>73</v>
      </c>
      <c r="AY357" s="241" t="s">
        <v>152</v>
      </c>
    </row>
    <row r="358" s="13" customFormat="1">
      <c r="B358" s="242"/>
      <c r="C358" s="243"/>
      <c r="D358" s="229" t="s">
        <v>182</v>
      </c>
      <c r="E358" s="244" t="s">
        <v>19</v>
      </c>
      <c r="F358" s="245" t="s">
        <v>554</v>
      </c>
      <c r="G358" s="243"/>
      <c r="H358" s="246">
        <v>63</v>
      </c>
      <c r="I358" s="247"/>
      <c r="J358" s="243"/>
      <c r="K358" s="243"/>
      <c r="L358" s="248"/>
      <c r="M358" s="249"/>
      <c r="N358" s="250"/>
      <c r="O358" s="250"/>
      <c r="P358" s="250"/>
      <c r="Q358" s="250"/>
      <c r="R358" s="250"/>
      <c r="S358" s="250"/>
      <c r="T358" s="251"/>
      <c r="AT358" s="252" t="s">
        <v>182</v>
      </c>
      <c r="AU358" s="252" t="s">
        <v>83</v>
      </c>
      <c r="AV358" s="13" t="s">
        <v>83</v>
      </c>
      <c r="AW358" s="13" t="s">
        <v>35</v>
      </c>
      <c r="AX358" s="13" t="s">
        <v>81</v>
      </c>
      <c r="AY358" s="252" t="s">
        <v>152</v>
      </c>
    </row>
    <row r="359" s="1" customFormat="1" ht="16.5" customHeight="1">
      <c r="B359" s="38"/>
      <c r="C359" s="211" t="s">
        <v>555</v>
      </c>
      <c r="D359" s="211" t="s">
        <v>155</v>
      </c>
      <c r="E359" s="212" t="s">
        <v>556</v>
      </c>
      <c r="F359" s="213" t="s">
        <v>557</v>
      </c>
      <c r="G359" s="214" t="s">
        <v>254</v>
      </c>
      <c r="H359" s="215">
        <v>63</v>
      </c>
      <c r="I359" s="216"/>
      <c r="J359" s="217">
        <f>ROUND(I359*H359,2)</f>
        <v>0</v>
      </c>
      <c r="K359" s="213" t="s">
        <v>178</v>
      </c>
      <c r="L359" s="43"/>
      <c r="M359" s="225" t="s">
        <v>19</v>
      </c>
      <c r="N359" s="226" t="s">
        <v>44</v>
      </c>
      <c r="O359" s="83"/>
      <c r="P359" s="227">
        <f>O359*H359</f>
        <v>0</v>
      </c>
      <c r="Q359" s="227">
        <v>0.00016000000000000001</v>
      </c>
      <c r="R359" s="227">
        <f>Q359*H359</f>
        <v>0.01008</v>
      </c>
      <c r="S359" s="227">
        <v>0</v>
      </c>
      <c r="T359" s="228">
        <f>S359*H359</f>
        <v>0</v>
      </c>
      <c r="AR359" s="223" t="s">
        <v>151</v>
      </c>
      <c r="AT359" s="223" t="s">
        <v>155</v>
      </c>
      <c r="AU359" s="223" t="s">
        <v>83</v>
      </c>
      <c r="AY359" s="17" t="s">
        <v>152</v>
      </c>
      <c r="BE359" s="224">
        <f>IF(N359="základní",J359,0)</f>
        <v>0</v>
      </c>
      <c r="BF359" s="224">
        <f>IF(N359="snížená",J359,0)</f>
        <v>0</v>
      </c>
      <c r="BG359" s="224">
        <f>IF(N359="zákl. přenesená",J359,0)</f>
        <v>0</v>
      </c>
      <c r="BH359" s="224">
        <f>IF(N359="sníž. přenesená",J359,0)</f>
        <v>0</v>
      </c>
      <c r="BI359" s="224">
        <f>IF(N359="nulová",J359,0)</f>
        <v>0</v>
      </c>
      <c r="BJ359" s="17" t="s">
        <v>81</v>
      </c>
      <c r="BK359" s="224">
        <f>ROUND(I359*H359,2)</f>
        <v>0</v>
      </c>
      <c r="BL359" s="17" t="s">
        <v>151</v>
      </c>
      <c r="BM359" s="223" t="s">
        <v>558</v>
      </c>
    </row>
    <row r="360" s="1" customFormat="1">
      <c r="B360" s="38"/>
      <c r="C360" s="39"/>
      <c r="D360" s="229" t="s">
        <v>180</v>
      </c>
      <c r="E360" s="39"/>
      <c r="F360" s="230" t="s">
        <v>559</v>
      </c>
      <c r="G360" s="39"/>
      <c r="H360" s="39"/>
      <c r="I360" s="135"/>
      <c r="J360" s="39"/>
      <c r="K360" s="39"/>
      <c r="L360" s="43"/>
      <c r="M360" s="231"/>
      <c r="N360" s="83"/>
      <c r="O360" s="83"/>
      <c r="P360" s="83"/>
      <c r="Q360" s="83"/>
      <c r="R360" s="83"/>
      <c r="S360" s="83"/>
      <c r="T360" s="84"/>
      <c r="AT360" s="17" t="s">
        <v>180</v>
      </c>
      <c r="AU360" s="17" t="s">
        <v>83</v>
      </c>
    </row>
    <row r="361" s="1" customFormat="1" ht="24" customHeight="1">
      <c r="B361" s="38"/>
      <c r="C361" s="211" t="s">
        <v>560</v>
      </c>
      <c r="D361" s="211" t="s">
        <v>155</v>
      </c>
      <c r="E361" s="212" t="s">
        <v>561</v>
      </c>
      <c r="F361" s="213" t="s">
        <v>562</v>
      </c>
      <c r="G361" s="214" t="s">
        <v>267</v>
      </c>
      <c r="H361" s="215">
        <v>1</v>
      </c>
      <c r="I361" s="216"/>
      <c r="J361" s="217">
        <f>ROUND(I361*H361,2)</f>
        <v>0</v>
      </c>
      <c r="K361" s="213" t="s">
        <v>178</v>
      </c>
      <c r="L361" s="43"/>
      <c r="M361" s="225" t="s">
        <v>19</v>
      </c>
      <c r="N361" s="226" t="s">
        <v>44</v>
      </c>
      <c r="O361" s="83"/>
      <c r="P361" s="227">
        <f>O361*H361</f>
        <v>0</v>
      </c>
      <c r="Q361" s="227">
        <v>1.29291</v>
      </c>
      <c r="R361" s="227">
        <f>Q361*H361</f>
        <v>1.29291</v>
      </c>
      <c r="S361" s="227">
        <v>0</v>
      </c>
      <c r="T361" s="228">
        <f>S361*H361</f>
        <v>0</v>
      </c>
      <c r="AR361" s="223" t="s">
        <v>151</v>
      </c>
      <c r="AT361" s="223" t="s">
        <v>155</v>
      </c>
      <c r="AU361" s="223" t="s">
        <v>83</v>
      </c>
      <c r="AY361" s="17" t="s">
        <v>152</v>
      </c>
      <c r="BE361" s="224">
        <f>IF(N361="základní",J361,0)</f>
        <v>0</v>
      </c>
      <c r="BF361" s="224">
        <f>IF(N361="snížená",J361,0)</f>
        <v>0</v>
      </c>
      <c r="BG361" s="224">
        <f>IF(N361="zákl. přenesená",J361,0)</f>
        <v>0</v>
      </c>
      <c r="BH361" s="224">
        <f>IF(N361="sníž. přenesená",J361,0)</f>
        <v>0</v>
      </c>
      <c r="BI361" s="224">
        <f>IF(N361="nulová",J361,0)</f>
        <v>0</v>
      </c>
      <c r="BJ361" s="17" t="s">
        <v>81</v>
      </c>
      <c r="BK361" s="224">
        <f>ROUND(I361*H361,2)</f>
        <v>0</v>
      </c>
      <c r="BL361" s="17" t="s">
        <v>151</v>
      </c>
      <c r="BM361" s="223" t="s">
        <v>563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564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83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2" customFormat="1">
      <c r="B363" s="232"/>
      <c r="C363" s="233"/>
      <c r="D363" s="229" t="s">
        <v>182</v>
      </c>
      <c r="E363" s="234" t="s">
        <v>19</v>
      </c>
      <c r="F363" s="235" t="s">
        <v>565</v>
      </c>
      <c r="G363" s="233"/>
      <c r="H363" s="234" t="s">
        <v>19</v>
      </c>
      <c r="I363" s="236"/>
      <c r="J363" s="233"/>
      <c r="K363" s="233"/>
      <c r="L363" s="237"/>
      <c r="M363" s="238"/>
      <c r="N363" s="239"/>
      <c r="O363" s="239"/>
      <c r="P363" s="239"/>
      <c r="Q363" s="239"/>
      <c r="R363" s="239"/>
      <c r="S363" s="239"/>
      <c r="T363" s="240"/>
      <c r="AT363" s="241" t="s">
        <v>182</v>
      </c>
      <c r="AU363" s="241" t="s">
        <v>83</v>
      </c>
      <c r="AV363" s="12" t="s">
        <v>81</v>
      </c>
      <c r="AW363" s="12" t="s">
        <v>35</v>
      </c>
      <c r="AX363" s="12" t="s">
        <v>73</v>
      </c>
      <c r="AY363" s="241" t="s">
        <v>152</v>
      </c>
    </row>
    <row r="364" s="13" customFormat="1">
      <c r="B364" s="242"/>
      <c r="C364" s="243"/>
      <c r="D364" s="229" t="s">
        <v>182</v>
      </c>
      <c r="E364" s="244" t="s">
        <v>19</v>
      </c>
      <c r="F364" s="245" t="s">
        <v>81</v>
      </c>
      <c r="G364" s="243"/>
      <c r="H364" s="246">
        <v>1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AT364" s="252" t="s">
        <v>182</v>
      </c>
      <c r="AU364" s="252" t="s">
        <v>83</v>
      </c>
      <c r="AV364" s="13" t="s">
        <v>83</v>
      </c>
      <c r="AW364" s="13" t="s">
        <v>35</v>
      </c>
      <c r="AX364" s="13" t="s">
        <v>81</v>
      </c>
      <c r="AY364" s="252" t="s">
        <v>152</v>
      </c>
    </row>
    <row r="365" s="11" customFormat="1" ht="22.8" customHeight="1">
      <c r="B365" s="195"/>
      <c r="C365" s="196"/>
      <c r="D365" s="197" t="s">
        <v>72</v>
      </c>
      <c r="E365" s="209" t="s">
        <v>196</v>
      </c>
      <c r="F365" s="209" t="s">
        <v>566</v>
      </c>
      <c r="G365" s="196"/>
      <c r="H365" s="196"/>
      <c r="I365" s="199"/>
      <c r="J365" s="210">
        <f>BK365</f>
        <v>0</v>
      </c>
      <c r="K365" s="196"/>
      <c r="L365" s="201"/>
      <c r="M365" s="202"/>
      <c r="N365" s="203"/>
      <c r="O365" s="203"/>
      <c r="P365" s="204">
        <f>SUM(P366:P376)</f>
        <v>0</v>
      </c>
      <c r="Q365" s="203"/>
      <c r="R365" s="204">
        <f>SUM(R366:R376)</f>
        <v>0.0064200000000000004</v>
      </c>
      <c r="S365" s="203"/>
      <c r="T365" s="205">
        <f>SUM(T366:T376)</f>
        <v>93.599999999999994</v>
      </c>
      <c r="AR365" s="206" t="s">
        <v>81</v>
      </c>
      <c r="AT365" s="207" t="s">
        <v>72</v>
      </c>
      <c r="AU365" s="207" t="s">
        <v>81</v>
      </c>
      <c r="AY365" s="206" t="s">
        <v>152</v>
      </c>
      <c r="BK365" s="208">
        <f>SUM(BK366:BK376)</f>
        <v>0</v>
      </c>
    </row>
    <row r="366" s="1" customFormat="1" ht="24" customHeight="1">
      <c r="B366" s="38"/>
      <c r="C366" s="211" t="s">
        <v>567</v>
      </c>
      <c r="D366" s="211" t="s">
        <v>155</v>
      </c>
      <c r="E366" s="212" t="s">
        <v>568</v>
      </c>
      <c r="F366" s="213" t="s">
        <v>569</v>
      </c>
      <c r="G366" s="214" t="s">
        <v>254</v>
      </c>
      <c r="H366" s="215">
        <v>48</v>
      </c>
      <c r="I366" s="216"/>
      <c r="J366" s="217">
        <f>ROUND(I366*H366,2)</f>
        <v>0</v>
      </c>
      <c r="K366" s="213" t="s">
        <v>19</v>
      </c>
      <c r="L366" s="43"/>
      <c r="M366" s="225" t="s">
        <v>19</v>
      </c>
      <c r="N366" s="226" t="s">
        <v>44</v>
      </c>
      <c r="O366" s="83"/>
      <c r="P366" s="227">
        <f>O366*H366</f>
        <v>0</v>
      </c>
      <c r="Q366" s="227">
        <v>0</v>
      </c>
      <c r="R366" s="227">
        <f>Q366*H366</f>
        <v>0</v>
      </c>
      <c r="S366" s="227">
        <v>1.95</v>
      </c>
      <c r="T366" s="228">
        <f>S366*H366</f>
        <v>93.599999999999994</v>
      </c>
      <c r="AR366" s="223" t="s">
        <v>151</v>
      </c>
      <c r="AT366" s="223" t="s">
        <v>155</v>
      </c>
      <c r="AU366" s="223" t="s">
        <v>83</v>
      </c>
      <c r="AY366" s="17" t="s">
        <v>152</v>
      </c>
      <c r="BE366" s="224">
        <f>IF(N366="základní",J366,0)</f>
        <v>0</v>
      </c>
      <c r="BF366" s="224">
        <f>IF(N366="snížená",J366,0)</f>
        <v>0</v>
      </c>
      <c r="BG366" s="224">
        <f>IF(N366="zákl. přenesená",J366,0)</f>
        <v>0</v>
      </c>
      <c r="BH366" s="224">
        <f>IF(N366="sníž. přenesená",J366,0)</f>
        <v>0</v>
      </c>
      <c r="BI366" s="224">
        <f>IF(N366="nulová",J366,0)</f>
        <v>0</v>
      </c>
      <c r="BJ366" s="17" t="s">
        <v>81</v>
      </c>
      <c r="BK366" s="224">
        <f>ROUND(I366*H366,2)</f>
        <v>0</v>
      </c>
      <c r="BL366" s="17" t="s">
        <v>151</v>
      </c>
      <c r="BM366" s="223" t="s">
        <v>570</v>
      </c>
    </row>
    <row r="367" s="12" customFormat="1">
      <c r="B367" s="232"/>
      <c r="C367" s="233"/>
      <c r="D367" s="229" t="s">
        <v>182</v>
      </c>
      <c r="E367" s="234" t="s">
        <v>19</v>
      </c>
      <c r="F367" s="235" t="s">
        <v>571</v>
      </c>
      <c r="G367" s="233"/>
      <c r="H367" s="234" t="s">
        <v>19</v>
      </c>
      <c r="I367" s="236"/>
      <c r="J367" s="233"/>
      <c r="K367" s="233"/>
      <c r="L367" s="237"/>
      <c r="M367" s="238"/>
      <c r="N367" s="239"/>
      <c r="O367" s="239"/>
      <c r="P367" s="239"/>
      <c r="Q367" s="239"/>
      <c r="R367" s="239"/>
      <c r="S367" s="239"/>
      <c r="T367" s="240"/>
      <c r="AT367" s="241" t="s">
        <v>182</v>
      </c>
      <c r="AU367" s="241" t="s">
        <v>83</v>
      </c>
      <c r="AV367" s="12" t="s">
        <v>81</v>
      </c>
      <c r="AW367" s="12" t="s">
        <v>35</v>
      </c>
      <c r="AX367" s="12" t="s">
        <v>73</v>
      </c>
      <c r="AY367" s="241" t="s">
        <v>152</v>
      </c>
    </row>
    <row r="368" s="13" customFormat="1">
      <c r="B368" s="242"/>
      <c r="C368" s="243"/>
      <c r="D368" s="229" t="s">
        <v>182</v>
      </c>
      <c r="E368" s="244" t="s">
        <v>19</v>
      </c>
      <c r="F368" s="245" t="s">
        <v>492</v>
      </c>
      <c r="G368" s="243"/>
      <c r="H368" s="246">
        <v>48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AT368" s="252" t="s">
        <v>182</v>
      </c>
      <c r="AU368" s="252" t="s">
        <v>83</v>
      </c>
      <c r="AV368" s="13" t="s">
        <v>83</v>
      </c>
      <c r="AW368" s="13" t="s">
        <v>35</v>
      </c>
      <c r="AX368" s="13" t="s">
        <v>81</v>
      </c>
      <c r="AY368" s="252" t="s">
        <v>152</v>
      </c>
    </row>
    <row r="369" s="1" customFormat="1" ht="24" customHeight="1">
      <c r="B369" s="38"/>
      <c r="C369" s="211" t="s">
        <v>572</v>
      </c>
      <c r="D369" s="211" t="s">
        <v>155</v>
      </c>
      <c r="E369" s="212" t="s">
        <v>573</v>
      </c>
      <c r="F369" s="213" t="s">
        <v>574</v>
      </c>
      <c r="G369" s="214" t="s">
        <v>254</v>
      </c>
      <c r="H369" s="215">
        <v>6</v>
      </c>
      <c r="I369" s="216"/>
      <c r="J369" s="217">
        <f>ROUND(I369*H369,2)</f>
        <v>0</v>
      </c>
      <c r="K369" s="213" t="s">
        <v>178</v>
      </c>
      <c r="L369" s="43"/>
      <c r="M369" s="225" t="s">
        <v>19</v>
      </c>
      <c r="N369" s="226" t="s">
        <v>44</v>
      </c>
      <c r="O369" s="83"/>
      <c r="P369" s="227">
        <f>O369*H369</f>
        <v>0</v>
      </c>
      <c r="Q369" s="227">
        <v>0.00107</v>
      </c>
      <c r="R369" s="227">
        <f>Q369*H369</f>
        <v>0.0064200000000000004</v>
      </c>
      <c r="S369" s="227">
        <v>0</v>
      </c>
      <c r="T369" s="228">
        <f>S369*H369</f>
        <v>0</v>
      </c>
      <c r="AR369" s="223" t="s">
        <v>151</v>
      </c>
      <c r="AT369" s="223" t="s">
        <v>155</v>
      </c>
      <c r="AU369" s="223" t="s">
        <v>83</v>
      </c>
      <c r="AY369" s="17" t="s">
        <v>152</v>
      </c>
      <c r="BE369" s="224">
        <f>IF(N369="základní",J369,0)</f>
        <v>0</v>
      </c>
      <c r="BF369" s="224">
        <f>IF(N369="snížená",J369,0)</f>
        <v>0</v>
      </c>
      <c r="BG369" s="224">
        <f>IF(N369="zákl. přenesená",J369,0)</f>
        <v>0</v>
      </c>
      <c r="BH369" s="224">
        <f>IF(N369="sníž. přenesená",J369,0)</f>
        <v>0</v>
      </c>
      <c r="BI369" s="224">
        <f>IF(N369="nulová",J369,0)</f>
        <v>0</v>
      </c>
      <c r="BJ369" s="17" t="s">
        <v>81</v>
      </c>
      <c r="BK369" s="224">
        <f>ROUND(I369*H369,2)</f>
        <v>0</v>
      </c>
      <c r="BL369" s="17" t="s">
        <v>151</v>
      </c>
      <c r="BM369" s="223" t="s">
        <v>575</v>
      </c>
    </row>
    <row r="370" s="12" customFormat="1">
      <c r="B370" s="232"/>
      <c r="C370" s="233"/>
      <c r="D370" s="229" t="s">
        <v>182</v>
      </c>
      <c r="E370" s="234" t="s">
        <v>19</v>
      </c>
      <c r="F370" s="235" t="s">
        <v>576</v>
      </c>
      <c r="G370" s="233"/>
      <c r="H370" s="234" t="s">
        <v>19</v>
      </c>
      <c r="I370" s="236"/>
      <c r="J370" s="233"/>
      <c r="K370" s="233"/>
      <c r="L370" s="237"/>
      <c r="M370" s="238"/>
      <c r="N370" s="239"/>
      <c r="O370" s="239"/>
      <c r="P370" s="239"/>
      <c r="Q370" s="239"/>
      <c r="R370" s="239"/>
      <c r="S370" s="239"/>
      <c r="T370" s="240"/>
      <c r="AT370" s="241" t="s">
        <v>182</v>
      </c>
      <c r="AU370" s="241" t="s">
        <v>83</v>
      </c>
      <c r="AV370" s="12" t="s">
        <v>81</v>
      </c>
      <c r="AW370" s="12" t="s">
        <v>35</v>
      </c>
      <c r="AX370" s="12" t="s">
        <v>73</v>
      </c>
      <c r="AY370" s="241" t="s">
        <v>152</v>
      </c>
    </row>
    <row r="371" s="12" customFormat="1">
      <c r="B371" s="232"/>
      <c r="C371" s="233"/>
      <c r="D371" s="229" t="s">
        <v>182</v>
      </c>
      <c r="E371" s="234" t="s">
        <v>19</v>
      </c>
      <c r="F371" s="235" t="s">
        <v>577</v>
      </c>
      <c r="G371" s="233"/>
      <c r="H371" s="234" t="s">
        <v>19</v>
      </c>
      <c r="I371" s="236"/>
      <c r="J371" s="233"/>
      <c r="K371" s="233"/>
      <c r="L371" s="237"/>
      <c r="M371" s="238"/>
      <c r="N371" s="239"/>
      <c r="O371" s="239"/>
      <c r="P371" s="239"/>
      <c r="Q371" s="239"/>
      <c r="R371" s="239"/>
      <c r="S371" s="239"/>
      <c r="T371" s="240"/>
      <c r="AT371" s="241" t="s">
        <v>182</v>
      </c>
      <c r="AU371" s="241" t="s">
        <v>83</v>
      </c>
      <c r="AV371" s="12" t="s">
        <v>81</v>
      </c>
      <c r="AW371" s="12" t="s">
        <v>35</v>
      </c>
      <c r="AX371" s="12" t="s">
        <v>73</v>
      </c>
      <c r="AY371" s="241" t="s">
        <v>152</v>
      </c>
    </row>
    <row r="372" s="12" customFormat="1">
      <c r="B372" s="232"/>
      <c r="C372" s="233"/>
      <c r="D372" s="229" t="s">
        <v>182</v>
      </c>
      <c r="E372" s="234" t="s">
        <v>19</v>
      </c>
      <c r="F372" s="235" t="s">
        <v>578</v>
      </c>
      <c r="G372" s="233"/>
      <c r="H372" s="234" t="s">
        <v>19</v>
      </c>
      <c r="I372" s="236"/>
      <c r="J372" s="233"/>
      <c r="K372" s="233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182</v>
      </c>
      <c r="AU372" s="241" t="s">
        <v>83</v>
      </c>
      <c r="AV372" s="12" t="s">
        <v>81</v>
      </c>
      <c r="AW372" s="12" t="s">
        <v>35</v>
      </c>
      <c r="AX372" s="12" t="s">
        <v>73</v>
      </c>
      <c r="AY372" s="241" t="s">
        <v>152</v>
      </c>
    </row>
    <row r="373" s="12" customFormat="1">
      <c r="B373" s="232"/>
      <c r="C373" s="233"/>
      <c r="D373" s="229" t="s">
        <v>182</v>
      </c>
      <c r="E373" s="234" t="s">
        <v>19</v>
      </c>
      <c r="F373" s="235" t="s">
        <v>579</v>
      </c>
      <c r="G373" s="233"/>
      <c r="H373" s="234" t="s">
        <v>19</v>
      </c>
      <c r="I373" s="236"/>
      <c r="J373" s="233"/>
      <c r="K373" s="233"/>
      <c r="L373" s="237"/>
      <c r="M373" s="238"/>
      <c r="N373" s="239"/>
      <c r="O373" s="239"/>
      <c r="P373" s="239"/>
      <c r="Q373" s="239"/>
      <c r="R373" s="239"/>
      <c r="S373" s="239"/>
      <c r="T373" s="240"/>
      <c r="AT373" s="241" t="s">
        <v>182</v>
      </c>
      <c r="AU373" s="241" t="s">
        <v>83</v>
      </c>
      <c r="AV373" s="12" t="s">
        <v>81</v>
      </c>
      <c r="AW373" s="12" t="s">
        <v>35</v>
      </c>
      <c r="AX373" s="12" t="s">
        <v>73</v>
      </c>
      <c r="AY373" s="241" t="s">
        <v>152</v>
      </c>
    </row>
    <row r="374" s="12" customFormat="1">
      <c r="B374" s="232"/>
      <c r="C374" s="233"/>
      <c r="D374" s="229" t="s">
        <v>182</v>
      </c>
      <c r="E374" s="234" t="s">
        <v>19</v>
      </c>
      <c r="F374" s="235" t="s">
        <v>580</v>
      </c>
      <c r="G374" s="233"/>
      <c r="H374" s="234" t="s">
        <v>19</v>
      </c>
      <c r="I374" s="236"/>
      <c r="J374" s="233"/>
      <c r="K374" s="233"/>
      <c r="L374" s="237"/>
      <c r="M374" s="238"/>
      <c r="N374" s="239"/>
      <c r="O374" s="239"/>
      <c r="P374" s="239"/>
      <c r="Q374" s="239"/>
      <c r="R374" s="239"/>
      <c r="S374" s="239"/>
      <c r="T374" s="240"/>
      <c r="AT374" s="241" t="s">
        <v>182</v>
      </c>
      <c r="AU374" s="241" t="s">
        <v>83</v>
      </c>
      <c r="AV374" s="12" t="s">
        <v>81</v>
      </c>
      <c r="AW374" s="12" t="s">
        <v>35</v>
      </c>
      <c r="AX374" s="12" t="s">
        <v>73</v>
      </c>
      <c r="AY374" s="241" t="s">
        <v>152</v>
      </c>
    </row>
    <row r="375" s="12" customFormat="1">
      <c r="B375" s="232"/>
      <c r="C375" s="233"/>
      <c r="D375" s="229" t="s">
        <v>182</v>
      </c>
      <c r="E375" s="234" t="s">
        <v>19</v>
      </c>
      <c r="F375" s="235" t="s">
        <v>581</v>
      </c>
      <c r="G375" s="233"/>
      <c r="H375" s="234" t="s">
        <v>19</v>
      </c>
      <c r="I375" s="236"/>
      <c r="J375" s="233"/>
      <c r="K375" s="233"/>
      <c r="L375" s="237"/>
      <c r="M375" s="238"/>
      <c r="N375" s="239"/>
      <c r="O375" s="239"/>
      <c r="P375" s="239"/>
      <c r="Q375" s="239"/>
      <c r="R375" s="239"/>
      <c r="S375" s="239"/>
      <c r="T375" s="240"/>
      <c r="AT375" s="241" t="s">
        <v>182</v>
      </c>
      <c r="AU375" s="241" t="s">
        <v>83</v>
      </c>
      <c r="AV375" s="12" t="s">
        <v>81</v>
      </c>
      <c r="AW375" s="12" t="s">
        <v>35</v>
      </c>
      <c r="AX375" s="12" t="s">
        <v>73</v>
      </c>
      <c r="AY375" s="241" t="s">
        <v>152</v>
      </c>
    </row>
    <row r="376" s="13" customFormat="1">
      <c r="B376" s="242"/>
      <c r="C376" s="243"/>
      <c r="D376" s="229" t="s">
        <v>182</v>
      </c>
      <c r="E376" s="244" t="s">
        <v>19</v>
      </c>
      <c r="F376" s="245" t="s">
        <v>220</v>
      </c>
      <c r="G376" s="243"/>
      <c r="H376" s="246">
        <v>6</v>
      </c>
      <c r="I376" s="247"/>
      <c r="J376" s="243"/>
      <c r="K376" s="243"/>
      <c r="L376" s="248"/>
      <c r="M376" s="249"/>
      <c r="N376" s="250"/>
      <c r="O376" s="250"/>
      <c r="P376" s="250"/>
      <c r="Q376" s="250"/>
      <c r="R376" s="250"/>
      <c r="S376" s="250"/>
      <c r="T376" s="251"/>
      <c r="AT376" s="252" t="s">
        <v>182</v>
      </c>
      <c r="AU376" s="252" t="s">
        <v>83</v>
      </c>
      <c r="AV376" s="13" t="s">
        <v>83</v>
      </c>
      <c r="AW376" s="13" t="s">
        <v>35</v>
      </c>
      <c r="AX376" s="13" t="s">
        <v>81</v>
      </c>
      <c r="AY376" s="252" t="s">
        <v>152</v>
      </c>
    </row>
    <row r="377" s="11" customFormat="1" ht="22.8" customHeight="1">
      <c r="B377" s="195"/>
      <c r="C377" s="196"/>
      <c r="D377" s="197" t="s">
        <v>72</v>
      </c>
      <c r="E377" s="209" t="s">
        <v>151</v>
      </c>
      <c r="F377" s="209" t="s">
        <v>582</v>
      </c>
      <c r="G377" s="196"/>
      <c r="H377" s="196"/>
      <c r="I377" s="199"/>
      <c r="J377" s="210">
        <f>BK377</f>
        <v>0</v>
      </c>
      <c r="K377" s="196"/>
      <c r="L377" s="201"/>
      <c r="M377" s="202"/>
      <c r="N377" s="203"/>
      <c r="O377" s="203"/>
      <c r="P377" s="204">
        <f>SUM(P378:P393)</f>
        <v>0</v>
      </c>
      <c r="Q377" s="203"/>
      <c r="R377" s="204">
        <f>SUM(R378:R393)</f>
        <v>0.24418799999999999</v>
      </c>
      <c r="S377" s="203"/>
      <c r="T377" s="205">
        <f>SUM(T378:T393)</f>
        <v>0</v>
      </c>
      <c r="AR377" s="206" t="s">
        <v>81</v>
      </c>
      <c r="AT377" s="207" t="s">
        <v>72</v>
      </c>
      <c r="AU377" s="207" t="s">
        <v>81</v>
      </c>
      <c r="AY377" s="206" t="s">
        <v>152</v>
      </c>
      <c r="BK377" s="208">
        <f>SUM(BK378:BK393)</f>
        <v>0</v>
      </c>
    </row>
    <row r="378" s="1" customFormat="1" ht="36" customHeight="1">
      <c r="B378" s="38"/>
      <c r="C378" s="211" t="s">
        <v>583</v>
      </c>
      <c r="D378" s="211" t="s">
        <v>155</v>
      </c>
      <c r="E378" s="212" t="s">
        <v>584</v>
      </c>
      <c r="F378" s="213" t="s">
        <v>585</v>
      </c>
      <c r="G378" s="214" t="s">
        <v>177</v>
      </c>
      <c r="H378" s="215">
        <v>3.2130000000000001</v>
      </c>
      <c r="I378" s="216"/>
      <c r="J378" s="217">
        <f>ROUND(I378*H378,2)</f>
        <v>0</v>
      </c>
      <c r="K378" s="213" t="s">
        <v>178</v>
      </c>
      <c r="L378" s="43"/>
      <c r="M378" s="225" t="s">
        <v>19</v>
      </c>
      <c r="N378" s="226" t="s">
        <v>44</v>
      </c>
      <c r="O378" s="83"/>
      <c r="P378" s="227">
        <f>O378*H378</f>
        <v>0</v>
      </c>
      <c r="Q378" s="227">
        <v>0</v>
      </c>
      <c r="R378" s="227">
        <f>Q378*H378</f>
        <v>0</v>
      </c>
      <c r="S378" s="227">
        <v>0</v>
      </c>
      <c r="T378" s="228">
        <f>S378*H378</f>
        <v>0</v>
      </c>
      <c r="AR378" s="223" t="s">
        <v>151</v>
      </c>
      <c r="AT378" s="223" t="s">
        <v>155</v>
      </c>
      <c r="AU378" s="223" t="s">
        <v>83</v>
      </c>
      <c r="AY378" s="17" t="s">
        <v>152</v>
      </c>
      <c r="BE378" s="224">
        <f>IF(N378="základní",J378,0)</f>
        <v>0</v>
      </c>
      <c r="BF378" s="224">
        <f>IF(N378="snížená",J378,0)</f>
        <v>0</v>
      </c>
      <c r="BG378" s="224">
        <f>IF(N378="zákl. přenesená",J378,0)</f>
        <v>0</v>
      </c>
      <c r="BH378" s="224">
        <f>IF(N378="sníž. přenesená",J378,0)</f>
        <v>0</v>
      </c>
      <c r="BI378" s="224">
        <f>IF(N378="nulová",J378,0)</f>
        <v>0</v>
      </c>
      <c r="BJ378" s="17" t="s">
        <v>81</v>
      </c>
      <c r="BK378" s="224">
        <f>ROUND(I378*H378,2)</f>
        <v>0</v>
      </c>
      <c r="BL378" s="17" t="s">
        <v>151</v>
      </c>
      <c r="BM378" s="223" t="s">
        <v>586</v>
      </c>
    </row>
    <row r="379" s="1" customFormat="1">
      <c r="B379" s="38"/>
      <c r="C379" s="39"/>
      <c r="D379" s="229" t="s">
        <v>180</v>
      </c>
      <c r="E379" s="39"/>
      <c r="F379" s="230" t="s">
        <v>587</v>
      </c>
      <c r="G379" s="39"/>
      <c r="H379" s="39"/>
      <c r="I379" s="135"/>
      <c r="J379" s="39"/>
      <c r="K379" s="39"/>
      <c r="L379" s="43"/>
      <c r="M379" s="231"/>
      <c r="N379" s="83"/>
      <c r="O379" s="83"/>
      <c r="P379" s="83"/>
      <c r="Q379" s="83"/>
      <c r="R379" s="83"/>
      <c r="S379" s="83"/>
      <c r="T379" s="84"/>
      <c r="AT379" s="17" t="s">
        <v>180</v>
      </c>
      <c r="AU379" s="17" t="s">
        <v>83</v>
      </c>
    </row>
    <row r="380" s="12" customFormat="1">
      <c r="B380" s="232"/>
      <c r="C380" s="233"/>
      <c r="D380" s="229" t="s">
        <v>182</v>
      </c>
      <c r="E380" s="234" t="s">
        <v>19</v>
      </c>
      <c r="F380" s="235" t="s">
        <v>588</v>
      </c>
      <c r="G380" s="233"/>
      <c r="H380" s="234" t="s">
        <v>19</v>
      </c>
      <c r="I380" s="236"/>
      <c r="J380" s="233"/>
      <c r="K380" s="233"/>
      <c r="L380" s="237"/>
      <c r="M380" s="238"/>
      <c r="N380" s="239"/>
      <c r="O380" s="239"/>
      <c r="P380" s="239"/>
      <c r="Q380" s="239"/>
      <c r="R380" s="239"/>
      <c r="S380" s="239"/>
      <c r="T380" s="240"/>
      <c r="AT380" s="241" t="s">
        <v>182</v>
      </c>
      <c r="AU380" s="241" t="s">
        <v>83</v>
      </c>
      <c r="AV380" s="12" t="s">
        <v>81</v>
      </c>
      <c r="AW380" s="12" t="s">
        <v>35</v>
      </c>
      <c r="AX380" s="12" t="s">
        <v>73</v>
      </c>
      <c r="AY380" s="241" t="s">
        <v>152</v>
      </c>
    </row>
    <row r="381" s="12" customFormat="1">
      <c r="B381" s="232"/>
      <c r="C381" s="233"/>
      <c r="D381" s="229" t="s">
        <v>182</v>
      </c>
      <c r="E381" s="234" t="s">
        <v>19</v>
      </c>
      <c r="F381" s="235" t="s">
        <v>478</v>
      </c>
      <c r="G381" s="233"/>
      <c r="H381" s="234" t="s">
        <v>19</v>
      </c>
      <c r="I381" s="236"/>
      <c r="J381" s="233"/>
      <c r="K381" s="233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182</v>
      </c>
      <c r="AU381" s="241" t="s">
        <v>83</v>
      </c>
      <c r="AV381" s="12" t="s">
        <v>81</v>
      </c>
      <c r="AW381" s="12" t="s">
        <v>35</v>
      </c>
      <c r="AX381" s="12" t="s">
        <v>73</v>
      </c>
      <c r="AY381" s="241" t="s">
        <v>152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589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83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2" customFormat="1">
      <c r="B383" s="232"/>
      <c r="C383" s="233"/>
      <c r="D383" s="229" t="s">
        <v>182</v>
      </c>
      <c r="E383" s="234" t="s">
        <v>19</v>
      </c>
      <c r="F383" s="235" t="s">
        <v>590</v>
      </c>
      <c r="G383" s="233"/>
      <c r="H383" s="234" t="s">
        <v>19</v>
      </c>
      <c r="I383" s="236"/>
      <c r="J383" s="233"/>
      <c r="K383" s="233"/>
      <c r="L383" s="237"/>
      <c r="M383" s="238"/>
      <c r="N383" s="239"/>
      <c r="O383" s="239"/>
      <c r="P383" s="239"/>
      <c r="Q383" s="239"/>
      <c r="R383" s="239"/>
      <c r="S383" s="239"/>
      <c r="T383" s="240"/>
      <c r="AT383" s="241" t="s">
        <v>182</v>
      </c>
      <c r="AU383" s="241" t="s">
        <v>83</v>
      </c>
      <c r="AV383" s="12" t="s">
        <v>81</v>
      </c>
      <c r="AW383" s="12" t="s">
        <v>35</v>
      </c>
      <c r="AX383" s="12" t="s">
        <v>73</v>
      </c>
      <c r="AY383" s="241" t="s">
        <v>152</v>
      </c>
    </row>
    <row r="384" s="13" customFormat="1">
      <c r="B384" s="242"/>
      <c r="C384" s="243"/>
      <c r="D384" s="229" t="s">
        <v>182</v>
      </c>
      <c r="E384" s="244" t="s">
        <v>19</v>
      </c>
      <c r="F384" s="245" t="s">
        <v>591</v>
      </c>
      <c r="G384" s="243"/>
      <c r="H384" s="246">
        <v>3.2130000000000001</v>
      </c>
      <c r="I384" s="247"/>
      <c r="J384" s="243"/>
      <c r="K384" s="243"/>
      <c r="L384" s="248"/>
      <c r="M384" s="249"/>
      <c r="N384" s="250"/>
      <c r="O384" s="250"/>
      <c r="P384" s="250"/>
      <c r="Q384" s="250"/>
      <c r="R384" s="250"/>
      <c r="S384" s="250"/>
      <c r="T384" s="251"/>
      <c r="AT384" s="252" t="s">
        <v>182</v>
      </c>
      <c r="AU384" s="252" t="s">
        <v>83</v>
      </c>
      <c r="AV384" s="13" t="s">
        <v>83</v>
      </c>
      <c r="AW384" s="13" t="s">
        <v>35</v>
      </c>
      <c r="AX384" s="13" t="s">
        <v>81</v>
      </c>
      <c r="AY384" s="252" t="s">
        <v>152</v>
      </c>
    </row>
    <row r="385" s="1" customFormat="1" ht="48" customHeight="1">
      <c r="B385" s="38"/>
      <c r="C385" s="211" t="s">
        <v>592</v>
      </c>
      <c r="D385" s="211" t="s">
        <v>155</v>
      </c>
      <c r="E385" s="212" t="s">
        <v>593</v>
      </c>
      <c r="F385" s="213" t="s">
        <v>594</v>
      </c>
      <c r="G385" s="214" t="s">
        <v>236</v>
      </c>
      <c r="H385" s="215">
        <v>252</v>
      </c>
      <c r="I385" s="216"/>
      <c r="J385" s="217">
        <f>ROUND(I385*H385,2)</f>
        <v>0</v>
      </c>
      <c r="K385" s="213" t="s">
        <v>178</v>
      </c>
      <c r="L385" s="43"/>
      <c r="M385" s="225" t="s">
        <v>19</v>
      </c>
      <c r="N385" s="226" t="s">
        <v>44</v>
      </c>
      <c r="O385" s="83"/>
      <c r="P385" s="227">
        <f>O385*H385</f>
        <v>0</v>
      </c>
      <c r="Q385" s="227">
        <v>0.00021000000000000001</v>
      </c>
      <c r="R385" s="227">
        <f>Q385*H385</f>
        <v>0.052920000000000002</v>
      </c>
      <c r="S385" s="227">
        <v>0</v>
      </c>
      <c r="T385" s="228">
        <f>S385*H385</f>
        <v>0</v>
      </c>
      <c r="AR385" s="223" t="s">
        <v>151</v>
      </c>
      <c r="AT385" s="223" t="s">
        <v>155</v>
      </c>
      <c r="AU385" s="223" t="s">
        <v>83</v>
      </c>
      <c r="AY385" s="17" t="s">
        <v>152</v>
      </c>
      <c r="BE385" s="224">
        <f>IF(N385="základní",J385,0)</f>
        <v>0</v>
      </c>
      <c r="BF385" s="224">
        <f>IF(N385="snížená",J385,0)</f>
        <v>0</v>
      </c>
      <c r="BG385" s="224">
        <f>IF(N385="zákl. přenesená",J385,0)</f>
        <v>0</v>
      </c>
      <c r="BH385" s="224">
        <f>IF(N385="sníž. přenesená",J385,0)</f>
        <v>0</v>
      </c>
      <c r="BI385" s="224">
        <f>IF(N385="nulová",J385,0)</f>
        <v>0</v>
      </c>
      <c r="BJ385" s="17" t="s">
        <v>81</v>
      </c>
      <c r="BK385" s="224">
        <f>ROUND(I385*H385,2)</f>
        <v>0</v>
      </c>
      <c r="BL385" s="17" t="s">
        <v>151</v>
      </c>
      <c r="BM385" s="223" t="s">
        <v>595</v>
      </c>
    </row>
    <row r="386" s="1" customFormat="1">
      <c r="B386" s="38"/>
      <c r="C386" s="39"/>
      <c r="D386" s="229" t="s">
        <v>180</v>
      </c>
      <c r="E386" s="39"/>
      <c r="F386" s="230" t="s">
        <v>596</v>
      </c>
      <c r="G386" s="39"/>
      <c r="H386" s="39"/>
      <c r="I386" s="135"/>
      <c r="J386" s="39"/>
      <c r="K386" s="39"/>
      <c r="L386" s="43"/>
      <c r="M386" s="231"/>
      <c r="N386" s="83"/>
      <c r="O386" s="83"/>
      <c r="P386" s="83"/>
      <c r="Q386" s="83"/>
      <c r="R386" s="83"/>
      <c r="S386" s="83"/>
      <c r="T386" s="84"/>
      <c r="AT386" s="17" t="s">
        <v>180</v>
      </c>
      <c r="AU386" s="17" t="s">
        <v>83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597</v>
      </c>
      <c r="G387" s="243"/>
      <c r="H387" s="246">
        <v>252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83</v>
      </c>
      <c r="AV387" s="13" t="s">
        <v>83</v>
      </c>
      <c r="AW387" s="13" t="s">
        <v>35</v>
      </c>
      <c r="AX387" s="13" t="s">
        <v>81</v>
      </c>
      <c r="AY387" s="252" t="s">
        <v>152</v>
      </c>
    </row>
    <row r="388" s="1" customFormat="1" ht="16.5" customHeight="1">
      <c r="B388" s="38"/>
      <c r="C388" s="264" t="s">
        <v>598</v>
      </c>
      <c r="D388" s="264" t="s">
        <v>325</v>
      </c>
      <c r="E388" s="265" t="s">
        <v>599</v>
      </c>
      <c r="F388" s="266" t="s">
        <v>600</v>
      </c>
      <c r="G388" s="267" t="s">
        <v>236</v>
      </c>
      <c r="H388" s="268">
        <v>289.80000000000001</v>
      </c>
      <c r="I388" s="269"/>
      <c r="J388" s="270">
        <f>ROUND(I388*H388,2)</f>
        <v>0</v>
      </c>
      <c r="K388" s="266" t="s">
        <v>178</v>
      </c>
      <c r="L388" s="271"/>
      <c r="M388" s="272" t="s">
        <v>19</v>
      </c>
      <c r="N388" s="273" t="s">
        <v>44</v>
      </c>
      <c r="O388" s="83"/>
      <c r="P388" s="227">
        <f>O388*H388</f>
        <v>0</v>
      </c>
      <c r="Q388" s="227">
        <v>0.00066</v>
      </c>
      <c r="R388" s="227">
        <f>Q388*H388</f>
        <v>0.19126799999999999</v>
      </c>
      <c r="S388" s="227">
        <v>0</v>
      </c>
      <c r="T388" s="228">
        <f>S388*H388</f>
        <v>0</v>
      </c>
      <c r="AR388" s="223" t="s">
        <v>233</v>
      </c>
      <c r="AT388" s="223" t="s">
        <v>325</v>
      </c>
      <c r="AU388" s="223" t="s">
        <v>83</v>
      </c>
      <c r="AY388" s="17" t="s">
        <v>152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7" t="s">
        <v>81</v>
      </c>
      <c r="BK388" s="224">
        <f>ROUND(I388*H388,2)</f>
        <v>0</v>
      </c>
      <c r="BL388" s="17" t="s">
        <v>151</v>
      </c>
      <c r="BM388" s="223" t="s">
        <v>601</v>
      </c>
    </row>
    <row r="389" s="12" customFormat="1">
      <c r="B389" s="232"/>
      <c r="C389" s="233"/>
      <c r="D389" s="229" t="s">
        <v>182</v>
      </c>
      <c r="E389" s="234" t="s">
        <v>19</v>
      </c>
      <c r="F389" s="235" t="s">
        <v>602</v>
      </c>
      <c r="G389" s="233"/>
      <c r="H389" s="234" t="s">
        <v>19</v>
      </c>
      <c r="I389" s="236"/>
      <c r="J389" s="233"/>
      <c r="K389" s="233"/>
      <c r="L389" s="237"/>
      <c r="M389" s="238"/>
      <c r="N389" s="239"/>
      <c r="O389" s="239"/>
      <c r="P389" s="239"/>
      <c r="Q389" s="239"/>
      <c r="R389" s="239"/>
      <c r="S389" s="239"/>
      <c r="T389" s="240"/>
      <c r="AT389" s="241" t="s">
        <v>182</v>
      </c>
      <c r="AU389" s="241" t="s">
        <v>83</v>
      </c>
      <c r="AV389" s="12" t="s">
        <v>81</v>
      </c>
      <c r="AW389" s="12" t="s">
        <v>35</v>
      </c>
      <c r="AX389" s="12" t="s">
        <v>73</v>
      </c>
      <c r="AY389" s="241" t="s">
        <v>152</v>
      </c>
    </row>
    <row r="390" s="12" customFormat="1">
      <c r="B390" s="232"/>
      <c r="C390" s="233"/>
      <c r="D390" s="229" t="s">
        <v>182</v>
      </c>
      <c r="E390" s="234" t="s">
        <v>19</v>
      </c>
      <c r="F390" s="235" t="s">
        <v>603</v>
      </c>
      <c r="G390" s="233"/>
      <c r="H390" s="234" t="s">
        <v>19</v>
      </c>
      <c r="I390" s="236"/>
      <c r="J390" s="233"/>
      <c r="K390" s="233"/>
      <c r="L390" s="237"/>
      <c r="M390" s="238"/>
      <c r="N390" s="239"/>
      <c r="O390" s="239"/>
      <c r="P390" s="239"/>
      <c r="Q390" s="239"/>
      <c r="R390" s="239"/>
      <c r="S390" s="239"/>
      <c r="T390" s="240"/>
      <c r="AT390" s="241" t="s">
        <v>182</v>
      </c>
      <c r="AU390" s="241" t="s">
        <v>83</v>
      </c>
      <c r="AV390" s="12" t="s">
        <v>81</v>
      </c>
      <c r="AW390" s="12" t="s">
        <v>35</v>
      </c>
      <c r="AX390" s="12" t="s">
        <v>73</v>
      </c>
      <c r="AY390" s="241" t="s">
        <v>152</v>
      </c>
    </row>
    <row r="391" s="12" customFormat="1">
      <c r="B391" s="232"/>
      <c r="C391" s="233"/>
      <c r="D391" s="229" t="s">
        <v>182</v>
      </c>
      <c r="E391" s="234" t="s">
        <v>19</v>
      </c>
      <c r="F391" s="235" t="s">
        <v>604</v>
      </c>
      <c r="G391" s="233"/>
      <c r="H391" s="234" t="s">
        <v>19</v>
      </c>
      <c r="I391" s="236"/>
      <c r="J391" s="233"/>
      <c r="K391" s="233"/>
      <c r="L391" s="237"/>
      <c r="M391" s="238"/>
      <c r="N391" s="239"/>
      <c r="O391" s="239"/>
      <c r="P391" s="239"/>
      <c r="Q391" s="239"/>
      <c r="R391" s="239"/>
      <c r="S391" s="239"/>
      <c r="T391" s="240"/>
      <c r="AT391" s="241" t="s">
        <v>182</v>
      </c>
      <c r="AU391" s="241" t="s">
        <v>83</v>
      </c>
      <c r="AV391" s="12" t="s">
        <v>81</v>
      </c>
      <c r="AW391" s="12" t="s">
        <v>35</v>
      </c>
      <c r="AX391" s="12" t="s">
        <v>73</v>
      </c>
      <c r="AY391" s="241" t="s">
        <v>152</v>
      </c>
    </row>
    <row r="392" s="12" customFormat="1">
      <c r="B392" s="232"/>
      <c r="C392" s="233"/>
      <c r="D392" s="229" t="s">
        <v>182</v>
      </c>
      <c r="E392" s="234" t="s">
        <v>19</v>
      </c>
      <c r="F392" s="235" t="s">
        <v>605</v>
      </c>
      <c r="G392" s="233"/>
      <c r="H392" s="234" t="s">
        <v>19</v>
      </c>
      <c r="I392" s="236"/>
      <c r="J392" s="233"/>
      <c r="K392" s="233"/>
      <c r="L392" s="237"/>
      <c r="M392" s="238"/>
      <c r="N392" s="239"/>
      <c r="O392" s="239"/>
      <c r="P392" s="239"/>
      <c r="Q392" s="239"/>
      <c r="R392" s="239"/>
      <c r="S392" s="239"/>
      <c r="T392" s="240"/>
      <c r="AT392" s="241" t="s">
        <v>182</v>
      </c>
      <c r="AU392" s="241" t="s">
        <v>83</v>
      </c>
      <c r="AV392" s="12" t="s">
        <v>81</v>
      </c>
      <c r="AW392" s="12" t="s">
        <v>35</v>
      </c>
      <c r="AX392" s="12" t="s">
        <v>73</v>
      </c>
      <c r="AY392" s="241" t="s">
        <v>152</v>
      </c>
    </row>
    <row r="393" s="13" customFormat="1">
      <c r="B393" s="242"/>
      <c r="C393" s="243"/>
      <c r="D393" s="229" t="s">
        <v>182</v>
      </c>
      <c r="E393" s="244" t="s">
        <v>19</v>
      </c>
      <c r="F393" s="245" t="s">
        <v>606</v>
      </c>
      <c r="G393" s="243"/>
      <c r="H393" s="246">
        <v>289.80000000000001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AT393" s="252" t="s">
        <v>182</v>
      </c>
      <c r="AU393" s="252" t="s">
        <v>83</v>
      </c>
      <c r="AV393" s="13" t="s">
        <v>83</v>
      </c>
      <c r="AW393" s="13" t="s">
        <v>35</v>
      </c>
      <c r="AX393" s="13" t="s">
        <v>81</v>
      </c>
      <c r="AY393" s="252" t="s">
        <v>152</v>
      </c>
    </row>
    <row r="394" s="11" customFormat="1" ht="22.8" customHeight="1">
      <c r="B394" s="195"/>
      <c r="C394" s="196"/>
      <c r="D394" s="197" t="s">
        <v>72</v>
      </c>
      <c r="E394" s="209" t="s">
        <v>607</v>
      </c>
      <c r="F394" s="209" t="s">
        <v>608</v>
      </c>
      <c r="G394" s="196"/>
      <c r="H394" s="196"/>
      <c r="I394" s="199"/>
      <c r="J394" s="210">
        <f>BK394</f>
        <v>0</v>
      </c>
      <c r="K394" s="196"/>
      <c r="L394" s="201"/>
      <c r="M394" s="202"/>
      <c r="N394" s="203"/>
      <c r="O394" s="203"/>
      <c r="P394" s="204">
        <f>SUM(P395:P429)</f>
        <v>0</v>
      </c>
      <c r="Q394" s="203"/>
      <c r="R394" s="204">
        <f>SUM(R395:R429)</f>
        <v>0</v>
      </c>
      <c r="S394" s="203"/>
      <c r="T394" s="205">
        <f>SUM(T395:T429)</f>
        <v>0</v>
      </c>
      <c r="AR394" s="206" t="s">
        <v>81</v>
      </c>
      <c r="AT394" s="207" t="s">
        <v>72</v>
      </c>
      <c r="AU394" s="207" t="s">
        <v>81</v>
      </c>
      <c r="AY394" s="206" t="s">
        <v>152</v>
      </c>
      <c r="BK394" s="208">
        <f>SUM(BK395:BK429)</f>
        <v>0</v>
      </c>
    </row>
    <row r="395" s="1" customFormat="1" ht="36" customHeight="1">
      <c r="B395" s="38"/>
      <c r="C395" s="211" t="s">
        <v>609</v>
      </c>
      <c r="D395" s="211" t="s">
        <v>155</v>
      </c>
      <c r="E395" s="212" t="s">
        <v>610</v>
      </c>
      <c r="F395" s="213" t="s">
        <v>611</v>
      </c>
      <c r="G395" s="214" t="s">
        <v>223</v>
      </c>
      <c r="H395" s="215">
        <v>72.402000000000001</v>
      </c>
      <c r="I395" s="216"/>
      <c r="J395" s="217">
        <f>ROUND(I395*H395,2)</f>
        <v>0</v>
      </c>
      <c r="K395" s="213" t="s">
        <v>178</v>
      </c>
      <c r="L395" s="43"/>
      <c r="M395" s="225" t="s">
        <v>19</v>
      </c>
      <c r="N395" s="226" t="s">
        <v>44</v>
      </c>
      <c r="O395" s="83"/>
      <c r="P395" s="227">
        <f>O395*H395</f>
        <v>0</v>
      </c>
      <c r="Q395" s="227">
        <v>0</v>
      </c>
      <c r="R395" s="227">
        <f>Q395*H395</f>
        <v>0</v>
      </c>
      <c r="S395" s="227">
        <v>0</v>
      </c>
      <c r="T395" s="228">
        <f>S395*H395</f>
        <v>0</v>
      </c>
      <c r="AR395" s="223" t="s">
        <v>151</v>
      </c>
      <c r="AT395" s="223" t="s">
        <v>155</v>
      </c>
      <c r="AU395" s="223" t="s">
        <v>83</v>
      </c>
      <c r="AY395" s="17" t="s">
        <v>152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7" t="s">
        <v>81</v>
      </c>
      <c r="BK395" s="224">
        <f>ROUND(I395*H395,2)</f>
        <v>0</v>
      </c>
      <c r="BL395" s="17" t="s">
        <v>151</v>
      </c>
      <c r="BM395" s="223" t="s">
        <v>612</v>
      </c>
    </row>
    <row r="396" s="1" customFormat="1">
      <c r="B396" s="38"/>
      <c r="C396" s="39"/>
      <c r="D396" s="229" t="s">
        <v>180</v>
      </c>
      <c r="E396" s="39"/>
      <c r="F396" s="230" t="s">
        <v>613</v>
      </c>
      <c r="G396" s="39"/>
      <c r="H396" s="39"/>
      <c r="I396" s="135"/>
      <c r="J396" s="39"/>
      <c r="K396" s="39"/>
      <c r="L396" s="43"/>
      <c r="M396" s="231"/>
      <c r="N396" s="83"/>
      <c r="O396" s="83"/>
      <c r="P396" s="83"/>
      <c r="Q396" s="83"/>
      <c r="R396" s="83"/>
      <c r="S396" s="83"/>
      <c r="T396" s="84"/>
      <c r="AT396" s="17" t="s">
        <v>180</v>
      </c>
      <c r="AU396" s="17" t="s">
        <v>83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614</v>
      </c>
      <c r="G397" s="243"/>
      <c r="H397" s="246">
        <v>62.002000000000002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83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3" customFormat="1">
      <c r="B398" s="242"/>
      <c r="C398" s="243"/>
      <c r="D398" s="229" t="s">
        <v>182</v>
      </c>
      <c r="E398" s="244" t="s">
        <v>19</v>
      </c>
      <c r="F398" s="245" t="s">
        <v>615</v>
      </c>
      <c r="G398" s="243"/>
      <c r="H398" s="246">
        <v>10.4</v>
      </c>
      <c r="I398" s="247"/>
      <c r="J398" s="243"/>
      <c r="K398" s="243"/>
      <c r="L398" s="248"/>
      <c r="M398" s="249"/>
      <c r="N398" s="250"/>
      <c r="O398" s="250"/>
      <c r="P398" s="250"/>
      <c r="Q398" s="250"/>
      <c r="R398" s="250"/>
      <c r="S398" s="250"/>
      <c r="T398" s="251"/>
      <c r="AT398" s="252" t="s">
        <v>182</v>
      </c>
      <c r="AU398" s="252" t="s">
        <v>83</v>
      </c>
      <c r="AV398" s="13" t="s">
        <v>83</v>
      </c>
      <c r="AW398" s="13" t="s">
        <v>35</v>
      </c>
      <c r="AX398" s="13" t="s">
        <v>73</v>
      </c>
      <c r="AY398" s="252" t="s">
        <v>152</v>
      </c>
    </row>
    <row r="399" s="14" customFormat="1">
      <c r="B399" s="253"/>
      <c r="C399" s="254"/>
      <c r="D399" s="229" t="s">
        <v>182</v>
      </c>
      <c r="E399" s="255" t="s">
        <v>19</v>
      </c>
      <c r="F399" s="256" t="s">
        <v>189</v>
      </c>
      <c r="G399" s="254"/>
      <c r="H399" s="257">
        <v>72.402000000000001</v>
      </c>
      <c r="I399" s="258"/>
      <c r="J399" s="254"/>
      <c r="K399" s="254"/>
      <c r="L399" s="259"/>
      <c r="M399" s="260"/>
      <c r="N399" s="261"/>
      <c r="O399" s="261"/>
      <c r="P399" s="261"/>
      <c r="Q399" s="261"/>
      <c r="R399" s="261"/>
      <c r="S399" s="261"/>
      <c r="T399" s="262"/>
      <c r="AT399" s="263" t="s">
        <v>182</v>
      </c>
      <c r="AU399" s="263" t="s">
        <v>83</v>
      </c>
      <c r="AV399" s="14" t="s">
        <v>151</v>
      </c>
      <c r="AW399" s="14" t="s">
        <v>35</v>
      </c>
      <c r="AX399" s="14" t="s">
        <v>81</v>
      </c>
      <c r="AY399" s="263" t="s">
        <v>152</v>
      </c>
    </row>
    <row r="400" s="1" customFormat="1" ht="48" customHeight="1">
      <c r="B400" s="38"/>
      <c r="C400" s="211" t="s">
        <v>616</v>
      </c>
      <c r="D400" s="211" t="s">
        <v>155</v>
      </c>
      <c r="E400" s="212" t="s">
        <v>617</v>
      </c>
      <c r="F400" s="213" t="s">
        <v>618</v>
      </c>
      <c r="G400" s="214" t="s">
        <v>223</v>
      </c>
      <c r="H400" s="215">
        <v>868.82399999999996</v>
      </c>
      <c r="I400" s="216"/>
      <c r="J400" s="217">
        <f>ROUND(I400*H400,2)</f>
        <v>0</v>
      </c>
      <c r="K400" s="213" t="s">
        <v>178</v>
      </c>
      <c r="L400" s="43"/>
      <c r="M400" s="225" t="s">
        <v>19</v>
      </c>
      <c r="N400" s="226" t="s">
        <v>44</v>
      </c>
      <c r="O400" s="83"/>
      <c r="P400" s="227">
        <f>O400*H400</f>
        <v>0</v>
      </c>
      <c r="Q400" s="227">
        <v>0</v>
      </c>
      <c r="R400" s="227">
        <f>Q400*H400</f>
        <v>0</v>
      </c>
      <c r="S400" s="227">
        <v>0</v>
      </c>
      <c r="T400" s="228">
        <f>S400*H400</f>
        <v>0</v>
      </c>
      <c r="AR400" s="223" t="s">
        <v>151</v>
      </c>
      <c r="AT400" s="223" t="s">
        <v>155</v>
      </c>
      <c r="AU400" s="223" t="s">
        <v>83</v>
      </c>
      <c r="AY400" s="17" t="s">
        <v>152</v>
      </c>
      <c r="BE400" s="224">
        <f>IF(N400="základní",J400,0)</f>
        <v>0</v>
      </c>
      <c r="BF400" s="224">
        <f>IF(N400="snížená",J400,0)</f>
        <v>0</v>
      </c>
      <c r="BG400" s="224">
        <f>IF(N400="zákl. přenesená",J400,0)</f>
        <v>0</v>
      </c>
      <c r="BH400" s="224">
        <f>IF(N400="sníž. přenesená",J400,0)</f>
        <v>0</v>
      </c>
      <c r="BI400" s="224">
        <f>IF(N400="nulová",J400,0)</f>
        <v>0</v>
      </c>
      <c r="BJ400" s="17" t="s">
        <v>81</v>
      </c>
      <c r="BK400" s="224">
        <f>ROUND(I400*H400,2)</f>
        <v>0</v>
      </c>
      <c r="BL400" s="17" t="s">
        <v>151</v>
      </c>
      <c r="BM400" s="223" t="s">
        <v>619</v>
      </c>
    </row>
    <row r="401" s="1" customFormat="1">
      <c r="B401" s="38"/>
      <c r="C401" s="39"/>
      <c r="D401" s="229" t="s">
        <v>180</v>
      </c>
      <c r="E401" s="39"/>
      <c r="F401" s="230" t="s">
        <v>613</v>
      </c>
      <c r="G401" s="39"/>
      <c r="H401" s="39"/>
      <c r="I401" s="135"/>
      <c r="J401" s="39"/>
      <c r="K401" s="39"/>
      <c r="L401" s="43"/>
      <c r="M401" s="231"/>
      <c r="N401" s="83"/>
      <c r="O401" s="83"/>
      <c r="P401" s="83"/>
      <c r="Q401" s="83"/>
      <c r="R401" s="83"/>
      <c r="S401" s="83"/>
      <c r="T401" s="84"/>
      <c r="AT401" s="17" t="s">
        <v>180</v>
      </c>
      <c r="AU401" s="17" t="s">
        <v>83</v>
      </c>
    </row>
    <row r="402" s="13" customFormat="1">
      <c r="B402" s="242"/>
      <c r="C402" s="243"/>
      <c r="D402" s="229" t="s">
        <v>182</v>
      </c>
      <c r="E402" s="244" t="s">
        <v>19</v>
      </c>
      <c r="F402" s="245" t="s">
        <v>620</v>
      </c>
      <c r="G402" s="243"/>
      <c r="H402" s="246">
        <v>744.024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AT402" s="252" t="s">
        <v>182</v>
      </c>
      <c r="AU402" s="252" t="s">
        <v>83</v>
      </c>
      <c r="AV402" s="13" t="s">
        <v>83</v>
      </c>
      <c r="AW402" s="13" t="s">
        <v>35</v>
      </c>
      <c r="AX402" s="13" t="s">
        <v>73</v>
      </c>
      <c r="AY402" s="252" t="s">
        <v>152</v>
      </c>
    </row>
    <row r="403" s="13" customFormat="1">
      <c r="B403" s="242"/>
      <c r="C403" s="243"/>
      <c r="D403" s="229" t="s">
        <v>182</v>
      </c>
      <c r="E403" s="244" t="s">
        <v>19</v>
      </c>
      <c r="F403" s="245" t="s">
        <v>621</v>
      </c>
      <c r="G403" s="243"/>
      <c r="H403" s="246">
        <v>124.8</v>
      </c>
      <c r="I403" s="247"/>
      <c r="J403" s="243"/>
      <c r="K403" s="243"/>
      <c r="L403" s="248"/>
      <c r="M403" s="249"/>
      <c r="N403" s="250"/>
      <c r="O403" s="250"/>
      <c r="P403" s="250"/>
      <c r="Q403" s="250"/>
      <c r="R403" s="250"/>
      <c r="S403" s="250"/>
      <c r="T403" s="251"/>
      <c r="AT403" s="252" t="s">
        <v>182</v>
      </c>
      <c r="AU403" s="252" t="s">
        <v>83</v>
      </c>
      <c r="AV403" s="13" t="s">
        <v>83</v>
      </c>
      <c r="AW403" s="13" t="s">
        <v>35</v>
      </c>
      <c r="AX403" s="13" t="s">
        <v>73</v>
      </c>
      <c r="AY403" s="252" t="s">
        <v>152</v>
      </c>
    </row>
    <row r="404" s="14" customFormat="1">
      <c r="B404" s="253"/>
      <c r="C404" s="254"/>
      <c r="D404" s="229" t="s">
        <v>182</v>
      </c>
      <c r="E404" s="255" t="s">
        <v>19</v>
      </c>
      <c r="F404" s="256" t="s">
        <v>189</v>
      </c>
      <c r="G404" s="254"/>
      <c r="H404" s="257">
        <v>868.82399999999996</v>
      </c>
      <c r="I404" s="258"/>
      <c r="J404" s="254"/>
      <c r="K404" s="254"/>
      <c r="L404" s="259"/>
      <c r="M404" s="260"/>
      <c r="N404" s="261"/>
      <c r="O404" s="261"/>
      <c r="P404" s="261"/>
      <c r="Q404" s="261"/>
      <c r="R404" s="261"/>
      <c r="S404" s="261"/>
      <c r="T404" s="262"/>
      <c r="AT404" s="263" t="s">
        <v>182</v>
      </c>
      <c r="AU404" s="263" t="s">
        <v>83</v>
      </c>
      <c r="AV404" s="14" t="s">
        <v>151</v>
      </c>
      <c r="AW404" s="14" t="s">
        <v>35</v>
      </c>
      <c r="AX404" s="14" t="s">
        <v>81</v>
      </c>
      <c r="AY404" s="263" t="s">
        <v>152</v>
      </c>
    </row>
    <row r="405" s="1" customFormat="1" ht="36" customHeight="1">
      <c r="B405" s="38"/>
      <c r="C405" s="211" t="s">
        <v>622</v>
      </c>
      <c r="D405" s="211" t="s">
        <v>155</v>
      </c>
      <c r="E405" s="212" t="s">
        <v>623</v>
      </c>
      <c r="F405" s="213" t="s">
        <v>624</v>
      </c>
      <c r="G405" s="214" t="s">
        <v>223</v>
      </c>
      <c r="H405" s="215">
        <v>96.094999999999999</v>
      </c>
      <c r="I405" s="216"/>
      <c r="J405" s="217">
        <f>ROUND(I405*H405,2)</f>
        <v>0</v>
      </c>
      <c r="K405" s="213" t="s">
        <v>19</v>
      </c>
      <c r="L405" s="43"/>
      <c r="M405" s="225" t="s">
        <v>19</v>
      </c>
      <c r="N405" s="226" t="s">
        <v>44</v>
      </c>
      <c r="O405" s="83"/>
      <c r="P405" s="227">
        <f>O405*H405</f>
        <v>0</v>
      </c>
      <c r="Q405" s="227">
        <v>0</v>
      </c>
      <c r="R405" s="227">
        <f>Q405*H405</f>
        <v>0</v>
      </c>
      <c r="S405" s="227">
        <v>0</v>
      </c>
      <c r="T405" s="228">
        <f>S405*H405</f>
        <v>0</v>
      </c>
      <c r="AR405" s="223" t="s">
        <v>151</v>
      </c>
      <c r="AT405" s="223" t="s">
        <v>155</v>
      </c>
      <c r="AU405" s="223" t="s">
        <v>83</v>
      </c>
      <c r="AY405" s="17" t="s">
        <v>152</v>
      </c>
      <c r="BE405" s="224">
        <f>IF(N405="základní",J405,0)</f>
        <v>0</v>
      </c>
      <c r="BF405" s="224">
        <f>IF(N405="snížená",J405,0)</f>
        <v>0</v>
      </c>
      <c r="BG405" s="224">
        <f>IF(N405="zákl. přenesená",J405,0)</f>
        <v>0</v>
      </c>
      <c r="BH405" s="224">
        <f>IF(N405="sníž. přenesená",J405,0)</f>
        <v>0</v>
      </c>
      <c r="BI405" s="224">
        <f>IF(N405="nulová",J405,0)</f>
        <v>0</v>
      </c>
      <c r="BJ405" s="17" t="s">
        <v>81</v>
      </c>
      <c r="BK405" s="224">
        <f>ROUND(I405*H405,2)</f>
        <v>0</v>
      </c>
      <c r="BL405" s="17" t="s">
        <v>151</v>
      </c>
      <c r="BM405" s="223" t="s">
        <v>625</v>
      </c>
    </row>
    <row r="406" s="1" customFormat="1">
      <c r="B406" s="38"/>
      <c r="C406" s="39"/>
      <c r="D406" s="229" t="s">
        <v>180</v>
      </c>
      <c r="E406" s="39"/>
      <c r="F406" s="230" t="s">
        <v>613</v>
      </c>
      <c r="G406" s="39"/>
      <c r="H406" s="39"/>
      <c r="I406" s="135"/>
      <c r="J406" s="39"/>
      <c r="K406" s="39"/>
      <c r="L406" s="43"/>
      <c r="M406" s="231"/>
      <c r="N406" s="83"/>
      <c r="O406" s="83"/>
      <c r="P406" s="83"/>
      <c r="Q406" s="83"/>
      <c r="R406" s="83"/>
      <c r="S406" s="83"/>
      <c r="T406" s="84"/>
      <c r="AT406" s="17" t="s">
        <v>180</v>
      </c>
      <c r="AU406" s="17" t="s">
        <v>83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626</v>
      </c>
      <c r="G407" s="243"/>
      <c r="H407" s="246">
        <v>76.075000000000003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73</v>
      </c>
      <c r="AY407" s="252" t="s">
        <v>152</v>
      </c>
    </row>
    <row r="408" s="13" customFormat="1">
      <c r="B408" s="242"/>
      <c r="C408" s="243"/>
      <c r="D408" s="229" t="s">
        <v>182</v>
      </c>
      <c r="E408" s="244" t="s">
        <v>19</v>
      </c>
      <c r="F408" s="245" t="s">
        <v>627</v>
      </c>
      <c r="G408" s="243"/>
      <c r="H408" s="246">
        <v>20.02</v>
      </c>
      <c r="I408" s="247"/>
      <c r="J408" s="243"/>
      <c r="K408" s="243"/>
      <c r="L408" s="248"/>
      <c r="M408" s="249"/>
      <c r="N408" s="250"/>
      <c r="O408" s="250"/>
      <c r="P408" s="250"/>
      <c r="Q408" s="250"/>
      <c r="R408" s="250"/>
      <c r="S408" s="250"/>
      <c r="T408" s="251"/>
      <c r="AT408" s="252" t="s">
        <v>182</v>
      </c>
      <c r="AU408" s="252" t="s">
        <v>83</v>
      </c>
      <c r="AV408" s="13" t="s">
        <v>83</v>
      </c>
      <c r="AW408" s="13" t="s">
        <v>35</v>
      </c>
      <c r="AX408" s="13" t="s">
        <v>73</v>
      </c>
      <c r="AY408" s="252" t="s">
        <v>152</v>
      </c>
    </row>
    <row r="409" s="14" customFormat="1">
      <c r="B409" s="253"/>
      <c r="C409" s="254"/>
      <c r="D409" s="229" t="s">
        <v>182</v>
      </c>
      <c r="E409" s="255" t="s">
        <v>19</v>
      </c>
      <c r="F409" s="256" t="s">
        <v>189</v>
      </c>
      <c r="G409" s="254"/>
      <c r="H409" s="257">
        <v>96.094999999999999</v>
      </c>
      <c r="I409" s="258"/>
      <c r="J409" s="254"/>
      <c r="K409" s="254"/>
      <c r="L409" s="259"/>
      <c r="M409" s="260"/>
      <c r="N409" s="261"/>
      <c r="O409" s="261"/>
      <c r="P409" s="261"/>
      <c r="Q409" s="261"/>
      <c r="R409" s="261"/>
      <c r="S409" s="261"/>
      <c r="T409" s="262"/>
      <c r="AT409" s="263" t="s">
        <v>182</v>
      </c>
      <c r="AU409" s="263" t="s">
        <v>83</v>
      </c>
      <c r="AV409" s="14" t="s">
        <v>151</v>
      </c>
      <c r="AW409" s="14" t="s">
        <v>35</v>
      </c>
      <c r="AX409" s="14" t="s">
        <v>81</v>
      </c>
      <c r="AY409" s="263" t="s">
        <v>152</v>
      </c>
    </row>
    <row r="410" s="1" customFormat="1" ht="16.5" customHeight="1">
      <c r="B410" s="38"/>
      <c r="C410" s="211" t="s">
        <v>628</v>
      </c>
      <c r="D410" s="211" t="s">
        <v>155</v>
      </c>
      <c r="E410" s="212" t="s">
        <v>629</v>
      </c>
      <c r="F410" s="213" t="s">
        <v>630</v>
      </c>
      <c r="G410" s="214" t="s">
        <v>223</v>
      </c>
      <c r="H410" s="215">
        <v>96.094999999999999</v>
      </c>
      <c r="I410" s="216"/>
      <c r="J410" s="217">
        <f>ROUND(I410*H410,2)</f>
        <v>0</v>
      </c>
      <c r="K410" s="213" t="s">
        <v>19</v>
      </c>
      <c r="L410" s="43"/>
      <c r="M410" s="225" t="s">
        <v>19</v>
      </c>
      <c r="N410" s="226" t="s">
        <v>44</v>
      </c>
      <c r="O410" s="83"/>
      <c r="P410" s="227">
        <f>O410*H410</f>
        <v>0</v>
      </c>
      <c r="Q410" s="227">
        <v>0</v>
      </c>
      <c r="R410" s="227">
        <f>Q410*H410</f>
        <v>0</v>
      </c>
      <c r="S410" s="227">
        <v>0</v>
      </c>
      <c r="T410" s="228">
        <f>S410*H410</f>
        <v>0</v>
      </c>
      <c r="AR410" s="223" t="s">
        <v>151</v>
      </c>
      <c r="AT410" s="223" t="s">
        <v>155</v>
      </c>
      <c r="AU410" s="223" t="s">
        <v>83</v>
      </c>
      <c r="AY410" s="17" t="s">
        <v>152</v>
      </c>
      <c r="BE410" s="224">
        <f>IF(N410="základní",J410,0)</f>
        <v>0</v>
      </c>
      <c r="BF410" s="224">
        <f>IF(N410="snížená",J410,0)</f>
        <v>0</v>
      </c>
      <c r="BG410" s="224">
        <f>IF(N410="zákl. přenesená",J410,0)</f>
        <v>0</v>
      </c>
      <c r="BH410" s="224">
        <f>IF(N410="sníž. přenesená",J410,0)</f>
        <v>0</v>
      </c>
      <c r="BI410" s="224">
        <f>IF(N410="nulová",J410,0)</f>
        <v>0</v>
      </c>
      <c r="BJ410" s="17" t="s">
        <v>81</v>
      </c>
      <c r="BK410" s="224">
        <f>ROUND(I410*H410,2)</f>
        <v>0</v>
      </c>
      <c r="BL410" s="17" t="s">
        <v>151</v>
      </c>
      <c r="BM410" s="223" t="s">
        <v>631</v>
      </c>
    </row>
    <row r="411" s="1" customFormat="1" ht="36" customHeight="1">
      <c r="B411" s="38"/>
      <c r="C411" s="211" t="s">
        <v>632</v>
      </c>
      <c r="D411" s="211" t="s">
        <v>155</v>
      </c>
      <c r="E411" s="212" t="s">
        <v>633</v>
      </c>
      <c r="F411" s="213" t="s">
        <v>634</v>
      </c>
      <c r="G411" s="214" t="s">
        <v>223</v>
      </c>
      <c r="H411" s="215">
        <v>119.252</v>
      </c>
      <c r="I411" s="216"/>
      <c r="J411" s="217">
        <f>ROUND(I411*H411,2)</f>
        <v>0</v>
      </c>
      <c r="K411" s="213" t="s">
        <v>19</v>
      </c>
      <c r="L411" s="43"/>
      <c r="M411" s="225" t="s">
        <v>19</v>
      </c>
      <c r="N411" s="226" t="s">
        <v>44</v>
      </c>
      <c r="O411" s="83"/>
      <c r="P411" s="227">
        <f>O411*H411</f>
        <v>0</v>
      </c>
      <c r="Q411" s="227">
        <v>0</v>
      </c>
      <c r="R411" s="227">
        <f>Q411*H411</f>
        <v>0</v>
      </c>
      <c r="S411" s="227">
        <v>0</v>
      </c>
      <c r="T411" s="228">
        <f>S411*H411</f>
        <v>0</v>
      </c>
      <c r="AR411" s="223" t="s">
        <v>151</v>
      </c>
      <c r="AT411" s="223" t="s">
        <v>155</v>
      </c>
      <c r="AU411" s="223" t="s">
        <v>83</v>
      </c>
      <c r="AY411" s="17" t="s">
        <v>152</v>
      </c>
      <c r="BE411" s="224">
        <f>IF(N411="základní",J411,0)</f>
        <v>0</v>
      </c>
      <c r="BF411" s="224">
        <f>IF(N411="snížená",J411,0)</f>
        <v>0</v>
      </c>
      <c r="BG411" s="224">
        <f>IF(N411="zákl. přenesená",J411,0)</f>
        <v>0</v>
      </c>
      <c r="BH411" s="224">
        <f>IF(N411="sníž. přenesená",J411,0)</f>
        <v>0</v>
      </c>
      <c r="BI411" s="224">
        <f>IF(N411="nulová",J411,0)</f>
        <v>0</v>
      </c>
      <c r="BJ411" s="17" t="s">
        <v>81</v>
      </c>
      <c r="BK411" s="224">
        <f>ROUND(I411*H411,2)</f>
        <v>0</v>
      </c>
      <c r="BL411" s="17" t="s">
        <v>151</v>
      </c>
      <c r="BM411" s="223" t="s">
        <v>635</v>
      </c>
    </row>
    <row r="412" s="1" customFormat="1">
      <c r="B412" s="38"/>
      <c r="C412" s="39"/>
      <c r="D412" s="229" t="s">
        <v>180</v>
      </c>
      <c r="E412" s="39"/>
      <c r="F412" s="230" t="s">
        <v>613</v>
      </c>
      <c r="G412" s="39"/>
      <c r="H412" s="39"/>
      <c r="I412" s="135"/>
      <c r="J412" s="39"/>
      <c r="K412" s="39"/>
      <c r="L412" s="43"/>
      <c r="M412" s="231"/>
      <c r="N412" s="83"/>
      <c r="O412" s="83"/>
      <c r="P412" s="83"/>
      <c r="Q412" s="83"/>
      <c r="R412" s="83"/>
      <c r="S412" s="83"/>
      <c r="T412" s="84"/>
      <c r="AT412" s="17" t="s">
        <v>180</v>
      </c>
      <c r="AU412" s="17" t="s">
        <v>83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636</v>
      </c>
      <c r="G413" s="243"/>
      <c r="H413" s="246">
        <v>65.578999999999994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83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3" customFormat="1">
      <c r="B414" s="242"/>
      <c r="C414" s="243"/>
      <c r="D414" s="229" t="s">
        <v>182</v>
      </c>
      <c r="E414" s="244" t="s">
        <v>19</v>
      </c>
      <c r="F414" s="245" t="s">
        <v>637</v>
      </c>
      <c r="G414" s="243"/>
      <c r="H414" s="246">
        <v>5.9429999999999996</v>
      </c>
      <c r="I414" s="247"/>
      <c r="J414" s="243"/>
      <c r="K414" s="243"/>
      <c r="L414" s="248"/>
      <c r="M414" s="249"/>
      <c r="N414" s="250"/>
      <c r="O414" s="250"/>
      <c r="P414" s="250"/>
      <c r="Q414" s="250"/>
      <c r="R414" s="250"/>
      <c r="S414" s="250"/>
      <c r="T414" s="251"/>
      <c r="AT414" s="252" t="s">
        <v>182</v>
      </c>
      <c r="AU414" s="252" t="s">
        <v>83</v>
      </c>
      <c r="AV414" s="13" t="s">
        <v>83</v>
      </c>
      <c r="AW414" s="13" t="s">
        <v>35</v>
      </c>
      <c r="AX414" s="13" t="s">
        <v>73</v>
      </c>
      <c r="AY414" s="252" t="s">
        <v>152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638</v>
      </c>
      <c r="G415" s="243"/>
      <c r="H415" s="246">
        <v>44.130000000000003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83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639</v>
      </c>
      <c r="G416" s="243"/>
      <c r="H416" s="246">
        <v>2.7000000000000002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3" customFormat="1">
      <c r="B417" s="242"/>
      <c r="C417" s="243"/>
      <c r="D417" s="229" t="s">
        <v>182</v>
      </c>
      <c r="E417" s="244" t="s">
        <v>19</v>
      </c>
      <c r="F417" s="245" t="s">
        <v>640</v>
      </c>
      <c r="G417" s="243"/>
      <c r="H417" s="246">
        <v>0.90000000000000002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AT417" s="252" t="s">
        <v>182</v>
      </c>
      <c r="AU417" s="252" t="s">
        <v>83</v>
      </c>
      <c r="AV417" s="13" t="s">
        <v>83</v>
      </c>
      <c r="AW417" s="13" t="s">
        <v>35</v>
      </c>
      <c r="AX417" s="13" t="s">
        <v>73</v>
      </c>
      <c r="AY417" s="252" t="s">
        <v>152</v>
      </c>
    </row>
    <row r="418" s="14" customFormat="1">
      <c r="B418" s="253"/>
      <c r="C418" s="254"/>
      <c r="D418" s="229" t="s">
        <v>182</v>
      </c>
      <c r="E418" s="255" t="s">
        <v>19</v>
      </c>
      <c r="F418" s="256" t="s">
        <v>189</v>
      </c>
      <c r="G418" s="254"/>
      <c r="H418" s="257">
        <v>119.252</v>
      </c>
      <c r="I418" s="258"/>
      <c r="J418" s="254"/>
      <c r="K418" s="254"/>
      <c r="L418" s="259"/>
      <c r="M418" s="260"/>
      <c r="N418" s="261"/>
      <c r="O418" s="261"/>
      <c r="P418" s="261"/>
      <c r="Q418" s="261"/>
      <c r="R418" s="261"/>
      <c r="S418" s="261"/>
      <c r="T418" s="262"/>
      <c r="AT418" s="263" t="s">
        <v>182</v>
      </c>
      <c r="AU418" s="263" t="s">
        <v>83</v>
      </c>
      <c r="AV418" s="14" t="s">
        <v>151</v>
      </c>
      <c r="AW418" s="14" t="s">
        <v>35</v>
      </c>
      <c r="AX418" s="14" t="s">
        <v>81</v>
      </c>
      <c r="AY418" s="263" t="s">
        <v>152</v>
      </c>
    </row>
    <row r="419" s="1" customFormat="1" ht="16.5" customHeight="1">
      <c r="B419" s="38"/>
      <c r="C419" s="211" t="s">
        <v>641</v>
      </c>
      <c r="D419" s="211" t="s">
        <v>155</v>
      </c>
      <c r="E419" s="212" t="s">
        <v>642</v>
      </c>
      <c r="F419" s="213" t="s">
        <v>643</v>
      </c>
      <c r="G419" s="214" t="s">
        <v>223</v>
      </c>
      <c r="H419" s="215">
        <v>119.252</v>
      </c>
      <c r="I419" s="216"/>
      <c r="J419" s="217">
        <f>ROUND(I419*H419,2)</f>
        <v>0</v>
      </c>
      <c r="K419" s="213" t="s">
        <v>19</v>
      </c>
      <c r="L419" s="43"/>
      <c r="M419" s="225" t="s">
        <v>19</v>
      </c>
      <c r="N419" s="226" t="s">
        <v>44</v>
      </c>
      <c r="O419" s="83"/>
      <c r="P419" s="227">
        <f>O419*H419</f>
        <v>0</v>
      </c>
      <c r="Q419" s="227">
        <v>0</v>
      </c>
      <c r="R419" s="227">
        <f>Q419*H419</f>
        <v>0</v>
      </c>
      <c r="S419" s="227">
        <v>0</v>
      </c>
      <c r="T419" s="228">
        <f>S419*H419</f>
        <v>0</v>
      </c>
      <c r="AR419" s="223" t="s">
        <v>151</v>
      </c>
      <c r="AT419" s="223" t="s">
        <v>155</v>
      </c>
      <c r="AU419" s="223" t="s">
        <v>83</v>
      </c>
      <c r="AY419" s="17" t="s">
        <v>152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7" t="s">
        <v>81</v>
      </c>
      <c r="BK419" s="224">
        <f>ROUND(I419*H419,2)</f>
        <v>0</v>
      </c>
      <c r="BL419" s="17" t="s">
        <v>151</v>
      </c>
      <c r="BM419" s="223" t="s">
        <v>644</v>
      </c>
    </row>
    <row r="420" s="1" customFormat="1" ht="36" customHeight="1">
      <c r="B420" s="38"/>
      <c r="C420" s="211" t="s">
        <v>645</v>
      </c>
      <c r="D420" s="211" t="s">
        <v>155</v>
      </c>
      <c r="E420" s="212" t="s">
        <v>646</v>
      </c>
      <c r="F420" s="213" t="s">
        <v>647</v>
      </c>
      <c r="G420" s="214" t="s">
        <v>223</v>
      </c>
      <c r="H420" s="215">
        <v>23.023</v>
      </c>
      <c r="I420" s="216"/>
      <c r="J420" s="217">
        <f>ROUND(I420*H420,2)</f>
        <v>0</v>
      </c>
      <c r="K420" s="213" t="s">
        <v>19</v>
      </c>
      <c r="L420" s="43"/>
      <c r="M420" s="225" t="s">
        <v>19</v>
      </c>
      <c r="N420" s="226" t="s">
        <v>44</v>
      </c>
      <c r="O420" s="83"/>
      <c r="P420" s="227">
        <f>O420*H420</f>
        <v>0</v>
      </c>
      <c r="Q420" s="227">
        <v>0</v>
      </c>
      <c r="R420" s="227">
        <f>Q420*H420</f>
        <v>0</v>
      </c>
      <c r="S420" s="227">
        <v>0</v>
      </c>
      <c r="T420" s="228">
        <f>S420*H420</f>
        <v>0</v>
      </c>
      <c r="AR420" s="223" t="s">
        <v>151</v>
      </c>
      <c r="AT420" s="223" t="s">
        <v>155</v>
      </c>
      <c r="AU420" s="223" t="s">
        <v>83</v>
      </c>
      <c r="AY420" s="17" t="s">
        <v>152</v>
      </c>
      <c r="BE420" s="224">
        <f>IF(N420="základní",J420,0)</f>
        <v>0</v>
      </c>
      <c r="BF420" s="224">
        <f>IF(N420="snížená",J420,0)</f>
        <v>0</v>
      </c>
      <c r="BG420" s="224">
        <f>IF(N420="zákl. přenesená",J420,0)</f>
        <v>0</v>
      </c>
      <c r="BH420" s="224">
        <f>IF(N420="sníž. přenesená",J420,0)</f>
        <v>0</v>
      </c>
      <c r="BI420" s="224">
        <f>IF(N420="nulová",J420,0)</f>
        <v>0</v>
      </c>
      <c r="BJ420" s="17" t="s">
        <v>81</v>
      </c>
      <c r="BK420" s="224">
        <f>ROUND(I420*H420,2)</f>
        <v>0</v>
      </c>
      <c r="BL420" s="17" t="s">
        <v>151</v>
      </c>
      <c r="BM420" s="223" t="s">
        <v>648</v>
      </c>
    </row>
    <row r="421" s="1" customFormat="1">
      <c r="B421" s="38"/>
      <c r="C421" s="39"/>
      <c r="D421" s="229" t="s">
        <v>180</v>
      </c>
      <c r="E421" s="39"/>
      <c r="F421" s="230" t="s">
        <v>613</v>
      </c>
      <c r="G421" s="39"/>
      <c r="H421" s="39"/>
      <c r="I421" s="135"/>
      <c r="J421" s="39"/>
      <c r="K421" s="39"/>
      <c r="L421" s="43"/>
      <c r="M421" s="231"/>
      <c r="N421" s="83"/>
      <c r="O421" s="83"/>
      <c r="P421" s="83"/>
      <c r="Q421" s="83"/>
      <c r="R421" s="83"/>
      <c r="S421" s="83"/>
      <c r="T421" s="84"/>
      <c r="AT421" s="17" t="s">
        <v>180</v>
      </c>
      <c r="AU421" s="17" t="s">
        <v>83</v>
      </c>
    </row>
    <row r="422" s="12" customFormat="1">
      <c r="B422" s="232"/>
      <c r="C422" s="233"/>
      <c r="D422" s="229" t="s">
        <v>182</v>
      </c>
      <c r="E422" s="234" t="s">
        <v>19</v>
      </c>
      <c r="F422" s="235" t="s">
        <v>649</v>
      </c>
      <c r="G422" s="233"/>
      <c r="H422" s="234" t="s">
        <v>19</v>
      </c>
      <c r="I422" s="236"/>
      <c r="J422" s="233"/>
      <c r="K422" s="233"/>
      <c r="L422" s="237"/>
      <c r="M422" s="238"/>
      <c r="N422" s="239"/>
      <c r="O422" s="239"/>
      <c r="P422" s="239"/>
      <c r="Q422" s="239"/>
      <c r="R422" s="239"/>
      <c r="S422" s="239"/>
      <c r="T422" s="240"/>
      <c r="AT422" s="241" t="s">
        <v>182</v>
      </c>
      <c r="AU422" s="241" t="s">
        <v>83</v>
      </c>
      <c r="AV422" s="12" t="s">
        <v>81</v>
      </c>
      <c r="AW422" s="12" t="s">
        <v>35</v>
      </c>
      <c r="AX422" s="12" t="s">
        <v>73</v>
      </c>
      <c r="AY422" s="241" t="s">
        <v>152</v>
      </c>
    </row>
    <row r="423" s="13" customFormat="1">
      <c r="B423" s="242"/>
      <c r="C423" s="243"/>
      <c r="D423" s="229" t="s">
        <v>182</v>
      </c>
      <c r="E423" s="244" t="s">
        <v>19</v>
      </c>
      <c r="F423" s="245" t="s">
        <v>650</v>
      </c>
      <c r="G423" s="243"/>
      <c r="H423" s="246">
        <v>23.023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AT423" s="252" t="s">
        <v>182</v>
      </c>
      <c r="AU423" s="252" t="s">
        <v>83</v>
      </c>
      <c r="AV423" s="13" t="s">
        <v>83</v>
      </c>
      <c r="AW423" s="13" t="s">
        <v>35</v>
      </c>
      <c r="AX423" s="13" t="s">
        <v>81</v>
      </c>
      <c r="AY423" s="252" t="s">
        <v>152</v>
      </c>
    </row>
    <row r="424" s="1" customFormat="1" ht="16.5" customHeight="1">
      <c r="B424" s="38"/>
      <c r="C424" s="211" t="s">
        <v>651</v>
      </c>
      <c r="D424" s="211" t="s">
        <v>155</v>
      </c>
      <c r="E424" s="212" t="s">
        <v>652</v>
      </c>
      <c r="F424" s="213" t="s">
        <v>653</v>
      </c>
      <c r="G424" s="214" t="s">
        <v>223</v>
      </c>
      <c r="H424" s="215">
        <v>23.023</v>
      </c>
      <c r="I424" s="216"/>
      <c r="J424" s="217">
        <f>ROUND(I424*H424,2)</f>
        <v>0</v>
      </c>
      <c r="K424" s="213" t="s">
        <v>19</v>
      </c>
      <c r="L424" s="43"/>
      <c r="M424" s="225" t="s">
        <v>19</v>
      </c>
      <c r="N424" s="226" t="s">
        <v>44</v>
      </c>
      <c r="O424" s="83"/>
      <c r="P424" s="227">
        <f>O424*H424</f>
        <v>0</v>
      </c>
      <c r="Q424" s="227">
        <v>0</v>
      </c>
      <c r="R424" s="227">
        <f>Q424*H424</f>
        <v>0</v>
      </c>
      <c r="S424" s="227">
        <v>0</v>
      </c>
      <c r="T424" s="228">
        <f>S424*H424</f>
        <v>0</v>
      </c>
      <c r="AR424" s="223" t="s">
        <v>151</v>
      </c>
      <c r="AT424" s="223" t="s">
        <v>155</v>
      </c>
      <c r="AU424" s="223" t="s">
        <v>83</v>
      </c>
      <c r="AY424" s="17" t="s">
        <v>152</v>
      </c>
      <c r="BE424" s="224">
        <f>IF(N424="základní",J424,0)</f>
        <v>0</v>
      </c>
      <c r="BF424" s="224">
        <f>IF(N424="snížená",J424,0)</f>
        <v>0</v>
      </c>
      <c r="BG424" s="224">
        <f>IF(N424="zákl. přenesená",J424,0)</f>
        <v>0</v>
      </c>
      <c r="BH424" s="224">
        <f>IF(N424="sníž. přenesená",J424,0)</f>
        <v>0</v>
      </c>
      <c r="BI424" s="224">
        <f>IF(N424="nulová",J424,0)</f>
        <v>0</v>
      </c>
      <c r="BJ424" s="17" t="s">
        <v>81</v>
      </c>
      <c r="BK424" s="224">
        <f>ROUND(I424*H424,2)</f>
        <v>0</v>
      </c>
      <c r="BL424" s="17" t="s">
        <v>151</v>
      </c>
      <c r="BM424" s="223" t="s">
        <v>654</v>
      </c>
    </row>
    <row r="425" s="1" customFormat="1" ht="36" customHeight="1">
      <c r="B425" s="38"/>
      <c r="C425" s="211" t="s">
        <v>655</v>
      </c>
      <c r="D425" s="211" t="s">
        <v>155</v>
      </c>
      <c r="E425" s="212" t="s">
        <v>656</v>
      </c>
      <c r="F425" s="213" t="s">
        <v>657</v>
      </c>
      <c r="G425" s="214" t="s">
        <v>223</v>
      </c>
      <c r="H425" s="215">
        <v>2221.9749999999999</v>
      </c>
      <c r="I425" s="216"/>
      <c r="J425" s="217">
        <f>ROUND(I425*H425,2)</f>
        <v>0</v>
      </c>
      <c r="K425" s="213" t="s">
        <v>19</v>
      </c>
      <c r="L425" s="43"/>
      <c r="M425" s="225" t="s">
        <v>19</v>
      </c>
      <c r="N425" s="226" t="s">
        <v>44</v>
      </c>
      <c r="O425" s="83"/>
      <c r="P425" s="227">
        <f>O425*H425</f>
        <v>0</v>
      </c>
      <c r="Q425" s="227">
        <v>0</v>
      </c>
      <c r="R425" s="227">
        <f>Q425*H425</f>
        <v>0</v>
      </c>
      <c r="S425" s="227">
        <v>0</v>
      </c>
      <c r="T425" s="228">
        <f>S425*H425</f>
        <v>0</v>
      </c>
      <c r="AR425" s="223" t="s">
        <v>151</v>
      </c>
      <c r="AT425" s="223" t="s">
        <v>155</v>
      </c>
      <c r="AU425" s="223" t="s">
        <v>83</v>
      </c>
      <c r="AY425" s="17" t="s">
        <v>152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7" t="s">
        <v>81</v>
      </c>
      <c r="BK425" s="224">
        <f>ROUND(I425*H425,2)</f>
        <v>0</v>
      </c>
      <c r="BL425" s="17" t="s">
        <v>151</v>
      </c>
      <c r="BM425" s="223" t="s">
        <v>658</v>
      </c>
    </row>
    <row r="426" s="1" customFormat="1">
      <c r="B426" s="38"/>
      <c r="C426" s="39"/>
      <c r="D426" s="229" t="s">
        <v>180</v>
      </c>
      <c r="E426" s="39"/>
      <c r="F426" s="230" t="s">
        <v>659</v>
      </c>
      <c r="G426" s="39"/>
      <c r="H426" s="39"/>
      <c r="I426" s="135"/>
      <c r="J426" s="39"/>
      <c r="K426" s="39"/>
      <c r="L426" s="43"/>
      <c r="M426" s="231"/>
      <c r="N426" s="83"/>
      <c r="O426" s="83"/>
      <c r="P426" s="83"/>
      <c r="Q426" s="83"/>
      <c r="R426" s="83"/>
      <c r="S426" s="83"/>
      <c r="T426" s="84"/>
      <c r="AT426" s="17" t="s">
        <v>180</v>
      </c>
      <c r="AU426" s="17" t="s">
        <v>83</v>
      </c>
    </row>
    <row r="427" s="13" customFormat="1">
      <c r="B427" s="242"/>
      <c r="C427" s="243"/>
      <c r="D427" s="229" t="s">
        <v>182</v>
      </c>
      <c r="E427" s="244" t="s">
        <v>19</v>
      </c>
      <c r="F427" s="245" t="s">
        <v>660</v>
      </c>
      <c r="G427" s="243"/>
      <c r="H427" s="246">
        <v>2221.9749999999999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AT427" s="252" t="s">
        <v>182</v>
      </c>
      <c r="AU427" s="252" t="s">
        <v>83</v>
      </c>
      <c r="AV427" s="13" t="s">
        <v>83</v>
      </c>
      <c r="AW427" s="13" t="s">
        <v>35</v>
      </c>
      <c r="AX427" s="13" t="s">
        <v>81</v>
      </c>
      <c r="AY427" s="252" t="s">
        <v>152</v>
      </c>
    </row>
    <row r="428" s="1" customFormat="1" ht="16.5" customHeight="1">
      <c r="B428" s="38"/>
      <c r="C428" s="211" t="s">
        <v>661</v>
      </c>
      <c r="D428" s="211" t="s">
        <v>155</v>
      </c>
      <c r="E428" s="212" t="s">
        <v>662</v>
      </c>
      <c r="F428" s="213" t="s">
        <v>663</v>
      </c>
      <c r="G428" s="214" t="s">
        <v>223</v>
      </c>
      <c r="H428" s="215">
        <v>2221.9749999999999</v>
      </c>
      <c r="I428" s="216"/>
      <c r="J428" s="217">
        <f>ROUND(I428*H428,2)</f>
        <v>0</v>
      </c>
      <c r="K428" s="213" t="s">
        <v>19</v>
      </c>
      <c r="L428" s="43"/>
      <c r="M428" s="225" t="s">
        <v>19</v>
      </c>
      <c r="N428" s="226" t="s">
        <v>44</v>
      </c>
      <c r="O428" s="83"/>
      <c r="P428" s="227">
        <f>O428*H428</f>
        <v>0</v>
      </c>
      <c r="Q428" s="227">
        <v>0</v>
      </c>
      <c r="R428" s="227">
        <f>Q428*H428</f>
        <v>0</v>
      </c>
      <c r="S428" s="227">
        <v>0</v>
      </c>
      <c r="T428" s="228">
        <f>S428*H428</f>
        <v>0</v>
      </c>
      <c r="AR428" s="223" t="s">
        <v>151</v>
      </c>
      <c r="AT428" s="223" t="s">
        <v>155</v>
      </c>
      <c r="AU428" s="223" t="s">
        <v>83</v>
      </c>
      <c r="AY428" s="17" t="s">
        <v>152</v>
      </c>
      <c r="BE428" s="224">
        <f>IF(N428="základní",J428,0)</f>
        <v>0</v>
      </c>
      <c r="BF428" s="224">
        <f>IF(N428="snížená",J428,0)</f>
        <v>0</v>
      </c>
      <c r="BG428" s="224">
        <f>IF(N428="zákl. přenesená",J428,0)</f>
        <v>0</v>
      </c>
      <c r="BH428" s="224">
        <f>IF(N428="sníž. přenesená",J428,0)</f>
        <v>0</v>
      </c>
      <c r="BI428" s="224">
        <f>IF(N428="nulová",J428,0)</f>
        <v>0</v>
      </c>
      <c r="BJ428" s="17" t="s">
        <v>81</v>
      </c>
      <c r="BK428" s="224">
        <f>ROUND(I428*H428,2)</f>
        <v>0</v>
      </c>
      <c r="BL428" s="17" t="s">
        <v>151</v>
      </c>
      <c r="BM428" s="223" t="s">
        <v>664</v>
      </c>
    </row>
    <row r="429" s="13" customFormat="1">
      <c r="B429" s="242"/>
      <c r="C429" s="243"/>
      <c r="D429" s="229" t="s">
        <v>182</v>
      </c>
      <c r="E429" s="244" t="s">
        <v>19</v>
      </c>
      <c r="F429" s="245" t="s">
        <v>665</v>
      </c>
      <c r="G429" s="243"/>
      <c r="H429" s="246">
        <v>2221.9749999999999</v>
      </c>
      <c r="I429" s="247"/>
      <c r="J429" s="243"/>
      <c r="K429" s="243"/>
      <c r="L429" s="248"/>
      <c r="M429" s="274"/>
      <c r="N429" s="275"/>
      <c r="O429" s="275"/>
      <c r="P429" s="275"/>
      <c r="Q429" s="275"/>
      <c r="R429" s="275"/>
      <c r="S429" s="275"/>
      <c r="T429" s="276"/>
      <c r="AT429" s="252" t="s">
        <v>182</v>
      </c>
      <c r="AU429" s="252" t="s">
        <v>83</v>
      </c>
      <c r="AV429" s="13" t="s">
        <v>83</v>
      </c>
      <c r="AW429" s="13" t="s">
        <v>35</v>
      </c>
      <c r="AX429" s="13" t="s">
        <v>81</v>
      </c>
      <c r="AY429" s="252" t="s">
        <v>152</v>
      </c>
    </row>
    <row r="430" s="1" customFormat="1" ht="6.96" customHeight="1">
      <c r="B430" s="58"/>
      <c r="C430" s="59"/>
      <c r="D430" s="59"/>
      <c r="E430" s="59"/>
      <c r="F430" s="59"/>
      <c r="G430" s="59"/>
      <c r="H430" s="59"/>
      <c r="I430" s="161"/>
      <c r="J430" s="59"/>
      <c r="K430" s="59"/>
      <c r="L430" s="43"/>
    </row>
  </sheetData>
  <sheetProtection sheet="1" autoFilter="0" formatColumns="0" formatRows="0" objects="1" scenarios="1" spinCount="100000" saltValue="XvMlVf6eq95EaSmF/3GeqS0Xto5ushrEmh7XAgeM7bfonnoOQezTGqGqj1LYYx06td0UM5X5/X5MCwNKIKPZMQ==" hashValue="eGP4eWqMKCJYWZerGzGIksaAdK6gtmC8rESvTNNCTDpFqw+CDPPj0K04reMMuYnIndBtljBmWt64rir1aGlRGg==" algorithmName="SHA-512" password="CC35"/>
  <autoFilter ref="C88:K429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90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666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127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667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668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ROUND(J88,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ROUND((SUM(BE88:BE622)),  2)</f>
        <v>0</v>
      </c>
      <c r="I33" s="150">
        <v>0.20999999999999999</v>
      </c>
      <c r="J33" s="149">
        <f>ROUND(((SUM(BE88:BE622))*I33),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ROUND((SUM(BF88:BF622)),  2)</f>
        <v>0</v>
      </c>
      <c r="I34" s="150">
        <v>0.14999999999999999</v>
      </c>
      <c r="J34" s="149">
        <f>ROUND(((SUM(BF88:BF622))*I34),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ROUND((SUM(BG88:BG622)),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ROUND((SUM(BH88:BH622)),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ROUND((SUM(BI88:BI622)),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02 - Nástupiště, chodníky a zpevněné plochy, městský mobiliář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 xml:space="preserve"> 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Dopravní podnik Ostrava a.s. 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Dita Erbanová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J88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J89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J90</f>
        <v>0</v>
      </c>
      <c r="K61" s="179"/>
      <c r="L61" s="184"/>
    </row>
    <row r="62" s="9" customFormat="1" ht="19.92" customHeight="1">
      <c r="B62" s="178"/>
      <c r="C62" s="179"/>
      <c r="D62" s="180" t="s">
        <v>170</v>
      </c>
      <c r="E62" s="181"/>
      <c r="F62" s="181"/>
      <c r="G62" s="181"/>
      <c r="H62" s="181"/>
      <c r="I62" s="182"/>
      <c r="J62" s="183">
        <f>J199</f>
        <v>0</v>
      </c>
      <c r="K62" s="179"/>
      <c r="L62" s="184"/>
    </row>
    <row r="63" s="9" customFormat="1" ht="19.92" customHeight="1">
      <c r="B63" s="178"/>
      <c r="C63" s="179"/>
      <c r="D63" s="180" t="s">
        <v>172</v>
      </c>
      <c r="E63" s="181"/>
      <c r="F63" s="181"/>
      <c r="G63" s="181"/>
      <c r="H63" s="181"/>
      <c r="I63" s="182"/>
      <c r="J63" s="183">
        <f>J211</f>
        <v>0</v>
      </c>
      <c r="K63" s="179"/>
      <c r="L63" s="184"/>
    </row>
    <row r="64" s="9" customFormat="1" ht="19.92" customHeight="1">
      <c r="B64" s="178"/>
      <c r="C64" s="179"/>
      <c r="D64" s="180" t="s">
        <v>670</v>
      </c>
      <c r="E64" s="181"/>
      <c r="F64" s="181"/>
      <c r="G64" s="181"/>
      <c r="H64" s="181"/>
      <c r="I64" s="182"/>
      <c r="J64" s="183">
        <f>J224</f>
        <v>0</v>
      </c>
      <c r="K64" s="179"/>
      <c r="L64" s="184"/>
    </row>
    <row r="65" s="9" customFormat="1" ht="19.92" customHeight="1">
      <c r="B65" s="178"/>
      <c r="C65" s="179"/>
      <c r="D65" s="180" t="s">
        <v>173</v>
      </c>
      <c r="E65" s="181"/>
      <c r="F65" s="181"/>
      <c r="G65" s="181"/>
      <c r="H65" s="181"/>
      <c r="I65" s="182"/>
      <c r="J65" s="183">
        <f>J227</f>
        <v>0</v>
      </c>
      <c r="K65" s="179"/>
      <c r="L65" s="184"/>
    </row>
    <row r="66" s="8" customFormat="1" ht="24.96" customHeight="1">
      <c r="B66" s="171"/>
      <c r="C66" s="172"/>
      <c r="D66" s="173" t="s">
        <v>671</v>
      </c>
      <c r="E66" s="174"/>
      <c r="F66" s="174"/>
      <c r="G66" s="174"/>
      <c r="H66" s="174"/>
      <c r="I66" s="175"/>
      <c r="J66" s="176">
        <f>J310</f>
        <v>0</v>
      </c>
      <c r="K66" s="172"/>
      <c r="L66" s="177"/>
    </row>
    <row r="67" s="8" customFormat="1" ht="24.96" customHeight="1">
      <c r="B67" s="171"/>
      <c r="C67" s="172"/>
      <c r="D67" s="173" t="s">
        <v>166</v>
      </c>
      <c r="E67" s="174"/>
      <c r="F67" s="174"/>
      <c r="G67" s="174"/>
      <c r="H67" s="174"/>
      <c r="I67" s="175"/>
      <c r="J67" s="176">
        <f>J454</f>
        <v>0</v>
      </c>
      <c r="K67" s="172"/>
      <c r="L67" s="177"/>
    </row>
    <row r="68" s="8" customFormat="1" ht="24.96" customHeight="1">
      <c r="B68" s="171"/>
      <c r="C68" s="172"/>
      <c r="D68" s="173" t="s">
        <v>167</v>
      </c>
      <c r="E68" s="174"/>
      <c r="F68" s="174"/>
      <c r="G68" s="174"/>
      <c r="H68" s="174"/>
      <c r="I68" s="175"/>
      <c r="J68" s="176">
        <f>J475</f>
        <v>0</v>
      </c>
      <c r="K68" s="172"/>
      <c r="L68" s="177"/>
    </row>
    <row r="69" s="1" customFormat="1" ht="21.84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6.96" customHeight="1">
      <c r="B70" s="58"/>
      <c r="C70" s="59"/>
      <c r="D70" s="59"/>
      <c r="E70" s="59"/>
      <c r="F70" s="59"/>
      <c r="G70" s="59"/>
      <c r="H70" s="59"/>
      <c r="I70" s="161"/>
      <c r="J70" s="59"/>
      <c r="K70" s="59"/>
      <c r="L70" s="43"/>
    </row>
    <row r="74" s="1" customFormat="1" ht="6.96" customHeight="1">
      <c r="B74" s="60"/>
      <c r="C74" s="61"/>
      <c r="D74" s="61"/>
      <c r="E74" s="61"/>
      <c r="F74" s="61"/>
      <c r="G74" s="61"/>
      <c r="H74" s="61"/>
      <c r="I74" s="164"/>
      <c r="J74" s="61"/>
      <c r="K74" s="61"/>
      <c r="L74" s="43"/>
    </row>
    <row r="75" s="1" customFormat="1" ht="24.96" customHeight="1">
      <c r="B75" s="38"/>
      <c r="C75" s="23" t="s">
        <v>136</v>
      </c>
      <c r="D75" s="39"/>
      <c r="E75" s="39"/>
      <c r="F75" s="39"/>
      <c r="G75" s="39"/>
      <c r="H75" s="39"/>
      <c r="I75" s="135"/>
      <c r="J75" s="39"/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2" customHeight="1">
      <c r="B77" s="38"/>
      <c r="C77" s="32" t="s">
        <v>16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6.5" customHeight="1">
      <c r="B78" s="38"/>
      <c r="C78" s="39"/>
      <c r="D78" s="39"/>
      <c r="E78" s="165" t="str">
        <f>E7</f>
        <v>Revitalizace tramvajové smyčky Hlučínská</v>
      </c>
      <c r="F78" s="32"/>
      <c r="G78" s="32"/>
      <c r="H78" s="32"/>
      <c r="I78" s="135"/>
      <c r="J78" s="39"/>
      <c r="K78" s="39"/>
      <c r="L78" s="43"/>
    </row>
    <row r="79" s="1" customFormat="1" ht="12" customHeight="1">
      <c r="B79" s="38"/>
      <c r="C79" s="32" t="s">
        <v>125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6.5" customHeight="1">
      <c r="B80" s="38"/>
      <c r="C80" s="39"/>
      <c r="D80" s="39"/>
      <c r="E80" s="68" t="str">
        <f>E9</f>
        <v>SO 02 - Nástupiště, chodníky a zpevněné plochy, městský mobiliář</v>
      </c>
      <c r="F80" s="39"/>
      <c r="G80" s="39"/>
      <c r="H80" s="39"/>
      <c r="I80" s="135"/>
      <c r="J80" s="39"/>
      <c r="K80" s="39"/>
      <c r="L80" s="43"/>
    </row>
    <row r="81" s="1" customFormat="1" ht="6.96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2" customHeight="1">
      <c r="B82" s="38"/>
      <c r="C82" s="32" t="s">
        <v>21</v>
      </c>
      <c r="D82" s="39"/>
      <c r="E82" s="39"/>
      <c r="F82" s="27" t="str">
        <f>F12</f>
        <v xml:space="preserve"> Ostrava</v>
      </c>
      <c r="G82" s="39"/>
      <c r="H82" s="39"/>
      <c r="I82" s="138" t="s">
        <v>23</v>
      </c>
      <c r="J82" s="71" t="str">
        <f>IF(J12="","",J12)</f>
        <v>28. 2. 2019</v>
      </c>
      <c r="K82" s="39"/>
      <c r="L82" s="43"/>
    </row>
    <row r="83" s="1" customFormat="1" ht="6.96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43.05" customHeight="1">
      <c r="B84" s="38"/>
      <c r="C84" s="32" t="s">
        <v>25</v>
      </c>
      <c r="D84" s="39"/>
      <c r="E84" s="39"/>
      <c r="F84" s="27" t="str">
        <f>E15</f>
        <v xml:space="preserve">Dopravní podnik Ostrava a.s. </v>
      </c>
      <c r="G84" s="39"/>
      <c r="H84" s="39"/>
      <c r="I84" s="138" t="s">
        <v>32</v>
      </c>
      <c r="J84" s="36" t="str">
        <f>E21</f>
        <v>Dopravní projektování spol. s r.o.</v>
      </c>
      <c r="K84" s="39"/>
      <c r="L84" s="43"/>
    </row>
    <row r="85" s="1" customFormat="1" ht="15.15" customHeight="1">
      <c r="B85" s="38"/>
      <c r="C85" s="32" t="s">
        <v>30</v>
      </c>
      <c r="D85" s="39"/>
      <c r="E85" s="39"/>
      <c r="F85" s="27" t="str">
        <f>IF(E18="","",E18)</f>
        <v>Vyplň údaj</v>
      </c>
      <c r="G85" s="39"/>
      <c r="H85" s="39"/>
      <c r="I85" s="138" t="s">
        <v>36</v>
      </c>
      <c r="J85" s="36" t="str">
        <f>E24</f>
        <v>Ing. Dita Erbanová</v>
      </c>
      <c r="K85" s="39"/>
      <c r="L85" s="43"/>
    </row>
    <row r="86" s="1" customFormat="1" ht="10.32" customHeight="1">
      <c r="B86" s="38"/>
      <c r="C86" s="39"/>
      <c r="D86" s="39"/>
      <c r="E86" s="39"/>
      <c r="F86" s="39"/>
      <c r="G86" s="39"/>
      <c r="H86" s="39"/>
      <c r="I86" s="135"/>
      <c r="J86" s="39"/>
      <c r="K86" s="39"/>
      <c r="L86" s="43"/>
    </row>
    <row r="87" s="10" customFormat="1" ht="29.28" customHeight="1">
      <c r="B87" s="185"/>
      <c r="C87" s="186" t="s">
        <v>137</v>
      </c>
      <c r="D87" s="187" t="s">
        <v>58</v>
      </c>
      <c r="E87" s="187" t="s">
        <v>54</v>
      </c>
      <c r="F87" s="187" t="s">
        <v>55</v>
      </c>
      <c r="G87" s="187" t="s">
        <v>138</v>
      </c>
      <c r="H87" s="187" t="s">
        <v>139</v>
      </c>
      <c r="I87" s="188" t="s">
        <v>140</v>
      </c>
      <c r="J87" s="187" t="s">
        <v>132</v>
      </c>
      <c r="K87" s="189" t="s">
        <v>141</v>
      </c>
      <c r="L87" s="190"/>
      <c r="M87" s="91" t="s">
        <v>19</v>
      </c>
      <c r="N87" s="92" t="s">
        <v>43</v>
      </c>
      <c r="O87" s="92" t="s">
        <v>142</v>
      </c>
      <c r="P87" s="92" t="s">
        <v>143</v>
      </c>
      <c r="Q87" s="92" t="s">
        <v>144</v>
      </c>
      <c r="R87" s="92" t="s">
        <v>145</v>
      </c>
      <c r="S87" s="92" t="s">
        <v>146</v>
      </c>
      <c r="T87" s="93" t="s">
        <v>147</v>
      </c>
    </row>
    <row r="88" s="1" customFormat="1" ht="22.8" customHeight="1">
      <c r="B88" s="38"/>
      <c r="C88" s="98" t="s">
        <v>148</v>
      </c>
      <c r="D88" s="39"/>
      <c r="E88" s="39"/>
      <c r="F88" s="39"/>
      <c r="G88" s="39"/>
      <c r="H88" s="39"/>
      <c r="I88" s="135"/>
      <c r="J88" s="191">
        <f>BK88</f>
        <v>0</v>
      </c>
      <c r="K88" s="39"/>
      <c r="L88" s="43"/>
      <c r="M88" s="94"/>
      <c r="N88" s="95"/>
      <c r="O88" s="95"/>
      <c r="P88" s="192">
        <f>P89+P310+P454+P475</f>
        <v>0</v>
      </c>
      <c r="Q88" s="95"/>
      <c r="R88" s="192">
        <f>R89+R310+R454+R475</f>
        <v>1049.5120171199999</v>
      </c>
      <c r="S88" s="95"/>
      <c r="T88" s="193">
        <f>T89+T310+T454+T475</f>
        <v>2638.4639999999999</v>
      </c>
      <c r="AT88" s="17" t="s">
        <v>72</v>
      </c>
      <c r="AU88" s="17" t="s">
        <v>133</v>
      </c>
      <c r="BK88" s="194">
        <f>BK89+BK310+BK454+BK475</f>
        <v>0</v>
      </c>
    </row>
    <row r="89" s="11" customFormat="1" ht="25.92" customHeight="1">
      <c r="B89" s="195"/>
      <c r="C89" s="196"/>
      <c r="D89" s="197" t="s">
        <v>72</v>
      </c>
      <c r="E89" s="198" t="s">
        <v>544</v>
      </c>
      <c r="F89" s="198" t="s">
        <v>545</v>
      </c>
      <c r="G89" s="196"/>
      <c r="H89" s="196"/>
      <c r="I89" s="199"/>
      <c r="J89" s="200">
        <f>BK89</f>
        <v>0</v>
      </c>
      <c r="K89" s="196"/>
      <c r="L89" s="201"/>
      <c r="M89" s="202"/>
      <c r="N89" s="203"/>
      <c r="O89" s="203"/>
      <c r="P89" s="204">
        <f>P90+P199+P211+P224+P227</f>
        <v>0</v>
      </c>
      <c r="Q89" s="203"/>
      <c r="R89" s="204">
        <f>R90+R199+R211+R224+R227</f>
        <v>52.193010000000008</v>
      </c>
      <c r="S89" s="203"/>
      <c r="T89" s="205">
        <f>T90+T199+T211+T224+T227</f>
        <v>2289.884</v>
      </c>
      <c r="AR89" s="206" t="s">
        <v>81</v>
      </c>
      <c r="AT89" s="207" t="s">
        <v>72</v>
      </c>
      <c r="AU89" s="207" t="s">
        <v>73</v>
      </c>
      <c r="AY89" s="206" t="s">
        <v>152</v>
      </c>
      <c r="BK89" s="208">
        <f>BK90+BK199+BK211+BK224+BK227</f>
        <v>0</v>
      </c>
    </row>
    <row r="90" s="11" customFormat="1" ht="22.8" customHeight="1">
      <c r="B90" s="195"/>
      <c r="C90" s="196"/>
      <c r="D90" s="197" t="s">
        <v>72</v>
      </c>
      <c r="E90" s="209" t="s">
        <v>81</v>
      </c>
      <c r="F90" s="209" t="s">
        <v>174</v>
      </c>
      <c r="G90" s="196"/>
      <c r="H90" s="196"/>
      <c r="I90" s="199"/>
      <c r="J90" s="210">
        <f>BK90</f>
        <v>0</v>
      </c>
      <c r="K90" s="196"/>
      <c r="L90" s="201"/>
      <c r="M90" s="202"/>
      <c r="N90" s="203"/>
      <c r="O90" s="203"/>
      <c r="P90" s="204">
        <f>SUM(P91:P198)</f>
        <v>0</v>
      </c>
      <c r="Q90" s="203"/>
      <c r="R90" s="204">
        <f>SUM(R91:R198)</f>
        <v>0.031550000000000002</v>
      </c>
      <c r="S90" s="203"/>
      <c r="T90" s="205">
        <f>SUM(T91:T198)</f>
        <v>2289.884</v>
      </c>
      <c r="AR90" s="206" t="s">
        <v>81</v>
      </c>
      <c r="AT90" s="207" t="s">
        <v>72</v>
      </c>
      <c r="AU90" s="207" t="s">
        <v>81</v>
      </c>
      <c r="AY90" s="206" t="s">
        <v>152</v>
      </c>
      <c r="BK90" s="208">
        <f>SUM(BK91:BK198)</f>
        <v>0</v>
      </c>
    </row>
    <row r="91" s="1" customFormat="1" ht="60" customHeight="1">
      <c r="B91" s="38"/>
      <c r="C91" s="211" t="s">
        <v>81</v>
      </c>
      <c r="D91" s="211" t="s">
        <v>155</v>
      </c>
      <c r="E91" s="212" t="s">
        <v>672</v>
      </c>
      <c r="F91" s="213" t="s">
        <v>673</v>
      </c>
      <c r="G91" s="214" t="s">
        <v>236</v>
      </c>
      <c r="H91" s="215">
        <v>143</v>
      </c>
      <c r="I91" s="216"/>
      <c r="J91" s="217">
        <f>ROUND(I91*H91,2)</f>
        <v>0</v>
      </c>
      <c r="K91" s="213" t="s">
        <v>178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0.26000000000000001</v>
      </c>
      <c r="T91" s="228">
        <f>S91*H91</f>
        <v>37.18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674</v>
      </c>
    </row>
    <row r="92" s="1" customFormat="1">
      <c r="B92" s="38"/>
      <c r="C92" s="39"/>
      <c r="D92" s="229" t="s">
        <v>180</v>
      </c>
      <c r="E92" s="39"/>
      <c r="F92" s="230" t="s">
        <v>675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83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676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83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3" customFormat="1">
      <c r="B94" s="242"/>
      <c r="C94" s="243"/>
      <c r="D94" s="229" t="s">
        <v>182</v>
      </c>
      <c r="E94" s="244" t="s">
        <v>19</v>
      </c>
      <c r="F94" s="245" t="s">
        <v>677</v>
      </c>
      <c r="G94" s="243"/>
      <c r="H94" s="246">
        <v>143</v>
      </c>
      <c r="I94" s="247"/>
      <c r="J94" s="243"/>
      <c r="K94" s="243"/>
      <c r="L94" s="248"/>
      <c r="M94" s="249"/>
      <c r="N94" s="250"/>
      <c r="O94" s="250"/>
      <c r="P94" s="250"/>
      <c r="Q94" s="250"/>
      <c r="R94" s="250"/>
      <c r="S94" s="250"/>
      <c r="T94" s="251"/>
      <c r="AT94" s="252" t="s">
        <v>182</v>
      </c>
      <c r="AU94" s="252" t="s">
        <v>83</v>
      </c>
      <c r="AV94" s="13" t="s">
        <v>83</v>
      </c>
      <c r="AW94" s="13" t="s">
        <v>35</v>
      </c>
      <c r="AX94" s="13" t="s">
        <v>81</v>
      </c>
      <c r="AY94" s="252" t="s">
        <v>152</v>
      </c>
    </row>
    <row r="95" s="1" customFormat="1" ht="48" customHeight="1">
      <c r="B95" s="38"/>
      <c r="C95" s="211" t="s">
        <v>83</v>
      </c>
      <c r="D95" s="211" t="s">
        <v>155</v>
      </c>
      <c r="E95" s="212" t="s">
        <v>678</v>
      </c>
      <c r="F95" s="213" t="s">
        <v>679</v>
      </c>
      <c r="G95" s="214" t="s">
        <v>236</v>
      </c>
      <c r="H95" s="215">
        <v>237</v>
      </c>
      <c r="I95" s="216"/>
      <c r="J95" s="217">
        <f>ROUND(I95*H95,2)</f>
        <v>0</v>
      </c>
      <c r="K95" s="213" t="s">
        <v>178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0.41699999999999998</v>
      </c>
      <c r="T95" s="228">
        <f>S95*H95</f>
        <v>98.828999999999994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680</v>
      </c>
    </row>
    <row r="96" s="1" customFormat="1">
      <c r="B96" s="38"/>
      <c r="C96" s="39"/>
      <c r="D96" s="229" t="s">
        <v>180</v>
      </c>
      <c r="E96" s="39"/>
      <c r="F96" s="230" t="s">
        <v>681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682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83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683</v>
      </c>
      <c r="G98" s="243"/>
      <c r="H98" s="246">
        <v>237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83</v>
      </c>
      <c r="AV98" s="13" t="s">
        <v>83</v>
      </c>
      <c r="AW98" s="13" t="s">
        <v>35</v>
      </c>
      <c r="AX98" s="13" t="s">
        <v>81</v>
      </c>
      <c r="AY98" s="252" t="s">
        <v>152</v>
      </c>
    </row>
    <row r="99" s="1" customFormat="1" ht="60" customHeight="1">
      <c r="B99" s="38"/>
      <c r="C99" s="211" t="s">
        <v>196</v>
      </c>
      <c r="D99" s="211" t="s">
        <v>155</v>
      </c>
      <c r="E99" s="212" t="s">
        <v>684</v>
      </c>
      <c r="F99" s="213" t="s">
        <v>685</v>
      </c>
      <c r="G99" s="214" t="s">
        <v>236</v>
      </c>
      <c r="H99" s="215">
        <v>143</v>
      </c>
      <c r="I99" s="216"/>
      <c r="J99" s="217">
        <f>ROUND(I99*H99,2)</f>
        <v>0</v>
      </c>
      <c r="K99" s="213" t="s">
        <v>178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0.29999999999999999</v>
      </c>
      <c r="T99" s="228">
        <f>S99*H99</f>
        <v>42.899999999999999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686</v>
      </c>
    </row>
    <row r="100" s="1" customFormat="1">
      <c r="B100" s="38"/>
      <c r="C100" s="39"/>
      <c r="D100" s="229" t="s">
        <v>180</v>
      </c>
      <c r="E100" s="39"/>
      <c r="F100" s="230" t="s">
        <v>687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180</v>
      </c>
      <c r="AU100" s="17" t="s">
        <v>83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688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677</v>
      </c>
      <c r="G102" s="243"/>
      <c r="H102" s="246">
        <v>143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81</v>
      </c>
      <c r="AY102" s="252" t="s">
        <v>152</v>
      </c>
    </row>
    <row r="103" s="1" customFormat="1" ht="60" customHeight="1">
      <c r="B103" s="38"/>
      <c r="C103" s="211" t="s">
        <v>151</v>
      </c>
      <c r="D103" s="211" t="s">
        <v>155</v>
      </c>
      <c r="E103" s="212" t="s">
        <v>689</v>
      </c>
      <c r="F103" s="213" t="s">
        <v>690</v>
      </c>
      <c r="G103" s="214" t="s">
        <v>236</v>
      </c>
      <c r="H103" s="215">
        <v>145</v>
      </c>
      <c r="I103" s="216"/>
      <c r="J103" s="217">
        <f>ROUND(I103*H103,2)</f>
        <v>0</v>
      </c>
      <c r="K103" s="213" t="s">
        <v>178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0.75</v>
      </c>
      <c r="T103" s="228">
        <f>S103*H103</f>
        <v>108.75</v>
      </c>
      <c r="AR103" s="223" t="s">
        <v>151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151</v>
      </c>
      <c r="BM103" s="223" t="s">
        <v>691</v>
      </c>
    </row>
    <row r="104" s="1" customFormat="1">
      <c r="B104" s="38"/>
      <c r="C104" s="39"/>
      <c r="D104" s="229" t="s">
        <v>180</v>
      </c>
      <c r="E104" s="39"/>
      <c r="F104" s="230" t="s">
        <v>687</v>
      </c>
      <c r="G104" s="39"/>
      <c r="H104" s="39"/>
      <c r="I104" s="135"/>
      <c r="J104" s="39"/>
      <c r="K104" s="39"/>
      <c r="L104" s="43"/>
      <c r="M104" s="231"/>
      <c r="N104" s="83"/>
      <c r="O104" s="83"/>
      <c r="P104" s="83"/>
      <c r="Q104" s="83"/>
      <c r="R104" s="83"/>
      <c r="S104" s="83"/>
      <c r="T104" s="84"/>
      <c r="AT104" s="17" t="s">
        <v>180</v>
      </c>
      <c r="AU104" s="17" t="s">
        <v>83</v>
      </c>
    </row>
    <row r="105" s="13" customFormat="1">
      <c r="B105" s="242"/>
      <c r="C105" s="243"/>
      <c r="D105" s="229" t="s">
        <v>182</v>
      </c>
      <c r="E105" s="244" t="s">
        <v>19</v>
      </c>
      <c r="F105" s="245" t="s">
        <v>692</v>
      </c>
      <c r="G105" s="243"/>
      <c r="H105" s="246">
        <v>145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AT105" s="252" t="s">
        <v>182</v>
      </c>
      <c r="AU105" s="252" t="s">
        <v>83</v>
      </c>
      <c r="AV105" s="13" t="s">
        <v>83</v>
      </c>
      <c r="AW105" s="13" t="s">
        <v>35</v>
      </c>
      <c r="AX105" s="13" t="s">
        <v>81</v>
      </c>
      <c r="AY105" s="252" t="s">
        <v>152</v>
      </c>
    </row>
    <row r="106" s="1" customFormat="1" ht="60" customHeight="1">
      <c r="B106" s="38"/>
      <c r="C106" s="211" t="s">
        <v>215</v>
      </c>
      <c r="D106" s="211" t="s">
        <v>155</v>
      </c>
      <c r="E106" s="212" t="s">
        <v>693</v>
      </c>
      <c r="F106" s="213" t="s">
        <v>694</v>
      </c>
      <c r="G106" s="214" t="s">
        <v>236</v>
      </c>
      <c r="H106" s="215">
        <v>2835</v>
      </c>
      <c r="I106" s="216"/>
      <c r="J106" s="217">
        <f>ROUND(I106*H106,2)</f>
        <v>0</v>
      </c>
      <c r="K106" s="213" t="s">
        <v>178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0.29999999999999999</v>
      </c>
      <c r="T106" s="228">
        <f>S106*H106</f>
        <v>850.5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695</v>
      </c>
    </row>
    <row r="107" s="1" customFormat="1">
      <c r="B107" s="38"/>
      <c r="C107" s="39"/>
      <c r="D107" s="229" t="s">
        <v>180</v>
      </c>
      <c r="E107" s="39"/>
      <c r="F107" s="230" t="s">
        <v>687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696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83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683</v>
      </c>
      <c r="G109" s="243"/>
      <c r="H109" s="246">
        <v>237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697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83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698</v>
      </c>
      <c r="G111" s="243"/>
      <c r="H111" s="246">
        <v>446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699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83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2" customFormat="1">
      <c r="B113" s="232"/>
      <c r="C113" s="233"/>
      <c r="D113" s="229" t="s">
        <v>182</v>
      </c>
      <c r="E113" s="234" t="s">
        <v>19</v>
      </c>
      <c r="F113" s="235" t="s">
        <v>700</v>
      </c>
      <c r="G113" s="233"/>
      <c r="H113" s="234" t="s">
        <v>19</v>
      </c>
      <c r="I113" s="236"/>
      <c r="J113" s="233"/>
      <c r="K113" s="233"/>
      <c r="L113" s="237"/>
      <c r="M113" s="238"/>
      <c r="N113" s="239"/>
      <c r="O113" s="239"/>
      <c r="P113" s="239"/>
      <c r="Q113" s="239"/>
      <c r="R113" s="239"/>
      <c r="S113" s="239"/>
      <c r="T113" s="240"/>
      <c r="AT113" s="241" t="s">
        <v>182</v>
      </c>
      <c r="AU113" s="241" t="s">
        <v>83</v>
      </c>
      <c r="AV113" s="12" t="s">
        <v>81</v>
      </c>
      <c r="AW113" s="12" t="s">
        <v>35</v>
      </c>
      <c r="AX113" s="12" t="s">
        <v>73</v>
      </c>
      <c r="AY113" s="241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701</v>
      </c>
      <c r="G114" s="243"/>
      <c r="H114" s="246">
        <v>2152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83</v>
      </c>
      <c r="AV114" s="13" t="s">
        <v>83</v>
      </c>
      <c r="AW114" s="13" t="s">
        <v>35</v>
      </c>
      <c r="AX114" s="13" t="s">
        <v>73</v>
      </c>
      <c r="AY114" s="252" t="s">
        <v>152</v>
      </c>
    </row>
    <row r="115" s="14" customFormat="1">
      <c r="B115" s="253"/>
      <c r="C115" s="254"/>
      <c r="D115" s="229" t="s">
        <v>182</v>
      </c>
      <c r="E115" s="255" t="s">
        <v>19</v>
      </c>
      <c r="F115" s="256" t="s">
        <v>189</v>
      </c>
      <c r="G115" s="254"/>
      <c r="H115" s="257">
        <v>2835</v>
      </c>
      <c r="I115" s="258"/>
      <c r="J115" s="254"/>
      <c r="K115" s="254"/>
      <c r="L115" s="259"/>
      <c r="M115" s="260"/>
      <c r="N115" s="261"/>
      <c r="O115" s="261"/>
      <c r="P115" s="261"/>
      <c r="Q115" s="261"/>
      <c r="R115" s="261"/>
      <c r="S115" s="261"/>
      <c r="T115" s="262"/>
      <c r="AT115" s="263" t="s">
        <v>182</v>
      </c>
      <c r="AU115" s="263" t="s">
        <v>83</v>
      </c>
      <c r="AV115" s="14" t="s">
        <v>151</v>
      </c>
      <c r="AW115" s="14" t="s">
        <v>35</v>
      </c>
      <c r="AX115" s="14" t="s">
        <v>81</v>
      </c>
      <c r="AY115" s="263" t="s">
        <v>152</v>
      </c>
    </row>
    <row r="116" s="1" customFormat="1" ht="60" customHeight="1">
      <c r="B116" s="38"/>
      <c r="C116" s="211" t="s">
        <v>220</v>
      </c>
      <c r="D116" s="211" t="s">
        <v>155</v>
      </c>
      <c r="E116" s="212" t="s">
        <v>702</v>
      </c>
      <c r="F116" s="213" t="s">
        <v>703</v>
      </c>
      <c r="G116" s="214" t="s">
        <v>236</v>
      </c>
      <c r="H116" s="215">
        <v>236</v>
      </c>
      <c r="I116" s="216"/>
      <c r="J116" s="217">
        <f>ROUND(I116*H116,2)</f>
        <v>0</v>
      </c>
      <c r="K116" s="213" t="s">
        <v>178</v>
      </c>
      <c r="L116" s="43"/>
      <c r="M116" s="225" t="s">
        <v>19</v>
      </c>
      <c r="N116" s="226" t="s">
        <v>44</v>
      </c>
      <c r="O116" s="83"/>
      <c r="P116" s="227">
        <f>O116*H116</f>
        <v>0</v>
      </c>
      <c r="Q116" s="227">
        <v>0</v>
      </c>
      <c r="R116" s="227">
        <f>Q116*H116</f>
        <v>0</v>
      </c>
      <c r="S116" s="227">
        <v>0.5</v>
      </c>
      <c r="T116" s="228">
        <f>S116*H116</f>
        <v>118</v>
      </c>
      <c r="AR116" s="223" t="s">
        <v>151</v>
      </c>
      <c r="AT116" s="223" t="s">
        <v>155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151</v>
      </c>
      <c r="BM116" s="223" t="s">
        <v>704</v>
      </c>
    </row>
    <row r="117" s="1" customFormat="1">
      <c r="B117" s="38"/>
      <c r="C117" s="39"/>
      <c r="D117" s="229" t="s">
        <v>180</v>
      </c>
      <c r="E117" s="39"/>
      <c r="F117" s="230" t="s">
        <v>687</v>
      </c>
      <c r="G117" s="39"/>
      <c r="H117" s="39"/>
      <c r="I117" s="135"/>
      <c r="J117" s="39"/>
      <c r="K117" s="39"/>
      <c r="L117" s="43"/>
      <c r="M117" s="231"/>
      <c r="N117" s="83"/>
      <c r="O117" s="83"/>
      <c r="P117" s="83"/>
      <c r="Q117" s="83"/>
      <c r="R117" s="83"/>
      <c r="S117" s="83"/>
      <c r="T117" s="84"/>
      <c r="AT117" s="17" t="s">
        <v>180</v>
      </c>
      <c r="AU117" s="17" t="s">
        <v>83</v>
      </c>
    </row>
    <row r="118" s="12" customFormat="1">
      <c r="B118" s="232"/>
      <c r="C118" s="233"/>
      <c r="D118" s="229" t="s">
        <v>182</v>
      </c>
      <c r="E118" s="234" t="s">
        <v>19</v>
      </c>
      <c r="F118" s="235" t="s">
        <v>705</v>
      </c>
      <c r="G118" s="233"/>
      <c r="H118" s="234" t="s">
        <v>19</v>
      </c>
      <c r="I118" s="236"/>
      <c r="J118" s="233"/>
      <c r="K118" s="233"/>
      <c r="L118" s="237"/>
      <c r="M118" s="238"/>
      <c r="N118" s="239"/>
      <c r="O118" s="239"/>
      <c r="P118" s="239"/>
      <c r="Q118" s="239"/>
      <c r="R118" s="239"/>
      <c r="S118" s="239"/>
      <c r="T118" s="240"/>
      <c r="AT118" s="241" t="s">
        <v>182</v>
      </c>
      <c r="AU118" s="241" t="s">
        <v>83</v>
      </c>
      <c r="AV118" s="12" t="s">
        <v>81</v>
      </c>
      <c r="AW118" s="12" t="s">
        <v>35</v>
      </c>
      <c r="AX118" s="12" t="s">
        <v>73</v>
      </c>
      <c r="AY118" s="241" t="s">
        <v>152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706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83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707</v>
      </c>
      <c r="G120" s="243"/>
      <c r="H120" s="246">
        <v>236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83</v>
      </c>
      <c r="AV120" s="13" t="s">
        <v>83</v>
      </c>
      <c r="AW120" s="13" t="s">
        <v>35</v>
      </c>
      <c r="AX120" s="13" t="s">
        <v>81</v>
      </c>
      <c r="AY120" s="252" t="s">
        <v>152</v>
      </c>
    </row>
    <row r="121" s="1" customFormat="1" ht="48" customHeight="1">
      <c r="B121" s="38"/>
      <c r="C121" s="211" t="s">
        <v>228</v>
      </c>
      <c r="D121" s="211" t="s">
        <v>155</v>
      </c>
      <c r="E121" s="212" t="s">
        <v>708</v>
      </c>
      <c r="F121" s="213" t="s">
        <v>709</v>
      </c>
      <c r="G121" s="214" t="s">
        <v>236</v>
      </c>
      <c r="H121" s="215">
        <v>236</v>
      </c>
      <c r="I121" s="216"/>
      <c r="J121" s="217">
        <f>ROUND(I121*H121,2)</f>
        <v>0</v>
      </c>
      <c r="K121" s="213" t="s">
        <v>178</v>
      </c>
      <c r="L121" s="43"/>
      <c r="M121" s="225" t="s">
        <v>19</v>
      </c>
      <c r="N121" s="226" t="s">
        <v>44</v>
      </c>
      <c r="O121" s="83"/>
      <c r="P121" s="227">
        <f>O121*H121</f>
        <v>0</v>
      </c>
      <c r="Q121" s="227">
        <v>0</v>
      </c>
      <c r="R121" s="227">
        <f>Q121*H121</f>
        <v>0</v>
      </c>
      <c r="S121" s="227">
        <v>0.098000000000000004</v>
      </c>
      <c r="T121" s="228">
        <f>S121*H121</f>
        <v>23.128</v>
      </c>
      <c r="AR121" s="223" t="s">
        <v>151</v>
      </c>
      <c r="AT121" s="223" t="s">
        <v>155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151</v>
      </c>
      <c r="BM121" s="223" t="s">
        <v>710</v>
      </c>
    </row>
    <row r="122" s="1" customFormat="1">
      <c r="B122" s="38"/>
      <c r="C122" s="39"/>
      <c r="D122" s="229" t="s">
        <v>180</v>
      </c>
      <c r="E122" s="39"/>
      <c r="F122" s="230" t="s">
        <v>687</v>
      </c>
      <c r="G122" s="39"/>
      <c r="H122" s="39"/>
      <c r="I122" s="135"/>
      <c r="J122" s="39"/>
      <c r="K122" s="39"/>
      <c r="L122" s="43"/>
      <c r="M122" s="231"/>
      <c r="N122" s="83"/>
      <c r="O122" s="83"/>
      <c r="P122" s="83"/>
      <c r="Q122" s="83"/>
      <c r="R122" s="83"/>
      <c r="S122" s="83"/>
      <c r="T122" s="84"/>
      <c r="AT122" s="17" t="s">
        <v>180</v>
      </c>
      <c r="AU122" s="17" t="s">
        <v>83</v>
      </c>
    </row>
    <row r="123" s="12" customFormat="1">
      <c r="B123" s="232"/>
      <c r="C123" s="233"/>
      <c r="D123" s="229" t="s">
        <v>182</v>
      </c>
      <c r="E123" s="234" t="s">
        <v>19</v>
      </c>
      <c r="F123" s="235" t="s">
        <v>711</v>
      </c>
      <c r="G123" s="233"/>
      <c r="H123" s="234" t="s">
        <v>19</v>
      </c>
      <c r="I123" s="236"/>
      <c r="J123" s="233"/>
      <c r="K123" s="233"/>
      <c r="L123" s="237"/>
      <c r="M123" s="238"/>
      <c r="N123" s="239"/>
      <c r="O123" s="239"/>
      <c r="P123" s="239"/>
      <c r="Q123" s="239"/>
      <c r="R123" s="239"/>
      <c r="S123" s="239"/>
      <c r="T123" s="240"/>
      <c r="AT123" s="241" t="s">
        <v>182</v>
      </c>
      <c r="AU123" s="241" t="s">
        <v>83</v>
      </c>
      <c r="AV123" s="12" t="s">
        <v>81</v>
      </c>
      <c r="AW123" s="12" t="s">
        <v>35</v>
      </c>
      <c r="AX123" s="12" t="s">
        <v>73</v>
      </c>
      <c r="AY123" s="241" t="s">
        <v>152</v>
      </c>
    </row>
    <row r="124" s="12" customFormat="1">
      <c r="B124" s="232"/>
      <c r="C124" s="233"/>
      <c r="D124" s="229" t="s">
        <v>182</v>
      </c>
      <c r="E124" s="234" t="s">
        <v>19</v>
      </c>
      <c r="F124" s="235" t="s">
        <v>706</v>
      </c>
      <c r="G124" s="233"/>
      <c r="H124" s="234" t="s">
        <v>19</v>
      </c>
      <c r="I124" s="236"/>
      <c r="J124" s="233"/>
      <c r="K124" s="233"/>
      <c r="L124" s="237"/>
      <c r="M124" s="238"/>
      <c r="N124" s="239"/>
      <c r="O124" s="239"/>
      <c r="P124" s="239"/>
      <c r="Q124" s="239"/>
      <c r="R124" s="239"/>
      <c r="S124" s="239"/>
      <c r="T124" s="240"/>
      <c r="AT124" s="241" t="s">
        <v>182</v>
      </c>
      <c r="AU124" s="241" t="s">
        <v>83</v>
      </c>
      <c r="AV124" s="12" t="s">
        <v>81</v>
      </c>
      <c r="AW124" s="12" t="s">
        <v>35</v>
      </c>
      <c r="AX124" s="12" t="s">
        <v>73</v>
      </c>
      <c r="AY124" s="241" t="s">
        <v>152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707</v>
      </c>
      <c r="G125" s="243"/>
      <c r="H125" s="246">
        <v>236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81</v>
      </c>
      <c r="AY125" s="252" t="s">
        <v>152</v>
      </c>
    </row>
    <row r="126" s="1" customFormat="1" ht="60" customHeight="1">
      <c r="B126" s="38"/>
      <c r="C126" s="211" t="s">
        <v>233</v>
      </c>
      <c r="D126" s="211" t="s">
        <v>155</v>
      </c>
      <c r="E126" s="212" t="s">
        <v>712</v>
      </c>
      <c r="F126" s="213" t="s">
        <v>713</v>
      </c>
      <c r="G126" s="214" t="s">
        <v>236</v>
      </c>
      <c r="H126" s="215">
        <v>2152</v>
      </c>
      <c r="I126" s="216"/>
      <c r="J126" s="217">
        <f>ROUND(I126*H126,2)</f>
        <v>0</v>
      </c>
      <c r="K126" s="213" t="s">
        <v>178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0.22</v>
      </c>
      <c r="T126" s="228">
        <f>S126*H126</f>
        <v>473.44</v>
      </c>
      <c r="AR126" s="223" t="s">
        <v>151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151</v>
      </c>
      <c r="BM126" s="223" t="s">
        <v>714</v>
      </c>
    </row>
    <row r="127" s="1" customFormat="1">
      <c r="B127" s="38"/>
      <c r="C127" s="39"/>
      <c r="D127" s="229" t="s">
        <v>180</v>
      </c>
      <c r="E127" s="39"/>
      <c r="F127" s="230" t="s">
        <v>687</v>
      </c>
      <c r="G127" s="39"/>
      <c r="H127" s="39"/>
      <c r="I127" s="135"/>
      <c r="J127" s="39"/>
      <c r="K127" s="39"/>
      <c r="L127" s="43"/>
      <c r="M127" s="231"/>
      <c r="N127" s="83"/>
      <c r="O127" s="83"/>
      <c r="P127" s="83"/>
      <c r="Q127" s="83"/>
      <c r="R127" s="83"/>
      <c r="S127" s="83"/>
      <c r="T127" s="84"/>
      <c r="AT127" s="17" t="s">
        <v>180</v>
      </c>
      <c r="AU127" s="17" t="s">
        <v>83</v>
      </c>
    </row>
    <row r="128" s="12" customFormat="1">
      <c r="B128" s="232"/>
      <c r="C128" s="233"/>
      <c r="D128" s="229" t="s">
        <v>182</v>
      </c>
      <c r="E128" s="234" t="s">
        <v>19</v>
      </c>
      <c r="F128" s="235" t="s">
        <v>699</v>
      </c>
      <c r="G128" s="233"/>
      <c r="H128" s="234" t="s">
        <v>19</v>
      </c>
      <c r="I128" s="236"/>
      <c r="J128" s="233"/>
      <c r="K128" s="233"/>
      <c r="L128" s="237"/>
      <c r="M128" s="238"/>
      <c r="N128" s="239"/>
      <c r="O128" s="239"/>
      <c r="P128" s="239"/>
      <c r="Q128" s="239"/>
      <c r="R128" s="239"/>
      <c r="S128" s="239"/>
      <c r="T128" s="240"/>
      <c r="AT128" s="241" t="s">
        <v>182</v>
      </c>
      <c r="AU128" s="241" t="s">
        <v>83</v>
      </c>
      <c r="AV128" s="12" t="s">
        <v>81</v>
      </c>
      <c r="AW128" s="12" t="s">
        <v>35</v>
      </c>
      <c r="AX128" s="12" t="s">
        <v>73</v>
      </c>
      <c r="AY128" s="241" t="s">
        <v>152</v>
      </c>
    </row>
    <row r="129" s="12" customFormat="1">
      <c r="B129" s="232"/>
      <c r="C129" s="233"/>
      <c r="D129" s="229" t="s">
        <v>182</v>
      </c>
      <c r="E129" s="234" t="s">
        <v>19</v>
      </c>
      <c r="F129" s="235" t="s">
        <v>700</v>
      </c>
      <c r="G129" s="233"/>
      <c r="H129" s="234" t="s">
        <v>19</v>
      </c>
      <c r="I129" s="236"/>
      <c r="J129" s="233"/>
      <c r="K129" s="233"/>
      <c r="L129" s="237"/>
      <c r="M129" s="238"/>
      <c r="N129" s="239"/>
      <c r="O129" s="239"/>
      <c r="P129" s="239"/>
      <c r="Q129" s="239"/>
      <c r="R129" s="239"/>
      <c r="S129" s="239"/>
      <c r="T129" s="240"/>
      <c r="AT129" s="241" t="s">
        <v>182</v>
      </c>
      <c r="AU129" s="241" t="s">
        <v>83</v>
      </c>
      <c r="AV129" s="12" t="s">
        <v>81</v>
      </c>
      <c r="AW129" s="12" t="s">
        <v>35</v>
      </c>
      <c r="AX129" s="12" t="s">
        <v>73</v>
      </c>
      <c r="AY129" s="241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701</v>
      </c>
      <c r="G130" s="243"/>
      <c r="H130" s="246">
        <v>2152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83</v>
      </c>
      <c r="AV130" s="13" t="s">
        <v>83</v>
      </c>
      <c r="AW130" s="13" t="s">
        <v>35</v>
      </c>
      <c r="AX130" s="13" t="s">
        <v>81</v>
      </c>
      <c r="AY130" s="252" t="s">
        <v>152</v>
      </c>
    </row>
    <row r="131" s="1" customFormat="1" ht="60" customHeight="1">
      <c r="B131" s="38"/>
      <c r="C131" s="211" t="s">
        <v>240</v>
      </c>
      <c r="D131" s="211" t="s">
        <v>155</v>
      </c>
      <c r="E131" s="212" t="s">
        <v>715</v>
      </c>
      <c r="F131" s="213" t="s">
        <v>716</v>
      </c>
      <c r="G131" s="214" t="s">
        <v>236</v>
      </c>
      <c r="H131" s="215">
        <v>365</v>
      </c>
      <c r="I131" s="216"/>
      <c r="J131" s="217">
        <f>ROUND(I131*H131,2)</f>
        <v>0</v>
      </c>
      <c r="K131" s="213" t="s">
        <v>178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0.58199999999999996</v>
      </c>
      <c r="T131" s="228">
        <f>S131*H131</f>
        <v>212.42999999999998</v>
      </c>
      <c r="AR131" s="223" t="s">
        <v>151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717</v>
      </c>
    </row>
    <row r="132" s="1" customFormat="1">
      <c r="B132" s="38"/>
      <c r="C132" s="39"/>
      <c r="D132" s="229" t="s">
        <v>180</v>
      </c>
      <c r="E132" s="39"/>
      <c r="F132" s="230" t="s">
        <v>687</v>
      </c>
      <c r="G132" s="39"/>
      <c r="H132" s="39"/>
      <c r="I132" s="135"/>
      <c r="J132" s="39"/>
      <c r="K132" s="39"/>
      <c r="L132" s="43"/>
      <c r="M132" s="231"/>
      <c r="N132" s="83"/>
      <c r="O132" s="83"/>
      <c r="P132" s="83"/>
      <c r="Q132" s="83"/>
      <c r="R132" s="83"/>
      <c r="S132" s="83"/>
      <c r="T132" s="84"/>
      <c r="AT132" s="17" t="s">
        <v>180</v>
      </c>
      <c r="AU132" s="17" t="s">
        <v>83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718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83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719</v>
      </c>
      <c r="G134" s="243"/>
      <c r="H134" s="246">
        <v>365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48" customHeight="1">
      <c r="B135" s="38"/>
      <c r="C135" s="211" t="s">
        <v>245</v>
      </c>
      <c r="D135" s="211" t="s">
        <v>155</v>
      </c>
      <c r="E135" s="212" t="s">
        <v>720</v>
      </c>
      <c r="F135" s="213" t="s">
        <v>721</v>
      </c>
      <c r="G135" s="214" t="s">
        <v>236</v>
      </c>
      <c r="H135" s="215">
        <v>334</v>
      </c>
      <c r="I135" s="216"/>
      <c r="J135" s="217">
        <f>ROUND(I135*H135,2)</f>
        <v>0</v>
      </c>
      <c r="K135" s="213" t="s">
        <v>178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5.0000000000000002E-05</v>
      </c>
      <c r="R135" s="227">
        <f>Q135*H135</f>
        <v>0.0167</v>
      </c>
      <c r="S135" s="227">
        <v>0.128</v>
      </c>
      <c r="T135" s="228">
        <f>S135*H135</f>
        <v>42.752000000000002</v>
      </c>
      <c r="AR135" s="223" t="s">
        <v>151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722</v>
      </c>
    </row>
    <row r="136" s="1" customFormat="1">
      <c r="B136" s="38"/>
      <c r="C136" s="39"/>
      <c r="D136" s="229" t="s">
        <v>180</v>
      </c>
      <c r="E136" s="39"/>
      <c r="F136" s="230" t="s">
        <v>723</v>
      </c>
      <c r="G136" s="39"/>
      <c r="H136" s="39"/>
      <c r="I136" s="135"/>
      <c r="J136" s="39"/>
      <c r="K136" s="39"/>
      <c r="L136" s="43"/>
      <c r="M136" s="231"/>
      <c r="N136" s="83"/>
      <c r="O136" s="83"/>
      <c r="P136" s="83"/>
      <c r="Q136" s="83"/>
      <c r="R136" s="83"/>
      <c r="S136" s="83"/>
      <c r="T136" s="84"/>
      <c r="AT136" s="17" t="s">
        <v>180</v>
      </c>
      <c r="AU136" s="17" t="s">
        <v>83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724</v>
      </c>
      <c r="G137" s="243"/>
      <c r="H137" s="246">
        <v>334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83</v>
      </c>
      <c r="AV137" s="13" t="s">
        <v>83</v>
      </c>
      <c r="AW137" s="13" t="s">
        <v>35</v>
      </c>
      <c r="AX137" s="13" t="s">
        <v>81</v>
      </c>
      <c r="AY137" s="252" t="s">
        <v>152</v>
      </c>
    </row>
    <row r="138" s="1" customFormat="1" ht="48" customHeight="1">
      <c r="B138" s="38"/>
      <c r="C138" s="211" t="s">
        <v>251</v>
      </c>
      <c r="D138" s="211" t="s">
        <v>155</v>
      </c>
      <c r="E138" s="212" t="s">
        <v>725</v>
      </c>
      <c r="F138" s="213" t="s">
        <v>726</v>
      </c>
      <c r="G138" s="214" t="s">
        <v>236</v>
      </c>
      <c r="H138" s="215">
        <v>165</v>
      </c>
      <c r="I138" s="216"/>
      <c r="J138" s="217">
        <f>ROUND(I138*H138,2)</f>
        <v>0</v>
      </c>
      <c r="K138" s="213" t="s">
        <v>178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9.0000000000000006E-05</v>
      </c>
      <c r="R138" s="227">
        <f>Q138*H138</f>
        <v>0.01485</v>
      </c>
      <c r="S138" s="227">
        <v>0.25600000000000001</v>
      </c>
      <c r="T138" s="228">
        <f>S138*H138</f>
        <v>42.240000000000002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727</v>
      </c>
    </row>
    <row r="139" s="1" customFormat="1">
      <c r="B139" s="38"/>
      <c r="C139" s="39"/>
      <c r="D139" s="229" t="s">
        <v>180</v>
      </c>
      <c r="E139" s="39"/>
      <c r="F139" s="230" t="s">
        <v>723</v>
      </c>
      <c r="G139" s="39"/>
      <c r="H139" s="39"/>
      <c r="I139" s="135"/>
      <c r="J139" s="39"/>
      <c r="K139" s="39"/>
      <c r="L139" s="43"/>
      <c r="M139" s="231"/>
      <c r="N139" s="83"/>
      <c r="O139" s="83"/>
      <c r="P139" s="83"/>
      <c r="Q139" s="83"/>
      <c r="R139" s="83"/>
      <c r="S139" s="83"/>
      <c r="T139" s="84"/>
      <c r="AT139" s="17" t="s">
        <v>180</v>
      </c>
      <c r="AU139" s="17" t="s">
        <v>83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728</v>
      </c>
      <c r="G140" s="243"/>
      <c r="H140" s="246">
        <v>165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81</v>
      </c>
      <c r="AY140" s="252" t="s">
        <v>152</v>
      </c>
    </row>
    <row r="141" s="1" customFormat="1" ht="48" customHeight="1">
      <c r="B141" s="38"/>
      <c r="C141" s="211" t="s">
        <v>264</v>
      </c>
      <c r="D141" s="211" t="s">
        <v>155</v>
      </c>
      <c r="E141" s="212" t="s">
        <v>729</v>
      </c>
      <c r="F141" s="213" t="s">
        <v>730</v>
      </c>
      <c r="G141" s="214" t="s">
        <v>254</v>
      </c>
      <c r="H141" s="215">
        <v>112</v>
      </c>
      <c r="I141" s="216"/>
      <c r="J141" s="217">
        <f>ROUND(I141*H141,2)</f>
        <v>0</v>
      </c>
      <c r="K141" s="213" t="s">
        <v>178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0.28999999999999998</v>
      </c>
      <c r="T141" s="228">
        <f>S141*H141</f>
        <v>32.479999999999997</v>
      </c>
      <c r="AR141" s="223" t="s">
        <v>151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151</v>
      </c>
      <c r="BM141" s="223" t="s">
        <v>731</v>
      </c>
    </row>
    <row r="142" s="1" customFormat="1">
      <c r="B142" s="38"/>
      <c r="C142" s="39"/>
      <c r="D142" s="229" t="s">
        <v>180</v>
      </c>
      <c r="E142" s="39"/>
      <c r="F142" s="230" t="s">
        <v>732</v>
      </c>
      <c r="G142" s="39"/>
      <c r="H142" s="39"/>
      <c r="I142" s="135"/>
      <c r="J142" s="39"/>
      <c r="K142" s="39"/>
      <c r="L142" s="43"/>
      <c r="M142" s="231"/>
      <c r="N142" s="83"/>
      <c r="O142" s="83"/>
      <c r="P142" s="83"/>
      <c r="Q142" s="83"/>
      <c r="R142" s="83"/>
      <c r="S142" s="83"/>
      <c r="T142" s="84"/>
      <c r="AT142" s="17" t="s">
        <v>180</v>
      </c>
      <c r="AU142" s="17" t="s">
        <v>83</v>
      </c>
    </row>
    <row r="143" s="12" customFormat="1">
      <c r="B143" s="232"/>
      <c r="C143" s="233"/>
      <c r="D143" s="229" t="s">
        <v>182</v>
      </c>
      <c r="E143" s="234" t="s">
        <v>19</v>
      </c>
      <c r="F143" s="235" t="s">
        <v>733</v>
      </c>
      <c r="G143" s="233"/>
      <c r="H143" s="234" t="s">
        <v>19</v>
      </c>
      <c r="I143" s="236"/>
      <c r="J143" s="233"/>
      <c r="K143" s="233"/>
      <c r="L143" s="237"/>
      <c r="M143" s="238"/>
      <c r="N143" s="239"/>
      <c r="O143" s="239"/>
      <c r="P143" s="239"/>
      <c r="Q143" s="239"/>
      <c r="R143" s="239"/>
      <c r="S143" s="239"/>
      <c r="T143" s="240"/>
      <c r="AT143" s="241" t="s">
        <v>182</v>
      </c>
      <c r="AU143" s="241" t="s">
        <v>83</v>
      </c>
      <c r="AV143" s="12" t="s">
        <v>81</v>
      </c>
      <c r="AW143" s="12" t="s">
        <v>35</v>
      </c>
      <c r="AX143" s="12" t="s">
        <v>73</v>
      </c>
      <c r="AY143" s="241" t="s">
        <v>152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734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83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735</v>
      </c>
      <c r="G145" s="243"/>
      <c r="H145" s="246">
        <v>112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" customFormat="1" ht="48" customHeight="1">
      <c r="B146" s="38"/>
      <c r="C146" s="211" t="s">
        <v>269</v>
      </c>
      <c r="D146" s="211" t="s">
        <v>155</v>
      </c>
      <c r="E146" s="212" t="s">
        <v>736</v>
      </c>
      <c r="F146" s="213" t="s">
        <v>737</v>
      </c>
      <c r="G146" s="214" t="s">
        <v>254</v>
      </c>
      <c r="H146" s="215">
        <v>1011</v>
      </c>
      <c r="I146" s="216"/>
      <c r="J146" s="217">
        <f>ROUND(I146*H146,2)</f>
        <v>0</v>
      </c>
      <c r="K146" s="213" t="s">
        <v>178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0.20499999999999999</v>
      </c>
      <c r="T146" s="228">
        <f>S146*H146</f>
        <v>207.255</v>
      </c>
      <c r="AR146" s="223" t="s">
        <v>151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151</v>
      </c>
      <c r="BM146" s="223" t="s">
        <v>738</v>
      </c>
    </row>
    <row r="147" s="12" customFormat="1">
      <c r="B147" s="232"/>
      <c r="C147" s="233"/>
      <c r="D147" s="229" t="s">
        <v>182</v>
      </c>
      <c r="E147" s="234" t="s">
        <v>19</v>
      </c>
      <c r="F147" s="235" t="s">
        <v>739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182</v>
      </c>
      <c r="AU147" s="241" t="s">
        <v>83</v>
      </c>
      <c r="AV147" s="12" t="s">
        <v>81</v>
      </c>
      <c r="AW147" s="12" t="s">
        <v>35</v>
      </c>
      <c r="AX147" s="12" t="s">
        <v>73</v>
      </c>
      <c r="AY147" s="241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740</v>
      </c>
      <c r="G148" s="243"/>
      <c r="H148" s="246">
        <v>749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2" customFormat="1">
      <c r="B149" s="232"/>
      <c r="C149" s="233"/>
      <c r="D149" s="229" t="s">
        <v>182</v>
      </c>
      <c r="E149" s="234" t="s">
        <v>19</v>
      </c>
      <c r="F149" s="235" t="s">
        <v>741</v>
      </c>
      <c r="G149" s="233"/>
      <c r="H149" s="234" t="s">
        <v>19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182</v>
      </c>
      <c r="AU149" s="241" t="s">
        <v>83</v>
      </c>
      <c r="AV149" s="12" t="s">
        <v>81</v>
      </c>
      <c r="AW149" s="12" t="s">
        <v>35</v>
      </c>
      <c r="AX149" s="12" t="s">
        <v>73</v>
      </c>
      <c r="AY149" s="241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742</v>
      </c>
      <c r="G150" s="243"/>
      <c r="H150" s="246">
        <v>262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83</v>
      </c>
      <c r="AV150" s="13" t="s">
        <v>83</v>
      </c>
      <c r="AW150" s="13" t="s">
        <v>35</v>
      </c>
      <c r="AX150" s="13" t="s">
        <v>73</v>
      </c>
      <c r="AY150" s="252" t="s">
        <v>152</v>
      </c>
    </row>
    <row r="151" s="14" customFormat="1">
      <c r="B151" s="253"/>
      <c r="C151" s="254"/>
      <c r="D151" s="229" t="s">
        <v>182</v>
      </c>
      <c r="E151" s="255" t="s">
        <v>19</v>
      </c>
      <c r="F151" s="256" t="s">
        <v>189</v>
      </c>
      <c r="G151" s="254"/>
      <c r="H151" s="257">
        <v>1011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AT151" s="263" t="s">
        <v>182</v>
      </c>
      <c r="AU151" s="263" t="s">
        <v>83</v>
      </c>
      <c r="AV151" s="14" t="s">
        <v>151</v>
      </c>
      <c r="AW151" s="14" t="s">
        <v>35</v>
      </c>
      <c r="AX151" s="14" t="s">
        <v>81</v>
      </c>
      <c r="AY151" s="263" t="s">
        <v>152</v>
      </c>
    </row>
    <row r="152" s="1" customFormat="1" ht="36" customHeight="1">
      <c r="B152" s="38"/>
      <c r="C152" s="211" t="s">
        <v>274</v>
      </c>
      <c r="D152" s="211" t="s">
        <v>155</v>
      </c>
      <c r="E152" s="212" t="s">
        <v>743</v>
      </c>
      <c r="F152" s="213" t="s">
        <v>744</v>
      </c>
      <c r="G152" s="214" t="s">
        <v>177</v>
      </c>
      <c r="H152" s="215">
        <v>89</v>
      </c>
      <c r="I152" s="216"/>
      <c r="J152" s="217">
        <f>ROUND(I152*H152,2)</f>
        <v>0</v>
      </c>
      <c r="K152" s="213" t="s">
        <v>178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151</v>
      </c>
      <c r="AT152" s="223" t="s">
        <v>155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151</v>
      </c>
      <c r="BM152" s="223" t="s">
        <v>745</v>
      </c>
    </row>
    <row r="153" s="12" customFormat="1">
      <c r="B153" s="232"/>
      <c r="C153" s="233"/>
      <c r="D153" s="229" t="s">
        <v>182</v>
      </c>
      <c r="E153" s="234" t="s">
        <v>19</v>
      </c>
      <c r="F153" s="235" t="s">
        <v>746</v>
      </c>
      <c r="G153" s="233"/>
      <c r="H153" s="234" t="s">
        <v>19</v>
      </c>
      <c r="I153" s="236"/>
      <c r="J153" s="233"/>
      <c r="K153" s="233"/>
      <c r="L153" s="237"/>
      <c r="M153" s="238"/>
      <c r="N153" s="239"/>
      <c r="O153" s="239"/>
      <c r="P153" s="239"/>
      <c r="Q153" s="239"/>
      <c r="R153" s="239"/>
      <c r="S153" s="239"/>
      <c r="T153" s="240"/>
      <c r="AT153" s="241" t="s">
        <v>182</v>
      </c>
      <c r="AU153" s="241" t="s">
        <v>83</v>
      </c>
      <c r="AV153" s="12" t="s">
        <v>81</v>
      </c>
      <c r="AW153" s="12" t="s">
        <v>35</v>
      </c>
      <c r="AX153" s="12" t="s">
        <v>73</v>
      </c>
      <c r="AY153" s="241" t="s">
        <v>152</v>
      </c>
    </row>
    <row r="154" s="12" customFormat="1">
      <c r="B154" s="232"/>
      <c r="C154" s="233"/>
      <c r="D154" s="229" t="s">
        <v>182</v>
      </c>
      <c r="E154" s="234" t="s">
        <v>19</v>
      </c>
      <c r="F154" s="235" t="s">
        <v>747</v>
      </c>
      <c r="G154" s="233"/>
      <c r="H154" s="234" t="s">
        <v>19</v>
      </c>
      <c r="I154" s="236"/>
      <c r="J154" s="233"/>
      <c r="K154" s="233"/>
      <c r="L154" s="237"/>
      <c r="M154" s="238"/>
      <c r="N154" s="239"/>
      <c r="O154" s="239"/>
      <c r="P154" s="239"/>
      <c r="Q154" s="239"/>
      <c r="R154" s="239"/>
      <c r="S154" s="239"/>
      <c r="T154" s="240"/>
      <c r="AT154" s="241" t="s">
        <v>182</v>
      </c>
      <c r="AU154" s="241" t="s">
        <v>83</v>
      </c>
      <c r="AV154" s="12" t="s">
        <v>81</v>
      </c>
      <c r="AW154" s="12" t="s">
        <v>35</v>
      </c>
      <c r="AX154" s="12" t="s">
        <v>73</v>
      </c>
      <c r="AY154" s="241" t="s">
        <v>152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748</v>
      </c>
      <c r="G155" s="243"/>
      <c r="H155" s="246">
        <v>89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83</v>
      </c>
      <c r="AV155" s="13" t="s">
        <v>83</v>
      </c>
      <c r="AW155" s="13" t="s">
        <v>35</v>
      </c>
      <c r="AX155" s="13" t="s">
        <v>81</v>
      </c>
      <c r="AY155" s="252" t="s">
        <v>152</v>
      </c>
    </row>
    <row r="156" s="1" customFormat="1" ht="48" customHeight="1">
      <c r="B156" s="38"/>
      <c r="C156" s="211" t="s">
        <v>8</v>
      </c>
      <c r="D156" s="211" t="s">
        <v>155</v>
      </c>
      <c r="E156" s="212" t="s">
        <v>749</v>
      </c>
      <c r="F156" s="213" t="s">
        <v>750</v>
      </c>
      <c r="G156" s="214" t="s">
        <v>177</v>
      </c>
      <c r="H156" s="215">
        <v>601.37</v>
      </c>
      <c r="I156" s="216"/>
      <c r="J156" s="217">
        <f>ROUND(I156*H156,2)</f>
        <v>0</v>
      </c>
      <c r="K156" s="213" t="s">
        <v>178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151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151</v>
      </c>
      <c r="BM156" s="223" t="s">
        <v>751</v>
      </c>
    </row>
    <row r="157" s="1" customFormat="1">
      <c r="B157" s="38"/>
      <c r="C157" s="39"/>
      <c r="D157" s="229" t="s">
        <v>180</v>
      </c>
      <c r="E157" s="39"/>
      <c r="F157" s="230" t="s">
        <v>181</v>
      </c>
      <c r="G157" s="39"/>
      <c r="H157" s="39"/>
      <c r="I157" s="135"/>
      <c r="J157" s="39"/>
      <c r="K157" s="39"/>
      <c r="L157" s="43"/>
      <c r="M157" s="231"/>
      <c r="N157" s="83"/>
      <c r="O157" s="83"/>
      <c r="P157" s="83"/>
      <c r="Q157" s="83"/>
      <c r="R157" s="83"/>
      <c r="S157" s="83"/>
      <c r="T157" s="84"/>
      <c r="AT157" s="17" t="s">
        <v>180</v>
      </c>
      <c r="AU157" s="17" t="s">
        <v>83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752</v>
      </c>
      <c r="G158" s="243"/>
      <c r="H158" s="246">
        <v>601.37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83</v>
      </c>
      <c r="AV158" s="13" t="s">
        <v>83</v>
      </c>
      <c r="AW158" s="13" t="s">
        <v>35</v>
      </c>
      <c r="AX158" s="13" t="s">
        <v>81</v>
      </c>
      <c r="AY158" s="252" t="s">
        <v>152</v>
      </c>
    </row>
    <row r="159" s="1" customFormat="1" ht="36" customHeight="1">
      <c r="B159" s="38"/>
      <c r="C159" s="211" t="s">
        <v>285</v>
      </c>
      <c r="D159" s="211" t="s">
        <v>155</v>
      </c>
      <c r="E159" s="212" t="s">
        <v>753</v>
      </c>
      <c r="F159" s="213" t="s">
        <v>754</v>
      </c>
      <c r="G159" s="214" t="s">
        <v>177</v>
      </c>
      <c r="H159" s="215">
        <v>623.10000000000002</v>
      </c>
      <c r="I159" s="216"/>
      <c r="J159" s="217">
        <f>ROUND(I159*H159,2)</f>
        <v>0</v>
      </c>
      <c r="K159" s="213" t="s">
        <v>178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151</v>
      </c>
      <c r="BM159" s="223" t="s">
        <v>755</v>
      </c>
    </row>
    <row r="160" s="1" customFormat="1">
      <c r="B160" s="38"/>
      <c r="C160" s="39"/>
      <c r="D160" s="229" t="s">
        <v>180</v>
      </c>
      <c r="E160" s="39"/>
      <c r="F160" s="230" t="s">
        <v>181</v>
      </c>
      <c r="G160" s="39"/>
      <c r="H160" s="39"/>
      <c r="I160" s="135"/>
      <c r="J160" s="39"/>
      <c r="K160" s="39"/>
      <c r="L160" s="43"/>
      <c r="M160" s="231"/>
      <c r="N160" s="83"/>
      <c r="O160" s="83"/>
      <c r="P160" s="83"/>
      <c r="Q160" s="83"/>
      <c r="R160" s="83"/>
      <c r="S160" s="83"/>
      <c r="T160" s="84"/>
      <c r="AT160" s="17" t="s">
        <v>180</v>
      </c>
      <c r="AU160" s="17" t="s">
        <v>83</v>
      </c>
    </row>
    <row r="161" s="12" customFormat="1">
      <c r="B161" s="232"/>
      <c r="C161" s="233"/>
      <c r="D161" s="229" t="s">
        <v>182</v>
      </c>
      <c r="E161" s="234" t="s">
        <v>19</v>
      </c>
      <c r="F161" s="235" t="s">
        <v>756</v>
      </c>
      <c r="G161" s="233"/>
      <c r="H161" s="234" t="s">
        <v>19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182</v>
      </c>
      <c r="AU161" s="241" t="s">
        <v>83</v>
      </c>
      <c r="AV161" s="12" t="s">
        <v>81</v>
      </c>
      <c r="AW161" s="12" t="s">
        <v>35</v>
      </c>
      <c r="AX161" s="12" t="s">
        <v>73</v>
      </c>
      <c r="AY161" s="241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757</v>
      </c>
      <c r="G162" s="243"/>
      <c r="H162" s="246">
        <v>623.10000000000002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73</v>
      </c>
      <c r="AY162" s="252" t="s">
        <v>152</v>
      </c>
    </row>
    <row r="163" s="12" customFormat="1">
      <c r="B163" s="232"/>
      <c r="C163" s="233"/>
      <c r="D163" s="229" t="s">
        <v>182</v>
      </c>
      <c r="E163" s="234" t="s">
        <v>19</v>
      </c>
      <c r="F163" s="235" t="s">
        <v>195</v>
      </c>
      <c r="G163" s="233"/>
      <c r="H163" s="234" t="s">
        <v>19</v>
      </c>
      <c r="I163" s="236"/>
      <c r="J163" s="233"/>
      <c r="K163" s="233"/>
      <c r="L163" s="237"/>
      <c r="M163" s="238"/>
      <c r="N163" s="239"/>
      <c r="O163" s="239"/>
      <c r="P163" s="239"/>
      <c r="Q163" s="239"/>
      <c r="R163" s="239"/>
      <c r="S163" s="239"/>
      <c r="T163" s="240"/>
      <c r="AT163" s="241" t="s">
        <v>182</v>
      </c>
      <c r="AU163" s="241" t="s">
        <v>83</v>
      </c>
      <c r="AV163" s="12" t="s">
        <v>81</v>
      </c>
      <c r="AW163" s="12" t="s">
        <v>35</v>
      </c>
      <c r="AX163" s="12" t="s">
        <v>73</v>
      </c>
      <c r="AY163" s="241" t="s">
        <v>152</v>
      </c>
    </row>
    <row r="164" s="14" customFormat="1">
      <c r="B164" s="253"/>
      <c r="C164" s="254"/>
      <c r="D164" s="229" t="s">
        <v>182</v>
      </c>
      <c r="E164" s="255" t="s">
        <v>19</v>
      </c>
      <c r="F164" s="256" t="s">
        <v>189</v>
      </c>
      <c r="G164" s="254"/>
      <c r="H164" s="257">
        <v>623.10000000000002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AT164" s="263" t="s">
        <v>182</v>
      </c>
      <c r="AU164" s="263" t="s">
        <v>83</v>
      </c>
      <c r="AV164" s="14" t="s">
        <v>151</v>
      </c>
      <c r="AW164" s="14" t="s">
        <v>35</v>
      </c>
      <c r="AX164" s="14" t="s">
        <v>81</v>
      </c>
      <c r="AY164" s="263" t="s">
        <v>152</v>
      </c>
    </row>
    <row r="165" s="1" customFormat="1" ht="48" customHeight="1">
      <c r="B165" s="38"/>
      <c r="C165" s="211" t="s">
        <v>290</v>
      </c>
      <c r="D165" s="211" t="s">
        <v>155</v>
      </c>
      <c r="E165" s="212" t="s">
        <v>758</v>
      </c>
      <c r="F165" s="213" t="s">
        <v>759</v>
      </c>
      <c r="G165" s="214" t="s">
        <v>177</v>
      </c>
      <c r="H165" s="215">
        <v>485.91500000000002</v>
      </c>
      <c r="I165" s="216"/>
      <c r="J165" s="217">
        <f>ROUND(I165*H165,2)</f>
        <v>0</v>
      </c>
      <c r="K165" s="213" t="s">
        <v>760</v>
      </c>
      <c r="L165" s="43"/>
      <c r="M165" s="225" t="s">
        <v>19</v>
      </c>
      <c r="N165" s="226" t="s">
        <v>44</v>
      </c>
      <c r="O165" s="83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AR165" s="223" t="s">
        <v>151</v>
      </c>
      <c r="AT165" s="223" t="s">
        <v>155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151</v>
      </c>
      <c r="BM165" s="223" t="s">
        <v>761</v>
      </c>
    </row>
    <row r="166" s="1" customFormat="1">
      <c r="B166" s="38"/>
      <c r="C166" s="39"/>
      <c r="D166" s="229" t="s">
        <v>180</v>
      </c>
      <c r="E166" s="39"/>
      <c r="F166" s="230" t="s">
        <v>211</v>
      </c>
      <c r="G166" s="39"/>
      <c r="H166" s="39"/>
      <c r="I166" s="135"/>
      <c r="J166" s="39"/>
      <c r="K166" s="39"/>
      <c r="L166" s="43"/>
      <c r="M166" s="231"/>
      <c r="N166" s="83"/>
      <c r="O166" s="83"/>
      <c r="P166" s="83"/>
      <c r="Q166" s="83"/>
      <c r="R166" s="83"/>
      <c r="S166" s="83"/>
      <c r="T166" s="84"/>
      <c r="AT166" s="17" t="s">
        <v>180</v>
      </c>
      <c r="AU166" s="17" t="s">
        <v>83</v>
      </c>
    </row>
    <row r="167" s="12" customFormat="1">
      <c r="B167" s="232"/>
      <c r="C167" s="233"/>
      <c r="D167" s="229" t="s">
        <v>182</v>
      </c>
      <c r="E167" s="234" t="s">
        <v>19</v>
      </c>
      <c r="F167" s="235" t="s">
        <v>762</v>
      </c>
      <c r="G167" s="233"/>
      <c r="H167" s="234" t="s">
        <v>19</v>
      </c>
      <c r="I167" s="236"/>
      <c r="J167" s="233"/>
      <c r="K167" s="233"/>
      <c r="L167" s="237"/>
      <c r="M167" s="238"/>
      <c r="N167" s="239"/>
      <c r="O167" s="239"/>
      <c r="P167" s="239"/>
      <c r="Q167" s="239"/>
      <c r="R167" s="239"/>
      <c r="S167" s="239"/>
      <c r="T167" s="240"/>
      <c r="AT167" s="241" t="s">
        <v>182</v>
      </c>
      <c r="AU167" s="241" t="s">
        <v>83</v>
      </c>
      <c r="AV167" s="12" t="s">
        <v>81</v>
      </c>
      <c r="AW167" s="12" t="s">
        <v>35</v>
      </c>
      <c r="AX167" s="12" t="s">
        <v>73</v>
      </c>
      <c r="AY167" s="241" t="s">
        <v>152</v>
      </c>
    </row>
    <row r="168" s="13" customFormat="1">
      <c r="B168" s="242"/>
      <c r="C168" s="243"/>
      <c r="D168" s="229" t="s">
        <v>182</v>
      </c>
      <c r="E168" s="244" t="s">
        <v>19</v>
      </c>
      <c r="F168" s="245" t="s">
        <v>763</v>
      </c>
      <c r="G168" s="243"/>
      <c r="H168" s="246">
        <v>238.815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AT168" s="252" t="s">
        <v>182</v>
      </c>
      <c r="AU168" s="252" t="s">
        <v>83</v>
      </c>
      <c r="AV168" s="13" t="s">
        <v>83</v>
      </c>
      <c r="AW168" s="13" t="s">
        <v>35</v>
      </c>
      <c r="AX168" s="13" t="s">
        <v>73</v>
      </c>
      <c r="AY168" s="252" t="s">
        <v>152</v>
      </c>
    </row>
    <row r="169" s="13" customFormat="1">
      <c r="B169" s="242"/>
      <c r="C169" s="243"/>
      <c r="D169" s="229" t="s">
        <v>182</v>
      </c>
      <c r="E169" s="244" t="s">
        <v>19</v>
      </c>
      <c r="F169" s="245" t="s">
        <v>764</v>
      </c>
      <c r="G169" s="243"/>
      <c r="H169" s="246">
        <v>247.09999999999999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AT169" s="252" t="s">
        <v>182</v>
      </c>
      <c r="AU169" s="252" t="s">
        <v>83</v>
      </c>
      <c r="AV169" s="13" t="s">
        <v>83</v>
      </c>
      <c r="AW169" s="13" t="s">
        <v>35</v>
      </c>
      <c r="AX169" s="13" t="s">
        <v>73</v>
      </c>
      <c r="AY169" s="252" t="s">
        <v>152</v>
      </c>
    </row>
    <row r="170" s="14" customFormat="1">
      <c r="B170" s="253"/>
      <c r="C170" s="254"/>
      <c r="D170" s="229" t="s">
        <v>182</v>
      </c>
      <c r="E170" s="255" t="s">
        <v>19</v>
      </c>
      <c r="F170" s="256" t="s">
        <v>189</v>
      </c>
      <c r="G170" s="254"/>
      <c r="H170" s="257">
        <v>485.91500000000002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AT170" s="263" t="s">
        <v>182</v>
      </c>
      <c r="AU170" s="263" t="s">
        <v>83</v>
      </c>
      <c r="AV170" s="14" t="s">
        <v>151</v>
      </c>
      <c r="AW170" s="14" t="s">
        <v>35</v>
      </c>
      <c r="AX170" s="14" t="s">
        <v>81</v>
      </c>
      <c r="AY170" s="263" t="s">
        <v>152</v>
      </c>
    </row>
    <row r="171" s="1" customFormat="1" ht="60" customHeight="1">
      <c r="B171" s="38"/>
      <c r="C171" s="211" t="s">
        <v>294</v>
      </c>
      <c r="D171" s="211" t="s">
        <v>155</v>
      </c>
      <c r="E171" s="212" t="s">
        <v>208</v>
      </c>
      <c r="F171" s="213" t="s">
        <v>765</v>
      </c>
      <c r="G171" s="214" t="s">
        <v>177</v>
      </c>
      <c r="H171" s="215">
        <v>115.455</v>
      </c>
      <c r="I171" s="216"/>
      <c r="J171" s="217">
        <f>ROUND(I171*H171,2)</f>
        <v>0</v>
      </c>
      <c r="K171" s="213" t="s">
        <v>178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151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151</v>
      </c>
      <c r="BM171" s="223" t="s">
        <v>766</v>
      </c>
    </row>
    <row r="172" s="1" customFormat="1">
      <c r="B172" s="38"/>
      <c r="C172" s="39"/>
      <c r="D172" s="229" t="s">
        <v>180</v>
      </c>
      <c r="E172" s="39"/>
      <c r="F172" s="230" t="s">
        <v>211</v>
      </c>
      <c r="G172" s="39"/>
      <c r="H172" s="39"/>
      <c r="I172" s="135"/>
      <c r="J172" s="39"/>
      <c r="K172" s="39"/>
      <c r="L172" s="43"/>
      <c r="M172" s="231"/>
      <c r="N172" s="83"/>
      <c r="O172" s="83"/>
      <c r="P172" s="83"/>
      <c r="Q172" s="83"/>
      <c r="R172" s="83"/>
      <c r="S172" s="83"/>
      <c r="T172" s="84"/>
      <c r="AT172" s="17" t="s">
        <v>180</v>
      </c>
      <c r="AU172" s="17" t="s">
        <v>83</v>
      </c>
    </row>
    <row r="173" s="13" customFormat="1">
      <c r="B173" s="242"/>
      <c r="C173" s="243"/>
      <c r="D173" s="229" t="s">
        <v>182</v>
      </c>
      <c r="E173" s="244" t="s">
        <v>19</v>
      </c>
      <c r="F173" s="245" t="s">
        <v>752</v>
      </c>
      <c r="G173" s="243"/>
      <c r="H173" s="246">
        <v>601.37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182</v>
      </c>
      <c r="AU173" s="252" t="s">
        <v>83</v>
      </c>
      <c r="AV173" s="13" t="s">
        <v>83</v>
      </c>
      <c r="AW173" s="13" t="s">
        <v>35</v>
      </c>
      <c r="AX173" s="13" t="s">
        <v>73</v>
      </c>
      <c r="AY173" s="252" t="s">
        <v>152</v>
      </c>
    </row>
    <row r="174" s="12" customFormat="1">
      <c r="B174" s="232"/>
      <c r="C174" s="233"/>
      <c r="D174" s="229" t="s">
        <v>182</v>
      </c>
      <c r="E174" s="234" t="s">
        <v>19</v>
      </c>
      <c r="F174" s="235" t="s">
        <v>767</v>
      </c>
      <c r="G174" s="233"/>
      <c r="H174" s="234" t="s">
        <v>19</v>
      </c>
      <c r="I174" s="236"/>
      <c r="J174" s="233"/>
      <c r="K174" s="233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182</v>
      </c>
      <c r="AU174" s="241" t="s">
        <v>83</v>
      </c>
      <c r="AV174" s="12" t="s">
        <v>81</v>
      </c>
      <c r="AW174" s="12" t="s">
        <v>35</v>
      </c>
      <c r="AX174" s="12" t="s">
        <v>73</v>
      </c>
      <c r="AY174" s="241" t="s">
        <v>152</v>
      </c>
    </row>
    <row r="175" s="13" customFormat="1">
      <c r="B175" s="242"/>
      <c r="C175" s="243"/>
      <c r="D175" s="229" t="s">
        <v>182</v>
      </c>
      <c r="E175" s="244" t="s">
        <v>19</v>
      </c>
      <c r="F175" s="245" t="s">
        <v>768</v>
      </c>
      <c r="G175" s="243"/>
      <c r="H175" s="246">
        <v>-238.815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AT175" s="252" t="s">
        <v>182</v>
      </c>
      <c r="AU175" s="252" t="s">
        <v>83</v>
      </c>
      <c r="AV175" s="13" t="s">
        <v>83</v>
      </c>
      <c r="AW175" s="13" t="s">
        <v>35</v>
      </c>
      <c r="AX175" s="13" t="s">
        <v>73</v>
      </c>
      <c r="AY175" s="252" t="s">
        <v>152</v>
      </c>
    </row>
    <row r="176" s="13" customFormat="1">
      <c r="B176" s="242"/>
      <c r="C176" s="243"/>
      <c r="D176" s="229" t="s">
        <v>182</v>
      </c>
      <c r="E176" s="244" t="s">
        <v>19</v>
      </c>
      <c r="F176" s="245" t="s">
        <v>769</v>
      </c>
      <c r="G176" s="243"/>
      <c r="H176" s="246">
        <v>-247.09999999999999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AT176" s="252" t="s">
        <v>182</v>
      </c>
      <c r="AU176" s="252" t="s">
        <v>83</v>
      </c>
      <c r="AV176" s="13" t="s">
        <v>83</v>
      </c>
      <c r="AW176" s="13" t="s">
        <v>35</v>
      </c>
      <c r="AX176" s="13" t="s">
        <v>73</v>
      </c>
      <c r="AY176" s="252" t="s">
        <v>152</v>
      </c>
    </row>
    <row r="177" s="14" customFormat="1">
      <c r="B177" s="253"/>
      <c r="C177" s="254"/>
      <c r="D177" s="229" t="s">
        <v>182</v>
      </c>
      <c r="E177" s="255" t="s">
        <v>19</v>
      </c>
      <c r="F177" s="256" t="s">
        <v>189</v>
      </c>
      <c r="G177" s="254"/>
      <c r="H177" s="257">
        <v>115.455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AT177" s="263" t="s">
        <v>182</v>
      </c>
      <c r="AU177" s="263" t="s">
        <v>83</v>
      </c>
      <c r="AV177" s="14" t="s">
        <v>151</v>
      </c>
      <c r="AW177" s="14" t="s">
        <v>35</v>
      </c>
      <c r="AX177" s="14" t="s">
        <v>81</v>
      </c>
      <c r="AY177" s="263" t="s">
        <v>152</v>
      </c>
    </row>
    <row r="178" s="1" customFormat="1" ht="60" customHeight="1">
      <c r="B178" s="38"/>
      <c r="C178" s="211" t="s">
        <v>307</v>
      </c>
      <c r="D178" s="211" t="s">
        <v>155</v>
      </c>
      <c r="E178" s="212" t="s">
        <v>216</v>
      </c>
      <c r="F178" s="213" t="s">
        <v>770</v>
      </c>
      <c r="G178" s="214" t="s">
        <v>177</v>
      </c>
      <c r="H178" s="215">
        <v>623.10000000000002</v>
      </c>
      <c r="I178" s="216"/>
      <c r="J178" s="217">
        <f>ROUND(I178*H178,2)</f>
        <v>0</v>
      </c>
      <c r="K178" s="213" t="s">
        <v>19</v>
      </c>
      <c r="L178" s="43"/>
      <c r="M178" s="225" t="s">
        <v>19</v>
      </c>
      <c r="N178" s="226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151</v>
      </c>
      <c r="AT178" s="223" t="s">
        <v>155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151</v>
      </c>
      <c r="BM178" s="223" t="s">
        <v>771</v>
      </c>
    </row>
    <row r="179" s="1" customFormat="1">
      <c r="B179" s="38"/>
      <c r="C179" s="39"/>
      <c r="D179" s="229" t="s">
        <v>180</v>
      </c>
      <c r="E179" s="39"/>
      <c r="F179" s="230" t="s">
        <v>211</v>
      </c>
      <c r="G179" s="39"/>
      <c r="H179" s="39"/>
      <c r="I179" s="135"/>
      <c r="J179" s="39"/>
      <c r="K179" s="39"/>
      <c r="L179" s="43"/>
      <c r="M179" s="231"/>
      <c r="N179" s="83"/>
      <c r="O179" s="83"/>
      <c r="P179" s="83"/>
      <c r="Q179" s="83"/>
      <c r="R179" s="83"/>
      <c r="S179" s="83"/>
      <c r="T179" s="84"/>
      <c r="AT179" s="17" t="s">
        <v>180</v>
      </c>
      <c r="AU179" s="17" t="s">
        <v>83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756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3" customFormat="1">
      <c r="B181" s="242"/>
      <c r="C181" s="243"/>
      <c r="D181" s="229" t="s">
        <v>182</v>
      </c>
      <c r="E181" s="244" t="s">
        <v>19</v>
      </c>
      <c r="F181" s="245" t="s">
        <v>757</v>
      </c>
      <c r="G181" s="243"/>
      <c r="H181" s="246">
        <v>623.10000000000002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AT181" s="252" t="s">
        <v>182</v>
      </c>
      <c r="AU181" s="252" t="s">
        <v>83</v>
      </c>
      <c r="AV181" s="13" t="s">
        <v>83</v>
      </c>
      <c r="AW181" s="13" t="s">
        <v>35</v>
      </c>
      <c r="AX181" s="13" t="s">
        <v>81</v>
      </c>
      <c r="AY181" s="252" t="s">
        <v>152</v>
      </c>
    </row>
    <row r="182" s="1" customFormat="1" ht="60" customHeight="1">
      <c r="B182" s="38"/>
      <c r="C182" s="211" t="s">
        <v>324</v>
      </c>
      <c r="D182" s="211" t="s">
        <v>155</v>
      </c>
      <c r="E182" s="212" t="s">
        <v>772</v>
      </c>
      <c r="F182" s="213" t="s">
        <v>773</v>
      </c>
      <c r="G182" s="214" t="s">
        <v>177</v>
      </c>
      <c r="H182" s="215">
        <v>238.815</v>
      </c>
      <c r="I182" s="216"/>
      <c r="J182" s="217">
        <f>ROUND(I182*H182,2)</f>
        <v>0</v>
      </c>
      <c r="K182" s="213" t="s">
        <v>178</v>
      </c>
      <c r="L182" s="43"/>
      <c r="M182" s="225" t="s">
        <v>19</v>
      </c>
      <c r="N182" s="226" t="s">
        <v>44</v>
      </c>
      <c r="O182" s="83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AR182" s="223" t="s">
        <v>151</v>
      </c>
      <c r="AT182" s="223" t="s">
        <v>155</v>
      </c>
      <c r="AU182" s="223" t="s">
        <v>83</v>
      </c>
      <c r="AY182" s="17" t="s">
        <v>152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151</v>
      </c>
      <c r="BM182" s="223" t="s">
        <v>774</v>
      </c>
    </row>
    <row r="183" s="1" customFormat="1">
      <c r="B183" s="38"/>
      <c r="C183" s="39"/>
      <c r="D183" s="229" t="s">
        <v>180</v>
      </c>
      <c r="E183" s="39"/>
      <c r="F183" s="230" t="s">
        <v>775</v>
      </c>
      <c r="G183" s="39"/>
      <c r="H183" s="39"/>
      <c r="I183" s="135"/>
      <c r="J183" s="39"/>
      <c r="K183" s="39"/>
      <c r="L183" s="43"/>
      <c r="M183" s="231"/>
      <c r="N183" s="83"/>
      <c r="O183" s="83"/>
      <c r="P183" s="83"/>
      <c r="Q183" s="83"/>
      <c r="R183" s="83"/>
      <c r="S183" s="83"/>
      <c r="T183" s="84"/>
      <c r="AT183" s="17" t="s">
        <v>180</v>
      </c>
      <c r="AU183" s="17" t="s">
        <v>83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776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777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778</v>
      </c>
      <c r="G186" s="243"/>
      <c r="H186" s="246">
        <v>238.815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" customFormat="1" ht="24" customHeight="1">
      <c r="B187" s="38"/>
      <c r="C187" s="211" t="s">
        <v>7</v>
      </c>
      <c r="D187" s="211" t="s">
        <v>155</v>
      </c>
      <c r="E187" s="212" t="s">
        <v>629</v>
      </c>
      <c r="F187" s="213" t="s">
        <v>779</v>
      </c>
      <c r="G187" s="214" t="s">
        <v>267</v>
      </c>
      <c r="H187" s="215">
        <v>1</v>
      </c>
      <c r="I187" s="216"/>
      <c r="J187" s="217">
        <f>ROUND(I187*H187,2)</f>
        <v>0</v>
      </c>
      <c r="K187" s="213" t="s">
        <v>178</v>
      </c>
      <c r="L187" s="43"/>
      <c r="M187" s="225" t="s">
        <v>19</v>
      </c>
      <c r="N187" s="226" t="s">
        <v>44</v>
      </c>
      <c r="O187" s="83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AR187" s="223" t="s">
        <v>151</v>
      </c>
      <c r="AT187" s="223" t="s">
        <v>155</v>
      </c>
      <c r="AU187" s="223" t="s">
        <v>83</v>
      </c>
      <c r="AY187" s="17" t="s">
        <v>152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81</v>
      </c>
      <c r="BK187" s="224">
        <f>ROUND(I187*H187,2)</f>
        <v>0</v>
      </c>
      <c r="BL187" s="17" t="s">
        <v>151</v>
      </c>
      <c r="BM187" s="223" t="s">
        <v>780</v>
      </c>
    </row>
    <row r="188" s="12" customFormat="1">
      <c r="B188" s="232"/>
      <c r="C188" s="233"/>
      <c r="D188" s="229" t="s">
        <v>182</v>
      </c>
      <c r="E188" s="234" t="s">
        <v>19</v>
      </c>
      <c r="F188" s="235" t="s">
        <v>781</v>
      </c>
      <c r="G188" s="233"/>
      <c r="H188" s="234" t="s">
        <v>19</v>
      </c>
      <c r="I188" s="236"/>
      <c r="J188" s="233"/>
      <c r="K188" s="233"/>
      <c r="L188" s="237"/>
      <c r="M188" s="238"/>
      <c r="N188" s="239"/>
      <c r="O188" s="239"/>
      <c r="P188" s="239"/>
      <c r="Q188" s="239"/>
      <c r="R188" s="239"/>
      <c r="S188" s="239"/>
      <c r="T188" s="240"/>
      <c r="AT188" s="241" t="s">
        <v>182</v>
      </c>
      <c r="AU188" s="241" t="s">
        <v>83</v>
      </c>
      <c r="AV188" s="12" t="s">
        <v>81</v>
      </c>
      <c r="AW188" s="12" t="s">
        <v>35</v>
      </c>
      <c r="AX188" s="12" t="s">
        <v>73</v>
      </c>
      <c r="AY188" s="241" t="s">
        <v>152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782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81</v>
      </c>
      <c r="G190" s="243"/>
      <c r="H190" s="246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11" t="s">
        <v>343</v>
      </c>
      <c r="D191" s="211" t="s">
        <v>155</v>
      </c>
      <c r="E191" s="212" t="s">
        <v>642</v>
      </c>
      <c r="F191" s="213" t="s">
        <v>783</v>
      </c>
      <c r="G191" s="214" t="s">
        <v>267</v>
      </c>
      <c r="H191" s="215">
        <v>1</v>
      </c>
      <c r="I191" s="216"/>
      <c r="J191" s="217">
        <f>ROUND(I191*H191,2)</f>
        <v>0</v>
      </c>
      <c r="K191" s="213" t="s">
        <v>178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151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784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781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83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782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83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3" customFormat="1">
      <c r="B194" s="242"/>
      <c r="C194" s="243"/>
      <c r="D194" s="229" t="s">
        <v>182</v>
      </c>
      <c r="E194" s="244" t="s">
        <v>19</v>
      </c>
      <c r="F194" s="245" t="s">
        <v>81</v>
      </c>
      <c r="G194" s="243"/>
      <c r="H194" s="246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AT194" s="252" t="s">
        <v>182</v>
      </c>
      <c r="AU194" s="252" t="s">
        <v>83</v>
      </c>
      <c r="AV194" s="13" t="s">
        <v>83</v>
      </c>
      <c r="AW194" s="13" t="s">
        <v>35</v>
      </c>
      <c r="AX194" s="13" t="s">
        <v>81</v>
      </c>
      <c r="AY194" s="252" t="s">
        <v>152</v>
      </c>
    </row>
    <row r="195" s="1" customFormat="1" ht="24" customHeight="1">
      <c r="B195" s="38"/>
      <c r="C195" s="211" t="s">
        <v>347</v>
      </c>
      <c r="D195" s="211" t="s">
        <v>155</v>
      </c>
      <c r="E195" s="212" t="s">
        <v>652</v>
      </c>
      <c r="F195" s="213" t="s">
        <v>785</v>
      </c>
      <c r="G195" s="214" t="s">
        <v>267</v>
      </c>
      <c r="H195" s="215">
        <v>2</v>
      </c>
      <c r="I195" s="216"/>
      <c r="J195" s="217">
        <f>ROUND(I195*H195,2)</f>
        <v>0</v>
      </c>
      <c r="K195" s="213" t="s">
        <v>178</v>
      </c>
      <c r="L195" s="43"/>
      <c r="M195" s="225" t="s">
        <v>19</v>
      </c>
      <c r="N195" s="226" t="s">
        <v>44</v>
      </c>
      <c r="O195" s="83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AR195" s="223" t="s">
        <v>151</v>
      </c>
      <c r="AT195" s="223" t="s">
        <v>155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151</v>
      </c>
      <c r="BM195" s="223" t="s">
        <v>786</v>
      </c>
    </row>
    <row r="196" s="12" customFormat="1">
      <c r="B196" s="232"/>
      <c r="C196" s="233"/>
      <c r="D196" s="229" t="s">
        <v>182</v>
      </c>
      <c r="E196" s="234" t="s">
        <v>19</v>
      </c>
      <c r="F196" s="235" t="s">
        <v>781</v>
      </c>
      <c r="G196" s="233"/>
      <c r="H196" s="234" t="s">
        <v>19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182</v>
      </c>
      <c r="AU196" s="241" t="s">
        <v>83</v>
      </c>
      <c r="AV196" s="12" t="s">
        <v>81</v>
      </c>
      <c r="AW196" s="12" t="s">
        <v>35</v>
      </c>
      <c r="AX196" s="12" t="s">
        <v>73</v>
      </c>
      <c r="AY196" s="241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782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83</v>
      </c>
      <c r="G198" s="243"/>
      <c r="H198" s="246">
        <v>2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81</v>
      </c>
      <c r="AY198" s="252" t="s">
        <v>152</v>
      </c>
    </row>
    <row r="199" s="11" customFormat="1" ht="22.8" customHeight="1">
      <c r="B199" s="195"/>
      <c r="C199" s="196"/>
      <c r="D199" s="197" t="s">
        <v>72</v>
      </c>
      <c r="E199" s="209" t="s">
        <v>83</v>
      </c>
      <c r="F199" s="209" t="s">
        <v>546</v>
      </c>
      <c r="G199" s="196"/>
      <c r="H199" s="196"/>
      <c r="I199" s="199"/>
      <c r="J199" s="210">
        <f>BK199</f>
        <v>0</v>
      </c>
      <c r="K199" s="196"/>
      <c r="L199" s="201"/>
      <c r="M199" s="202"/>
      <c r="N199" s="203"/>
      <c r="O199" s="203"/>
      <c r="P199" s="204">
        <f>SUM(P200:P210)</f>
        <v>0</v>
      </c>
      <c r="Q199" s="203"/>
      <c r="R199" s="204">
        <f>SUM(R200:R210)</f>
        <v>50.984320000000004</v>
      </c>
      <c r="S199" s="203"/>
      <c r="T199" s="205">
        <f>SUM(T200:T210)</f>
        <v>0</v>
      </c>
      <c r="AR199" s="206" t="s">
        <v>81</v>
      </c>
      <c r="AT199" s="207" t="s">
        <v>72</v>
      </c>
      <c r="AU199" s="207" t="s">
        <v>81</v>
      </c>
      <c r="AY199" s="206" t="s">
        <v>152</v>
      </c>
      <c r="BK199" s="208">
        <f>SUM(BK200:BK210)</f>
        <v>0</v>
      </c>
    </row>
    <row r="200" s="1" customFormat="1" ht="36" customHeight="1">
      <c r="B200" s="38"/>
      <c r="C200" s="211" t="s">
        <v>354</v>
      </c>
      <c r="D200" s="211" t="s">
        <v>155</v>
      </c>
      <c r="E200" s="212" t="s">
        <v>787</v>
      </c>
      <c r="F200" s="213" t="s">
        <v>788</v>
      </c>
      <c r="G200" s="214" t="s">
        <v>177</v>
      </c>
      <c r="H200" s="215">
        <v>8.8000000000000007</v>
      </c>
      <c r="I200" s="216"/>
      <c r="J200" s="217">
        <f>ROUND(I200*H200,2)</f>
        <v>0</v>
      </c>
      <c r="K200" s="213" t="s">
        <v>178</v>
      </c>
      <c r="L200" s="43"/>
      <c r="M200" s="225" t="s">
        <v>19</v>
      </c>
      <c r="N200" s="226" t="s">
        <v>44</v>
      </c>
      <c r="O200" s="83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AR200" s="223" t="s">
        <v>151</v>
      </c>
      <c r="AT200" s="223" t="s">
        <v>155</v>
      </c>
      <c r="AU200" s="223" t="s">
        <v>83</v>
      </c>
      <c r="AY200" s="17" t="s">
        <v>152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81</v>
      </c>
      <c r="BK200" s="224">
        <f>ROUND(I200*H200,2)</f>
        <v>0</v>
      </c>
      <c r="BL200" s="17" t="s">
        <v>151</v>
      </c>
      <c r="BM200" s="223" t="s">
        <v>789</v>
      </c>
    </row>
    <row r="201" s="1" customFormat="1">
      <c r="B201" s="38"/>
      <c r="C201" s="39"/>
      <c r="D201" s="229" t="s">
        <v>180</v>
      </c>
      <c r="E201" s="39"/>
      <c r="F201" s="230" t="s">
        <v>790</v>
      </c>
      <c r="G201" s="39"/>
      <c r="H201" s="39"/>
      <c r="I201" s="135"/>
      <c r="J201" s="39"/>
      <c r="K201" s="39"/>
      <c r="L201" s="43"/>
      <c r="M201" s="231"/>
      <c r="N201" s="83"/>
      <c r="O201" s="83"/>
      <c r="P201" s="83"/>
      <c r="Q201" s="83"/>
      <c r="R201" s="83"/>
      <c r="S201" s="83"/>
      <c r="T201" s="84"/>
      <c r="AT201" s="17" t="s">
        <v>180</v>
      </c>
      <c r="AU201" s="17" t="s">
        <v>83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791</v>
      </c>
      <c r="G202" s="243"/>
      <c r="H202" s="246">
        <v>8.8000000000000007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81</v>
      </c>
      <c r="AY202" s="252" t="s">
        <v>152</v>
      </c>
    </row>
    <row r="203" s="1" customFormat="1" ht="60" customHeight="1">
      <c r="B203" s="38"/>
      <c r="C203" s="211" t="s">
        <v>358</v>
      </c>
      <c r="D203" s="211" t="s">
        <v>155</v>
      </c>
      <c r="E203" s="212" t="s">
        <v>792</v>
      </c>
      <c r="F203" s="213" t="s">
        <v>793</v>
      </c>
      <c r="G203" s="214" t="s">
        <v>254</v>
      </c>
      <c r="H203" s="215">
        <v>185</v>
      </c>
      <c r="I203" s="216"/>
      <c r="J203" s="217">
        <f>ROUND(I203*H203,2)</f>
        <v>0</v>
      </c>
      <c r="K203" s="213" t="s">
        <v>178</v>
      </c>
      <c r="L203" s="43"/>
      <c r="M203" s="225" t="s">
        <v>19</v>
      </c>
      <c r="N203" s="226" t="s">
        <v>44</v>
      </c>
      <c r="O203" s="83"/>
      <c r="P203" s="227">
        <f>O203*H203</f>
        <v>0</v>
      </c>
      <c r="Q203" s="227">
        <v>0.22656999999999999</v>
      </c>
      <c r="R203" s="227">
        <f>Q203*H203</f>
        <v>41.91545</v>
      </c>
      <c r="S203" s="227">
        <v>0</v>
      </c>
      <c r="T203" s="228">
        <f>S203*H203</f>
        <v>0</v>
      </c>
      <c r="AR203" s="223" t="s">
        <v>151</v>
      </c>
      <c r="AT203" s="223" t="s">
        <v>155</v>
      </c>
      <c r="AU203" s="223" t="s">
        <v>83</v>
      </c>
      <c r="AY203" s="17" t="s">
        <v>152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151</v>
      </c>
      <c r="BM203" s="223" t="s">
        <v>794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795</v>
      </c>
      <c r="G204" s="243"/>
      <c r="H204" s="246">
        <v>185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81</v>
      </c>
      <c r="AY204" s="252" t="s">
        <v>152</v>
      </c>
    </row>
    <row r="205" s="1" customFormat="1" ht="16.5" customHeight="1">
      <c r="B205" s="38"/>
      <c r="C205" s="211" t="s">
        <v>364</v>
      </c>
      <c r="D205" s="211" t="s">
        <v>155</v>
      </c>
      <c r="E205" s="212" t="s">
        <v>796</v>
      </c>
      <c r="F205" s="213" t="s">
        <v>797</v>
      </c>
      <c r="G205" s="214" t="s">
        <v>254</v>
      </c>
      <c r="H205" s="215">
        <v>185</v>
      </c>
      <c r="I205" s="216"/>
      <c r="J205" s="217">
        <f>ROUND(I205*H205,2)</f>
        <v>0</v>
      </c>
      <c r="K205" s="213" t="s">
        <v>178</v>
      </c>
      <c r="L205" s="43"/>
      <c r="M205" s="225" t="s">
        <v>19</v>
      </c>
      <c r="N205" s="226" t="s">
        <v>44</v>
      </c>
      <c r="O205" s="83"/>
      <c r="P205" s="227">
        <f>O205*H205</f>
        <v>0</v>
      </c>
      <c r="Q205" s="227">
        <v>0.00010000000000000001</v>
      </c>
      <c r="R205" s="227">
        <f>Q205*H205</f>
        <v>0.018500000000000003</v>
      </c>
      <c r="S205" s="227">
        <v>0</v>
      </c>
      <c r="T205" s="228">
        <f>S205*H205</f>
        <v>0</v>
      </c>
      <c r="AR205" s="223" t="s">
        <v>151</v>
      </c>
      <c r="AT205" s="223" t="s">
        <v>155</v>
      </c>
      <c r="AU205" s="223" t="s">
        <v>83</v>
      </c>
      <c r="AY205" s="17" t="s">
        <v>152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151</v>
      </c>
      <c r="BM205" s="223" t="s">
        <v>798</v>
      </c>
    </row>
    <row r="206" s="1" customFormat="1">
      <c r="B206" s="38"/>
      <c r="C206" s="39"/>
      <c r="D206" s="229" t="s">
        <v>180</v>
      </c>
      <c r="E206" s="39"/>
      <c r="F206" s="230" t="s">
        <v>559</v>
      </c>
      <c r="G206" s="39"/>
      <c r="H206" s="39"/>
      <c r="I206" s="135"/>
      <c r="J206" s="39"/>
      <c r="K206" s="39"/>
      <c r="L206" s="43"/>
      <c r="M206" s="231"/>
      <c r="N206" s="83"/>
      <c r="O206" s="83"/>
      <c r="P206" s="83"/>
      <c r="Q206" s="83"/>
      <c r="R206" s="83"/>
      <c r="S206" s="83"/>
      <c r="T206" s="84"/>
      <c r="AT206" s="17" t="s">
        <v>180</v>
      </c>
      <c r="AU206" s="17" t="s">
        <v>83</v>
      </c>
    </row>
    <row r="207" s="1" customFormat="1" ht="24" customHeight="1">
      <c r="B207" s="38"/>
      <c r="C207" s="211" t="s">
        <v>368</v>
      </c>
      <c r="D207" s="211" t="s">
        <v>155</v>
      </c>
      <c r="E207" s="212" t="s">
        <v>561</v>
      </c>
      <c r="F207" s="213" t="s">
        <v>562</v>
      </c>
      <c r="G207" s="214" t="s">
        <v>267</v>
      </c>
      <c r="H207" s="215">
        <v>7</v>
      </c>
      <c r="I207" s="216"/>
      <c r="J207" s="217">
        <f>ROUND(I207*H207,2)</f>
        <v>0</v>
      </c>
      <c r="K207" s="213" t="s">
        <v>178</v>
      </c>
      <c r="L207" s="43"/>
      <c r="M207" s="225" t="s">
        <v>19</v>
      </c>
      <c r="N207" s="226" t="s">
        <v>44</v>
      </c>
      <c r="O207" s="83"/>
      <c r="P207" s="227">
        <f>O207*H207</f>
        <v>0</v>
      </c>
      <c r="Q207" s="227">
        <v>1.29291</v>
      </c>
      <c r="R207" s="227">
        <f>Q207*H207</f>
        <v>9.0503700000000009</v>
      </c>
      <c r="S207" s="227">
        <v>0</v>
      </c>
      <c r="T207" s="228">
        <f>S207*H207</f>
        <v>0</v>
      </c>
      <c r="AR207" s="223" t="s">
        <v>151</v>
      </c>
      <c r="AT207" s="223" t="s">
        <v>155</v>
      </c>
      <c r="AU207" s="223" t="s">
        <v>83</v>
      </c>
      <c r="AY207" s="17" t="s">
        <v>152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81</v>
      </c>
      <c r="BK207" s="224">
        <f>ROUND(I207*H207,2)</f>
        <v>0</v>
      </c>
      <c r="BL207" s="17" t="s">
        <v>151</v>
      </c>
      <c r="BM207" s="223" t="s">
        <v>799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800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565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228</v>
      </c>
      <c r="G210" s="243"/>
      <c r="H210" s="246">
        <v>7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81</v>
      </c>
      <c r="AY210" s="252" t="s">
        <v>152</v>
      </c>
    </row>
    <row r="211" s="11" customFormat="1" ht="22.8" customHeight="1">
      <c r="B211" s="195"/>
      <c r="C211" s="196"/>
      <c r="D211" s="197" t="s">
        <v>72</v>
      </c>
      <c r="E211" s="209" t="s">
        <v>151</v>
      </c>
      <c r="F211" s="209" t="s">
        <v>582</v>
      </c>
      <c r="G211" s="196"/>
      <c r="H211" s="196"/>
      <c r="I211" s="199"/>
      <c r="J211" s="210">
        <f>BK211</f>
        <v>0</v>
      </c>
      <c r="K211" s="196"/>
      <c r="L211" s="201"/>
      <c r="M211" s="202"/>
      <c r="N211" s="203"/>
      <c r="O211" s="203"/>
      <c r="P211" s="204">
        <f>SUM(P212:P223)</f>
        <v>0</v>
      </c>
      <c r="Q211" s="203"/>
      <c r="R211" s="204">
        <f>SUM(R212:R223)</f>
        <v>1.1771400000000001</v>
      </c>
      <c r="S211" s="203"/>
      <c r="T211" s="205">
        <f>SUM(T212:T223)</f>
        <v>0</v>
      </c>
      <c r="AR211" s="206" t="s">
        <v>81</v>
      </c>
      <c r="AT211" s="207" t="s">
        <v>72</v>
      </c>
      <c r="AU211" s="207" t="s">
        <v>81</v>
      </c>
      <c r="AY211" s="206" t="s">
        <v>152</v>
      </c>
      <c r="BK211" s="208">
        <f>SUM(BK212:BK223)</f>
        <v>0</v>
      </c>
    </row>
    <row r="212" s="1" customFormat="1" ht="36" customHeight="1">
      <c r="B212" s="38"/>
      <c r="C212" s="211" t="s">
        <v>383</v>
      </c>
      <c r="D212" s="211" t="s">
        <v>155</v>
      </c>
      <c r="E212" s="212" t="s">
        <v>801</v>
      </c>
      <c r="F212" s="213" t="s">
        <v>802</v>
      </c>
      <c r="G212" s="214" t="s">
        <v>236</v>
      </c>
      <c r="H212" s="215">
        <v>4.4000000000000004</v>
      </c>
      <c r="I212" s="216"/>
      <c r="J212" s="217">
        <f>ROUND(I212*H212,2)</f>
        <v>0</v>
      </c>
      <c r="K212" s="213" t="s">
        <v>178</v>
      </c>
      <c r="L212" s="43"/>
      <c r="M212" s="225" t="s">
        <v>19</v>
      </c>
      <c r="N212" s="226" t="s">
        <v>44</v>
      </c>
      <c r="O212" s="83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AR212" s="223" t="s">
        <v>151</v>
      </c>
      <c r="AT212" s="223" t="s">
        <v>155</v>
      </c>
      <c r="AU212" s="223" t="s">
        <v>83</v>
      </c>
      <c r="AY212" s="17" t="s">
        <v>152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81</v>
      </c>
      <c r="BK212" s="224">
        <f>ROUND(I212*H212,2)</f>
        <v>0</v>
      </c>
      <c r="BL212" s="17" t="s">
        <v>151</v>
      </c>
      <c r="BM212" s="223" t="s">
        <v>803</v>
      </c>
    </row>
    <row r="213" s="1" customFormat="1">
      <c r="B213" s="38"/>
      <c r="C213" s="39"/>
      <c r="D213" s="229" t="s">
        <v>180</v>
      </c>
      <c r="E213" s="39"/>
      <c r="F213" s="230" t="s">
        <v>804</v>
      </c>
      <c r="G213" s="39"/>
      <c r="H213" s="39"/>
      <c r="I213" s="135"/>
      <c r="J213" s="39"/>
      <c r="K213" s="39"/>
      <c r="L213" s="43"/>
      <c r="M213" s="231"/>
      <c r="N213" s="83"/>
      <c r="O213" s="83"/>
      <c r="P213" s="83"/>
      <c r="Q213" s="83"/>
      <c r="R213" s="83"/>
      <c r="S213" s="83"/>
      <c r="T213" s="84"/>
      <c r="AT213" s="17" t="s">
        <v>180</v>
      </c>
      <c r="AU213" s="17" t="s">
        <v>83</v>
      </c>
    </row>
    <row r="214" s="12" customFormat="1">
      <c r="B214" s="232"/>
      <c r="C214" s="233"/>
      <c r="D214" s="229" t="s">
        <v>182</v>
      </c>
      <c r="E214" s="234" t="s">
        <v>19</v>
      </c>
      <c r="F214" s="235" t="s">
        <v>805</v>
      </c>
      <c r="G214" s="233"/>
      <c r="H214" s="234" t="s">
        <v>19</v>
      </c>
      <c r="I214" s="236"/>
      <c r="J214" s="233"/>
      <c r="K214" s="233"/>
      <c r="L214" s="237"/>
      <c r="M214" s="238"/>
      <c r="N214" s="239"/>
      <c r="O214" s="239"/>
      <c r="P214" s="239"/>
      <c r="Q214" s="239"/>
      <c r="R214" s="239"/>
      <c r="S214" s="239"/>
      <c r="T214" s="240"/>
      <c r="AT214" s="241" t="s">
        <v>182</v>
      </c>
      <c r="AU214" s="241" t="s">
        <v>83</v>
      </c>
      <c r="AV214" s="12" t="s">
        <v>81</v>
      </c>
      <c r="AW214" s="12" t="s">
        <v>35</v>
      </c>
      <c r="AX214" s="12" t="s">
        <v>73</v>
      </c>
      <c r="AY214" s="241" t="s">
        <v>152</v>
      </c>
    </row>
    <row r="215" s="13" customFormat="1">
      <c r="B215" s="242"/>
      <c r="C215" s="243"/>
      <c r="D215" s="229" t="s">
        <v>182</v>
      </c>
      <c r="E215" s="244" t="s">
        <v>19</v>
      </c>
      <c r="F215" s="245" t="s">
        <v>806</v>
      </c>
      <c r="G215" s="243"/>
      <c r="H215" s="246">
        <v>4.4000000000000004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182</v>
      </c>
      <c r="AU215" s="252" t="s">
        <v>83</v>
      </c>
      <c r="AV215" s="13" t="s">
        <v>83</v>
      </c>
      <c r="AW215" s="13" t="s">
        <v>35</v>
      </c>
      <c r="AX215" s="13" t="s">
        <v>81</v>
      </c>
      <c r="AY215" s="252" t="s">
        <v>152</v>
      </c>
    </row>
    <row r="216" s="1" customFormat="1" ht="48" customHeight="1">
      <c r="B216" s="38"/>
      <c r="C216" s="211" t="s">
        <v>393</v>
      </c>
      <c r="D216" s="211" t="s">
        <v>155</v>
      </c>
      <c r="E216" s="212" t="s">
        <v>593</v>
      </c>
      <c r="F216" s="213" t="s">
        <v>594</v>
      </c>
      <c r="G216" s="214" t="s">
        <v>236</v>
      </c>
      <c r="H216" s="215">
        <v>1706</v>
      </c>
      <c r="I216" s="216"/>
      <c r="J216" s="217">
        <f>ROUND(I216*H216,2)</f>
        <v>0</v>
      </c>
      <c r="K216" s="213" t="s">
        <v>178</v>
      </c>
      <c r="L216" s="43"/>
      <c r="M216" s="225" t="s">
        <v>19</v>
      </c>
      <c r="N216" s="226" t="s">
        <v>44</v>
      </c>
      <c r="O216" s="83"/>
      <c r="P216" s="227">
        <f>O216*H216</f>
        <v>0</v>
      </c>
      <c r="Q216" s="227">
        <v>0.00021000000000000001</v>
      </c>
      <c r="R216" s="227">
        <f>Q216*H216</f>
        <v>0.35826000000000002</v>
      </c>
      <c r="S216" s="227">
        <v>0</v>
      </c>
      <c r="T216" s="228">
        <f>S216*H216</f>
        <v>0</v>
      </c>
      <c r="AR216" s="223" t="s">
        <v>151</v>
      </c>
      <c r="AT216" s="223" t="s">
        <v>155</v>
      </c>
      <c r="AU216" s="223" t="s">
        <v>83</v>
      </c>
      <c r="AY216" s="17" t="s">
        <v>152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81</v>
      </c>
      <c r="BK216" s="224">
        <f>ROUND(I216*H216,2)</f>
        <v>0</v>
      </c>
      <c r="BL216" s="17" t="s">
        <v>151</v>
      </c>
      <c r="BM216" s="223" t="s">
        <v>807</v>
      </c>
    </row>
    <row r="217" s="1" customFormat="1">
      <c r="B217" s="38"/>
      <c r="C217" s="39"/>
      <c r="D217" s="229" t="s">
        <v>180</v>
      </c>
      <c r="E217" s="39"/>
      <c r="F217" s="230" t="s">
        <v>596</v>
      </c>
      <c r="G217" s="39"/>
      <c r="H217" s="39"/>
      <c r="I217" s="135"/>
      <c r="J217" s="39"/>
      <c r="K217" s="39"/>
      <c r="L217" s="43"/>
      <c r="M217" s="231"/>
      <c r="N217" s="83"/>
      <c r="O217" s="83"/>
      <c r="P217" s="83"/>
      <c r="Q217" s="83"/>
      <c r="R217" s="83"/>
      <c r="S217" s="83"/>
      <c r="T217" s="84"/>
      <c r="AT217" s="17" t="s">
        <v>180</v>
      </c>
      <c r="AU217" s="17" t="s">
        <v>83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808</v>
      </c>
      <c r="G218" s="243"/>
      <c r="H218" s="246">
        <v>319.80000000000001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3" customFormat="1">
      <c r="B219" s="242"/>
      <c r="C219" s="243"/>
      <c r="D219" s="229" t="s">
        <v>182</v>
      </c>
      <c r="E219" s="244" t="s">
        <v>19</v>
      </c>
      <c r="F219" s="245" t="s">
        <v>809</v>
      </c>
      <c r="G219" s="243"/>
      <c r="H219" s="246">
        <v>1201.2000000000001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AT219" s="252" t="s">
        <v>182</v>
      </c>
      <c r="AU219" s="252" t="s">
        <v>83</v>
      </c>
      <c r="AV219" s="13" t="s">
        <v>83</v>
      </c>
      <c r="AW219" s="13" t="s">
        <v>35</v>
      </c>
      <c r="AX219" s="13" t="s">
        <v>73</v>
      </c>
      <c r="AY219" s="252" t="s">
        <v>152</v>
      </c>
    </row>
    <row r="220" s="13" customFormat="1">
      <c r="B220" s="242"/>
      <c r="C220" s="243"/>
      <c r="D220" s="229" t="s">
        <v>182</v>
      </c>
      <c r="E220" s="244" t="s">
        <v>19</v>
      </c>
      <c r="F220" s="245" t="s">
        <v>810</v>
      </c>
      <c r="G220" s="243"/>
      <c r="H220" s="246">
        <v>185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AT220" s="252" t="s">
        <v>182</v>
      </c>
      <c r="AU220" s="252" t="s">
        <v>83</v>
      </c>
      <c r="AV220" s="13" t="s">
        <v>83</v>
      </c>
      <c r="AW220" s="13" t="s">
        <v>35</v>
      </c>
      <c r="AX220" s="13" t="s">
        <v>73</v>
      </c>
      <c r="AY220" s="252" t="s">
        <v>152</v>
      </c>
    </row>
    <row r="221" s="14" customFormat="1">
      <c r="B221" s="253"/>
      <c r="C221" s="254"/>
      <c r="D221" s="229" t="s">
        <v>182</v>
      </c>
      <c r="E221" s="255" t="s">
        <v>19</v>
      </c>
      <c r="F221" s="256" t="s">
        <v>189</v>
      </c>
      <c r="G221" s="254"/>
      <c r="H221" s="257">
        <v>1706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AT221" s="263" t="s">
        <v>182</v>
      </c>
      <c r="AU221" s="263" t="s">
        <v>83</v>
      </c>
      <c r="AV221" s="14" t="s">
        <v>151</v>
      </c>
      <c r="AW221" s="14" t="s">
        <v>35</v>
      </c>
      <c r="AX221" s="14" t="s">
        <v>81</v>
      </c>
      <c r="AY221" s="263" t="s">
        <v>152</v>
      </c>
    </row>
    <row r="222" s="1" customFormat="1" ht="16.5" customHeight="1">
      <c r="B222" s="38"/>
      <c r="C222" s="264" t="s">
        <v>397</v>
      </c>
      <c r="D222" s="264" t="s">
        <v>325</v>
      </c>
      <c r="E222" s="265" t="s">
        <v>811</v>
      </c>
      <c r="F222" s="266" t="s">
        <v>812</v>
      </c>
      <c r="G222" s="267" t="s">
        <v>236</v>
      </c>
      <c r="H222" s="268">
        <v>2047.2000000000001</v>
      </c>
      <c r="I222" s="269"/>
      <c r="J222" s="270">
        <f>ROUND(I222*H222,2)</f>
        <v>0</v>
      </c>
      <c r="K222" s="266" t="s">
        <v>178</v>
      </c>
      <c r="L222" s="271"/>
      <c r="M222" s="272" t="s">
        <v>19</v>
      </c>
      <c r="N222" s="273" t="s">
        <v>44</v>
      </c>
      <c r="O222" s="83"/>
      <c r="P222" s="227">
        <f>O222*H222</f>
        <v>0</v>
      </c>
      <c r="Q222" s="227">
        <v>0.00040000000000000002</v>
      </c>
      <c r="R222" s="227">
        <f>Q222*H222</f>
        <v>0.81888000000000005</v>
      </c>
      <c r="S222" s="227">
        <v>0</v>
      </c>
      <c r="T222" s="228">
        <f>S222*H222</f>
        <v>0</v>
      </c>
      <c r="AR222" s="223" t="s">
        <v>233</v>
      </c>
      <c r="AT222" s="223" t="s">
        <v>325</v>
      </c>
      <c r="AU222" s="223" t="s">
        <v>83</v>
      </c>
      <c r="AY222" s="17" t="s">
        <v>152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81</v>
      </c>
      <c r="BK222" s="224">
        <f>ROUND(I222*H222,2)</f>
        <v>0</v>
      </c>
      <c r="BL222" s="17" t="s">
        <v>151</v>
      </c>
      <c r="BM222" s="223" t="s">
        <v>813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814</v>
      </c>
      <c r="G223" s="243"/>
      <c r="H223" s="246">
        <v>2047.2000000000001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81</v>
      </c>
      <c r="AY223" s="252" t="s">
        <v>152</v>
      </c>
    </row>
    <row r="224" s="11" customFormat="1" ht="22.8" customHeight="1">
      <c r="B224" s="195"/>
      <c r="C224" s="196"/>
      <c r="D224" s="197" t="s">
        <v>72</v>
      </c>
      <c r="E224" s="209" t="s">
        <v>537</v>
      </c>
      <c r="F224" s="209" t="s">
        <v>538</v>
      </c>
      <c r="G224" s="196"/>
      <c r="H224" s="196"/>
      <c r="I224" s="199"/>
      <c r="J224" s="210">
        <f>BK224</f>
        <v>0</v>
      </c>
      <c r="K224" s="196"/>
      <c r="L224" s="201"/>
      <c r="M224" s="202"/>
      <c r="N224" s="203"/>
      <c r="O224" s="203"/>
      <c r="P224" s="204">
        <f>SUM(P225:P226)</f>
        <v>0</v>
      </c>
      <c r="Q224" s="203"/>
      <c r="R224" s="204">
        <f>SUM(R225:R226)</f>
        <v>0</v>
      </c>
      <c r="S224" s="203"/>
      <c r="T224" s="205">
        <f>SUM(T225:T226)</f>
        <v>0</v>
      </c>
      <c r="AR224" s="206" t="s">
        <v>81</v>
      </c>
      <c r="AT224" s="207" t="s">
        <v>72</v>
      </c>
      <c r="AU224" s="207" t="s">
        <v>81</v>
      </c>
      <c r="AY224" s="206" t="s">
        <v>152</v>
      </c>
      <c r="BK224" s="208">
        <f>SUM(BK225:BK226)</f>
        <v>0</v>
      </c>
    </row>
    <row r="225" s="1" customFormat="1" ht="36" customHeight="1">
      <c r="B225" s="38"/>
      <c r="C225" s="211" t="s">
        <v>401</v>
      </c>
      <c r="D225" s="211" t="s">
        <v>155</v>
      </c>
      <c r="E225" s="212" t="s">
        <v>815</v>
      </c>
      <c r="F225" s="213" t="s">
        <v>816</v>
      </c>
      <c r="G225" s="214" t="s">
        <v>223</v>
      </c>
      <c r="H225" s="215">
        <v>1049.51</v>
      </c>
      <c r="I225" s="216"/>
      <c r="J225" s="217">
        <f>ROUND(I225*H225,2)</f>
        <v>0</v>
      </c>
      <c r="K225" s="213" t="s">
        <v>178</v>
      </c>
      <c r="L225" s="43"/>
      <c r="M225" s="225" t="s">
        <v>19</v>
      </c>
      <c r="N225" s="226" t="s">
        <v>44</v>
      </c>
      <c r="O225" s="83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AR225" s="223" t="s">
        <v>151</v>
      </c>
      <c r="AT225" s="223" t="s">
        <v>155</v>
      </c>
      <c r="AU225" s="223" t="s">
        <v>83</v>
      </c>
      <c r="AY225" s="17" t="s">
        <v>152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81</v>
      </c>
      <c r="BK225" s="224">
        <f>ROUND(I225*H225,2)</f>
        <v>0</v>
      </c>
      <c r="BL225" s="17" t="s">
        <v>151</v>
      </c>
      <c r="BM225" s="223" t="s">
        <v>817</v>
      </c>
    </row>
    <row r="226" s="1" customFormat="1">
      <c r="B226" s="38"/>
      <c r="C226" s="39"/>
      <c r="D226" s="229" t="s">
        <v>180</v>
      </c>
      <c r="E226" s="39"/>
      <c r="F226" s="230" t="s">
        <v>818</v>
      </c>
      <c r="G226" s="39"/>
      <c r="H226" s="39"/>
      <c r="I226" s="135"/>
      <c r="J226" s="39"/>
      <c r="K226" s="39"/>
      <c r="L226" s="43"/>
      <c r="M226" s="231"/>
      <c r="N226" s="83"/>
      <c r="O226" s="83"/>
      <c r="P226" s="83"/>
      <c r="Q226" s="83"/>
      <c r="R226" s="83"/>
      <c r="S226" s="83"/>
      <c r="T226" s="84"/>
      <c r="AT226" s="17" t="s">
        <v>180</v>
      </c>
      <c r="AU226" s="17" t="s">
        <v>83</v>
      </c>
    </row>
    <row r="227" s="11" customFormat="1" ht="22.8" customHeight="1">
      <c r="B227" s="195"/>
      <c r="C227" s="196"/>
      <c r="D227" s="197" t="s">
        <v>72</v>
      </c>
      <c r="E227" s="209" t="s">
        <v>607</v>
      </c>
      <c r="F227" s="209" t="s">
        <v>608</v>
      </c>
      <c r="G227" s="196"/>
      <c r="H227" s="196"/>
      <c r="I227" s="199"/>
      <c r="J227" s="210">
        <f>BK227</f>
        <v>0</v>
      </c>
      <c r="K227" s="196"/>
      <c r="L227" s="201"/>
      <c r="M227" s="202"/>
      <c r="N227" s="203"/>
      <c r="O227" s="203"/>
      <c r="P227" s="204">
        <f>SUM(P228:P309)</f>
        <v>0</v>
      </c>
      <c r="Q227" s="203"/>
      <c r="R227" s="204">
        <f>SUM(R228:R309)</f>
        <v>0</v>
      </c>
      <c r="S227" s="203"/>
      <c r="T227" s="205">
        <f>SUM(T228:T309)</f>
        <v>0</v>
      </c>
      <c r="AR227" s="206" t="s">
        <v>81</v>
      </c>
      <c r="AT227" s="207" t="s">
        <v>72</v>
      </c>
      <c r="AU227" s="207" t="s">
        <v>81</v>
      </c>
      <c r="AY227" s="206" t="s">
        <v>152</v>
      </c>
      <c r="BK227" s="208">
        <f>SUM(BK228:BK309)</f>
        <v>0</v>
      </c>
    </row>
    <row r="228" s="1" customFormat="1" ht="36" customHeight="1">
      <c r="B228" s="38"/>
      <c r="C228" s="211" t="s">
        <v>407</v>
      </c>
      <c r="D228" s="211" t="s">
        <v>155</v>
      </c>
      <c r="E228" s="212" t="s">
        <v>819</v>
      </c>
      <c r="F228" s="213" t="s">
        <v>820</v>
      </c>
      <c r="G228" s="214" t="s">
        <v>223</v>
      </c>
      <c r="H228" s="215">
        <v>1120.1500000000001</v>
      </c>
      <c r="I228" s="216"/>
      <c r="J228" s="217">
        <f>ROUND(I228*H228,2)</f>
        <v>0</v>
      </c>
      <c r="K228" s="213" t="s">
        <v>178</v>
      </c>
      <c r="L228" s="43"/>
      <c r="M228" s="225" t="s">
        <v>19</v>
      </c>
      <c r="N228" s="226" t="s">
        <v>44</v>
      </c>
      <c r="O228" s="83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AR228" s="223" t="s">
        <v>151</v>
      </c>
      <c r="AT228" s="223" t="s">
        <v>155</v>
      </c>
      <c r="AU228" s="223" t="s">
        <v>83</v>
      </c>
      <c r="AY228" s="17" t="s">
        <v>152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7" t="s">
        <v>81</v>
      </c>
      <c r="BK228" s="224">
        <f>ROUND(I228*H228,2)</f>
        <v>0</v>
      </c>
      <c r="BL228" s="17" t="s">
        <v>151</v>
      </c>
      <c r="BM228" s="223" t="s">
        <v>821</v>
      </c>
    </row>
    <row r="229" s="1" customFormat="1">
      <c r="B229" s="38"/>
      <c r="C229" s="39"/>
      <c r="D229" s="229" t="s">
        <v>180</v>
      </c>
      <c r="E229" s="39"/>
      <c r="F229" s="230" t="s">
        <v>822</v>
      </c>
      <c r="G229" s="39"/>
      <c r="H229" s="39"/>
      <c r="I229" s="135"/>
      <c r="J229" s="39"/>
      <c r="K229" s="39"/>
      <c r="L229" s="43"/>
      <c r="M229" s="231"/>
      <c r="N229" s="83"/>
      <c r="O229" s="83"/>
      <c r="P229" s="83"/>
      <c r="Q229" s="83"/>
      <c r="R229" s="83"/>
      <c r="S229" s="83"/>
      <c r="T229" s="84"/>
      <c r="AT229" s="17" t="s">
        <v>180</v>
      </c>
      <c r="AU229" s="17" t="s">
        <v>83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696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2" customFormat="1">
      <c r="B231" s="232"/>
      <c r="C231" s="233"/>
      <c r="D231" s="229" t="s">
        <v>182</v>
      </c>
      <c r="E231" s="234" t="s">
        <v>19</v>
      </c>
      <c r="F231" s="235" t="s">
        <v>697</v>
      </c>
      <c r="G231" s="233"/>
      <c r="H231" s="234" t="s">
        <v>19</v>
      </c>
      <c r="I231" s="236"/>
      <c r="J231" s="233"/>
      <c r="K231" s="233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182</v>
      </c>
      <c r="AU231" s="241" t="s">
        <v>83</v>
      </c>
      <c r="AV231" s="12" t="s">
        <v>81</v>
      </c>
      <c r="AW231" s="12" t="s">
        <v>35</v>
      </c>
      <c r="AX231" s="12" t="s">
        <v>73</v>
      </c>
      <c r="AY231" s="241" t="s">
        <v>152</v>
      </c>
    </row>
    <row r="232" s="12" customFormat="1">
      <c r="B232" s="232"/>
      <c r="C232" s="233"/>
      <c r="D232" s="229" t="s">
        <v>182</v>
      </c>
      <c r="E232" s="234" t="s">
        <v>19</v>
      </c>
      <c r="F232" s="235" t="s">
        <v>699</v>
      </c>
      <c r="G232" s="233"/>
      <c r="H232" s="234" t="s">
        <v>19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182</v>
      </c>
      <c r="AU232" s="241" t="s">
        <v>83</v>
      </c>
      <c r="AV232" s="12" t="s">
        <v>81</v>
      </c>
      <c r="AW232" s="12" t="s">
        <v>35</v>
      </c>
      <c r="AX232" s="12" t="s">
        <v>73</v>
      </c>
      <c r="AY232" s="241" t="s">
        <v>152</v>
      </c>
    </row>
    <row r="233" s="12" customFormat="1">
      <c r="B233" s="232"/>
      <c r="C233" s="233"/>
      <c r="D233" s="229" t="s">
        <v>182</v>
      </c>
      <c r="E233" s="234" t="s">
        <v>19</v>
      </c>
      <c r="F233" s="235" t="s">
        <v>700</v>
      </c>
      <c r="G233" s="233"/>
      <c r="H233" s="234" t="s">
        <v>19</v>
      </c>
      <c r="I233" s="236"/>
      <c r="J233" s="233"/>
      <c r="K233" s="233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182</v>
      </c>
      <c r="AU233" s="241" t="s">
        <v>83</v>
      </c>
      <c r="AV233" s="12" t="s">
        <v>81</v>
      </c>
      <c r="AW233" s="12" t="s">
        <v>35</v>
      </c>
      <c r="AX233" s="12" t="s">
        <v>73</v>
      </c>
      <c r="AY233" s="241" t="s">
        <v>152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823</v>
      </c>
      <c r="G234" s="243"/>
      <c r="H234" s="246">
        <v>850.5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73</v>
      </c>
      <c r="AY234" s="252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705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706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824</v>
      </c>
      <c r="G237" s="243"/>
      <c r="H237" s="246">
        <v>118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688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825</v>
      </c>
      <c r="G239" s="243"/>
      <c r="H239" s="246">
        <v>42.899999999999999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3" customFormat="1">
      <c r="B240" s="242"/>
      <c r="C240" s="243"/>
      <c r="D240" s="229" t="s">
        <v>182</v>
      </c>
      <c r="E240" s="244" t="s">
        <v>19</v>
      </c>
      <c r="F240" s="245" t="s">
        <v>826</v>
      </c>
      <c r="G240" s="243"/>
      <c r="H240" s="246">
        <v>108.75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AT240" s="252" t="s">
        <v>182</v>
      </c>
      <c r="AU240" s="252" t="s">
        <v>83</v>
      </c>
      <c r="AV240" s="13" t="s">
        <v>83</v>
      </c>
      <c r="AW240" s="13" t="s">
        <v>35</v>
      </c>
      <c r="AX240" s="13" t="s">
        <v>73</v>
      </c>
      <c r="AY240" s="252" t="s">
        <v>152</v>
      </c>
    </row>
    <row r="241" s="14" customFormat="1">
      <c r="B241" s="253"/>
      <c r="C241" s="254"/>
      <c r="D241" s="229" t="s">
        <v>182</v>
      </c>
      <c r="E241" s="255" t="s">
        <v>19</v>
      </c>
      <c r="F241" s="256" t="s">
        <v>189</v>
      </c>
      <c r="G241" s="254"/>
      <c r="H241" s="257">
        <v>1120.1500000000001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AT241" s="263" t="s">
        <v>182</v>
      </c>
      <c r="AU241" s="263" t="s">
        <v>83</v>
      </c>
      <c r="AV241" s="14" t="s">
        <v>151</v>
      </c>
      <c r="AW241" s="14" t="s">
        <v>35</v>
      </c>
      <c r="AX241" s="14" t="s">
        <v>81</v>
      </c>
      <c r="AY241" s="263" t="s">
        <v>152</v>
      </c>
    </row>
    <row r="242" s="1" customFormat="1" ht="36" customHeight="1">
      <c r="B242" s="38"/>
      <c r="C242" s="211" t="s">
        <v>412</v>
      </c>
      <c r="D242" s="211" t="s">
        <v>155</v>
      </c>
      <c r="E242" s="212" t="s">
        <v>827</v>
      </c>
      <c r="F242" s="213" t="s">
        <v>828</v>
      </c>
      <c r="G242" s="214" t="s">
        <v>223</v>
      </c>
      <c r="H242" s="215">
        <v>10081.35</v>
      </c>
      <c r="I242" s="216"/>
      <c r="J242" s="217">
        <f>ROUND(I242*H242,2)</f>
        <v>0</v>
      </c>
      <c r="K242" s="213" t="s">
        <v>178</v>
      </c>
      <c r="L242" s="43"/>
      <c r="M242" s="225" t="s">
        <v>19</v>
      </c>
      <c r="N242" s="226" t="s">
        <v>44</v>
      </c>
      <c r="O242" s="83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AR242" s="223" t="s">
        <v>151</v>
      </c>
      <c r="AT242" s="223" t="s">
        <v>155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829</v>
      </c>
    </row>
    <row r="243" s="1" customFormat="1">
      <c r="B243" s="38"/>
      <c r="C243" s="39"/>
      <c r="D243" s="229" t="s">
        <v>180</v>
      </c>
      <c r="E243" s="39"/>
      <c r="F243" s="230" t="s">
        <v>822</v>
      </c>
      <c r="G243" s="39"/>
      <c r="H243" s="39"/>
      <c r="I243" s="135"/>
      <c r="J243" s="39"/>
      <c r="K243" s="39"/>
      <c r="L243" s="43"/>
      <c r="M243" s="231"/>
      <c r="N243" s="83"/>
      <c r="O243" s="83"/>
      <c r="P243" s="83"/>
      <c r="Q243" s="83"/>
      <c r="R243" s="83"/>
      <c r="S243" s="83"/>
      <c r="T243" s="84"/>
      <c r="AT243" s="17" t="s">
        <v>180</v>
      </c>
      <c r="AU243" s="17" t="s">
        <v>83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830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831</v>
      </c>
      <c r="G245" s="243"/>
      <c r="H245" s="246">
        <v>10081.35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81</v>
      </c>
      <c r="AY245" s="252" t="s">
        <v>152</v>
      </c>
    </row>
    <row r="246" s="1" customFormat="1" ht="36" customHeight="1">
      <c r="B246" s="38"/>
      <c r="C246" s="211" t="s">
        <v>417</v>
      </c>
      <c r="D246" s="211" t="s">
        <v>155</v>
      </c>
      <c r="E246" s="212" t="s">
        <v>832</v>
      </c>
      <c r="F246" s="213" t="s">
        <v>222</v>
      </c>
      <c r="G246" s="214" t="s">
        <v>223</v>
      </c>
      <c r="H246" s="215">
        <v>3000.7959999999998</v>
      </c>
      <c r="I246" s="216"/>
      <c r="J246" s="217">
        <f>ROUND(I246*H246,2)</f>
        <v>0</v>
      </c>
      <c r="K246" s="213" t="s">
        <v>178</v>
      </c>
      <c r="L246" s="43"/>
      <c r="M246" s="225" t="s">
        <v>19</v>
      </c>
      <c r="N246" s="226" t="s">
        <v>44</v>
      </c>
      <c r="O246" s="83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223" t="s">
        <v>151</v>
      </c>
      <c r="AT246" s="223" t="s">
        <v>155</v>
      </c>
      <c r="AU246" s="223" t="s">
        <v>83</v>
      </c>
      <c r="AY246" s="17" t="s">
        <v>152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151</v>
      </c>
      <c r="BM246" s="223" t="s">
        <v>833</v>
      </c>
    </row>
    <row r="247" s="1" customFormat="1">
      <c r="B247" s="38"/>
      <c r="C247" s="39"/>
      <c r="D247" s="229" t="s">
        <v>180</v>
      </c>
      <c r="E247" s="39"/>
      <c r="F247" s="230" t="s">
        <v>834</v>
      </c>
      <c r="G247" s="39"/>
      <c r="H247" s="39"/>
      <c r="I247" s="135"/>
      <c r="J247" s="39"/>
      <c r="K247" s="39"/>
      <c r="L247" s="43"/>
      <c r="M247" s="231"/>
      <c r="N247" s="83"/>
      <c r="O247" s="83"/>
      <c r="P247" s="83"/>
      <c r="Q247" s="83"/>
      <c r="R247" s="83"/>
      <c r="S247" s="83"/>
      <c r="T247" s="84"/>
      <c r="AT247" s="17" t="s">
        <v>180</v>
      </c>
      <c r="AU247" s="17" t="s">
        <v>83</v>
      </c>
    </row>
    <row r="248" s="12" customFormat="1">
      <c r="B248" s="232"/>
      <c r="C248" s="233"/>
      <c r="D248" s="229" t="s">
        <v>182</v>
      </c>
      <c r="E248" s="234" t="s">
        <v>19</v>
      </c>
      <c r="F248" s="235" t="s">
        <v>835</v>
      </c>
      <c r="G248" s="233"/>
      <c r="H248" s="234" t="s">
        <v>19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182</v>
      </c>
      <c r="AU248" s="241" t="s">
        <v>83</v>
      </c>
      <c r="AV248" s="12" t="s">
        <v>81</v>
      </c>
      <c r="AW248" s="12" t="s">
        <v>35</v>
      </c>
      <c r="AX248" s="12" t="s">
        <v>73</v>
      </c>
      <c r="AY248" s="241" t="s">
        <v>152</v>
      </c>
    </row>
    <row r="249" s="13" customFormat="1">
      <c r="B249" s="242"/>
      <c r="C249" s="243"/>
      <c r="D249" s="229" t="s">
        <v>182</v>
      </c>
      <c r="E249" s="244" t="s">
        <v>19</v>
      </c>
      <c r="F249" s="245" t="s">
        <v>836</v>
      </c>
      <c r="G249" s="243"/>
      <c r="H249" s="246">
        <v>1120.1500000000001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AT249" s="252" t="s">
        <v>182</v>
      </c>
      <c r="AU249" s="252" t="s">
        <v>83</v>
      </c>
      <c r="AV249" s="13" t="s">
        <v>83</v>
      </c>
      <c r="AW249" s="13" t="s">
        <v>35</v>
      </c>
      <c r="AX249" s="13" t="s">
        <v>73</v>
      </c>
      <c r="AY249" s="252" t="s">
        <v>152</v>
      </c>
    </row>
    <row r="250" s="12" customFormat="1">
      <c r="B250" s="232"/>
      <c r="C250" s="233"/>
      <c r="D250" s="229" t="s">
        <v>182</v>
      </c>
      <c r="E250" s="234" t="s">
        <v>19</v>
      </c>
      <c r="F250" s="235" t="s">
        <v>837</v>
      </c>
      <c r="G250" s="233"/>
      <c r="H250" s="234" t="s">
        <v>19</v>
      </c>
      <c r="I250" s="236"/>
      <c r="J250" s="233"/>
      <c r="K250" s="233"/>
      <c r="L250" s="237"/>
      <c r="M250" s="238"/>
      <c r="N250" s="239"/>
      <c r="O250" s="239"/>
      <c r="P250" s="239"/>
      <c r="Q250" s="239"/>
      <c r="R250" s="239"/>
      <c r="S250" s="239"/>
      <c r="T250" s="240"/>
      <c r="AT250" s="241" t="s">
        <v>182</v>
      </c>
      <c r="AU250" s="241" t="s">
        <v>83</v>
      </c>
      <c r="AV250" s="12" t="s">
        <v>81</v>
      </c>
      <c r="AW250" s="12" t="s">
        <v>35</v>
      </c>
      <c r="AX250" s="12" t="s">
        <v>73</v>
      </c>
      <c r="AY250" s="241" t="s">
        <v>152</v>
      </c>
    </row>
    <row r="251" s="13" customFormat="1">
      <c r="B251" s="242"/>
      <c r="C251" s="243"/>
      <c r="D251" s="229" t="s">
        <v>182</v>
      </c>
      <c r="E251" s="244" t="s">
        <v>19</v>
      </c>
      <c r="F251" s="245" t="s">
        <v>838</v>
      </c>
      <c r="G251" s="243"/>
      <c r="H251" s="246">
        <v>1880.646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AT251" s="252" t="s">
        <v>182</v>
      </c>
      <c r="AU251" s="252" t="s">
        <v>83</v>
      </c>
      <c r="AV251" s="13" t="s">
        <v>83</v>
      </c>
      <c r="AW251" s="13" t="s">
        <v>35</v>
      </c>
      <c r="AX251" s="13" t="s">
        <v>73</v>
      </c>
      <c r="AY251" s="252" t="s">
        <v>152</v>
      </c>
    </row>
    <row r="252" s="14" customFormat="1">
      <c r="B252" s="253"/>
      <c r="C252" s="254"/>
      <c r="D252" s="229" t="s">
        <v>182</v>
      </c>
      <c r="E252" s="255" t="s">
        <v>19</v>
      </c>
      <c r="F252" s="256" t="s">
        <v>189</v>
      </c>
      <c r="G252" s="254"/>
      <c r="H252" s="257">
        <v>3000.7960000000003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AT252" s="263" t="s">
        <v>182</v>
      </c>
      <c r="AU252" s="263" t="s">
        <v>83</v>
      </c>
      <c r="AV252" s="14" t="s">
        <v>151</v>
      </c>
      <c r="AW252" s="14" t="s">
        <v>35</v>
      </c>
      <c r="AX252" s="14" t="s">
        <v>81</v>
      </c>
      <c r="AY252" s="263" t="s">
        <v>152</v>
      </c>
    </row>
    <row r="253" s="1" customFormat="1" ht="36" customHeight="1">
      <c r="B253" s="38"/>
      <c r="C253" s="211" t="s">
        <v>426</v>
      </c>
      <c r="D253" s="211" t="s">
        <v>155</v>
      </c>
      <c r="E253" s="212" t="s">
        <v>839</v>
      </c>
      <c r="F253" s="213" t="s">
        <v>840</v>
      </c>
      <c r="G253" s="214" t="s">
        <v>223</v>
      </c>
      <c r="H253" s="215">
        <v>1131.0409999999999</v>
      </c>
      <c r="I253" s="216"/>
      <c r="J253" s="217">
        <f>ROUND(I253*H253,2)</f>
        <v>0</v>
      </c>
      <c r="K253" s="213" t="s">
        <v>178</v>
      </c>
      <c r="L253" s="43"/>
      <c r="M253" s="225" t="s">
        <v>19</v>
      </c>
      <c r="N253" s="226" t="s">
        <v>44</v>
      </c>
      <c r="O253" s="83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AR253" s="223" t="s">
        <v>151</v>
      </c>
      <c r="AT253" s="223" t="s">
        <v>155</v>
      </c>
      <c r="AU253" s="223" t="s">
        <v>83</v>
      </c>
      <c r="AY253" s="17" t="s">
        <v>152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7" t="s">
        <v>81</v>
      </c>
      <c r="BK253" s="224">
        <f>ROUND(I253*H253,2)</f>
        <v>0</v>
      </c>
      <c r="BL253" s="17" t="s">
        <v>151</v>
      </c>
      <c r="BM253" s="223" t="s">
        <v>841</v>
      </c>
    </row>
    <row r="254" s="1" customFormat="1">
      <c r="B254" s="38"/>
      <c r="C254" s="39"/>
      <c r="D254" s="229" t="s">
        <v>180</v>
      </c>
      <c r="E254" s="39"/>
      <c r="F254" s="230" t="s">
        <v>842</v>
      </c>
      <c r="G254" s="39"/>
      <c r="H254" s="39"/>
      <c r="I254" s="135"/>
      <c r="J254" s="39"/>
      <c r="K254" s="39"/>
      <c r="L254" s="43"/>
      <c r="M254" s="231"/>
      <c r="N254" s="83"/>
      <c r="O254" s="83"/>
      <c r="P254" s="83"/>
      <c r="Q254" s="83"/>
      <c r="R254" s="83"/>
      <c r="S254" s="83"/>
      <c r="T254" s="84"/>
      <c r="AT254" s="17" t="s">
        <v>180</v>
      </c>
      <c r="AU254" s="17" t="s">
        <v>83</v>
      </c>
    </row>
    <row r="255" s="12" customFormat="1">
      <c r="B255" s="232"/>
      <c r="C255" s="233"/>
      <c r="D255" s="229" t="s">
        <v>182</v>
      </c>
      <c r="E255" s="234" t="s">
        <v>19</v>
      </c>
      <c r="F255" s="235" t="s">
        <v>676</v>
      </c>
      <c r="G255" s="233"/>
      <c r="H255" s="234" t="s">
        <v>19</v>
      </c>
      <c r="I255" s="236"/>
      <c r="J255" s="233"/>
      <c r="K255" s="233"/>
      <c r="L255" s="237"/>
      <c r="M255" s="238"/>
      <c r="N255" s="239"/>
      <c r="O255" s="239"/>
      <c r="P255" s="239"/>
      <c r="Q255" s="239"/>
      <c r="R255" s="239"/>
      <c r="S255" s="239"/>
      <c r="T255" s="240"/>
      <c r="AT255" s="241" t="s">
        <v>182</v>
      </c>
      <c r="AU255" s="241" t="s">
        <v>83</v>
      </c>
      <c r="AV255" s="12" t="s">
        <v>81</v>
      </c>
      <c r="AW255" s="12" t="s">
        <v>35</v>
      </c>
      <c r="AX255" s="12" t="s">
        <v>73</v>
      </c>
      <c r="AY255" s="241" t="s">
        <v>152</v>
      </c>
    </row>
    <row r="256" s="13" customFormat="1">
      <c r="B256" s="242"/>
      <c r="C256" s="243"/>
      <c r="D256" s="229" t="s">
        <v>182</v>
      </c>
      <c r="E256" s="244" t="s">
        <v>19</v>
      </c>
      <c r="F256" s="245" t="s">
        <v>843</v>
      </c>
      <c r="G256" s="243"/>
      <c r="H256" s="246">
        <v>37.18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AT256" s="252" t="s">
        <v>182</v>
      </c>
      <c r="AU256" s="252" t="s">
        <v>83</v>
      </c>
      <c r="AV256" s="13" t="s">
        <v>83</v>
      </c>
      <c r="AW256" s="13" t="s">
        <v>35</v>
      </c>
      <c r="AX256" s="13" t="s">
        <v>73</v>
      </c>
      <c r="AY256" s="252" t="s">
        <v>152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682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844</v>
      </c>
      <c r="G258" s="243"/>
      <c r="H258" s="246">
        <v>60.136000000000003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73</v>
      </c>
      <c r="AY258" s="252" t="s">
        <v>152</v>
      </c>
    </row>
    <row r="259" s="12" customFormat="1">
      <c r="B259" s="232"/>
      <c r="C259" s="233"/>
      <c r="D259" s="229" t="s">
        <v>182</v>
      </c>
      <c r="E259" s="234" t="s">
        <v>19</v>
      </c>
      <c r="F259" s="235" t="s">
        <v>711</v>
      </c>
      <c r="G259" s="233"/>
      <c r="H259" s="234" t="s">
        <v>19</v>
      </c>
      <c r="I259" s="236"/>
      <c r="J259" s="233"/>
      <c r="K259" s="233"/>
      <c r="L259" s="237"/>
      <c r="M259" s="238"/>
      <c r="N259" s="239"/>
      <c r="O259" s="239"/>
      <c r="P259" s="239"/>
      <c r="Q259" s="239"/>
      <c r="R259" s="239"/>
      <c r="S259" s="239"/>
      <c r="T259" s="240"/>
      <c r="AT259" s="241" t="s">
        <v>182</v>
      </c>
      <c r="AU259" s="241" t="s">
        <v>83</v>
      </c>
      <c r="AV259" s="12" t="s">
        <v>81</v>
      </c>
      <c r="AW259" s="12" t="s">
        <v>35</v>
      </c>
      <c r="AX259" s="12" t="s">
        <v>73</v>
      </c>
      <c r="AY259" s="241" t="s">
        <v>152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706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845</v>
      </c>
      <c r="G261" s="243"/>
      <c r="H261" s="246">
        <v>23.128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2" customFormat="1">
      <c r="B262" s="232"/>
      <c r="C262" s="233"/>
      <c r="D262" s="229" t="s">
        <v>182</v>
      </c>
      <c r="E262" s="234" t="s">
        <v>19</v>
      </c>
      <c r="F262" s="235" t="s">
        <v>699</v>
      </c>
      <c r="G262" s="233"/>
      <c r="H262" s="234" t="s">
        <v>19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AT262" s="241" t="s">
        <v>182</v>
      </c>
      <c r="AU262" s="241" t="s">
        <v>83</v>
      </c>
      <c r="AV262" s="12" t="s">
        <v>81</v>
      </c>
      <c r="AW262" s="12" t="s">
        <v>35</v>
      </c>
      <c r="AX262" s="12" t="s">
        <v>73</v>
      </c>
      <c r="AY262" s="241" t="s">
        <v>152</v>
      </c>
    </row>
    <row r="263" s="12" customFormat="1">
      <c r="B263" s="232"/>
      <c r="C263" s="233"/>
      <c r="D263" s="229" t="s">
        <v>182</v>
      </c>
      <c r="E263" s="234" t="s">
        <v>19</v>
      </c>
      <c r="F263" s="235" t="s">
        <v>700</v>
      </c>
      <c r="G263" s="233"/>
      <c r="H263" s="234" t="s">
        <v>19</v>
      </c>
      <c r="I263" s="236"/>
      <c r="J263" s="233"/>
      <c r="K263" s="233"/>
      <c r="L263" s="237"/>
      <c r="M263" s="238"/>
      <c r="N263" s="239"/>
      <c r="O263" s="239"/>
      <c r="P263" s="239"/>
      <c r="Q263" s="239"/>
      <c r="R263" s="239"/>
      <c r="S263" s="239"/>
      <c r="T263" s="240"/>
      <c r="AT263" s="241" t="s">
        <v>182</v>
      </c>
      <c r="AU263" s="241" t="s">
        <v>83</v>
      </c>
      <c r="AV263" s="12" t="s">
        <v>81</v>
      </c>
      <c r="AW263" s="12" t="s">
        <v>35</v>
      </c>
      <c r="AX263" s="12" t="s">
        <v>73</v>
      </c>
      <c r="AY263" s="241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846</v>
      </c>
      <c r="G264" s="243"/>
      <c r="H264" s="246">
        <v>473.44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718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847</v>
      </c>
      <c r="G266" s="243"/>
      <c r="H266" s="246">
        <v>212.43000000000001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73</v>
      </c>
      <c r="AY266" s="252" t="s">
        <v>152</v>
      </c>
    </row>
    <row r="267" s="12" customFormat="1">
      <c r="B267" s="232"/>
      <c r="C267" s="233"/>
      <c r="D267" s="229" t="s">
        <v>182</v>
      </c>
      <c r="E267" s="234" t="s">
        <v>19</v>
      </c>
      <c r="F267" s="235" t="s">
        <v>848</v>
      </c>
      <c r="G267" s="233"/>
      <c r="H267" s="234" t="s">
        <v>19</v>
      </c>
      <c r="I267" s="236"/>
      <c r="J267" s="233"/>
      <c r="K267" s="233"/>
      <c r="L267" s="237"/>
      <c r="M267" s="238"/>
      <c r="N267" s="239"/>
      <c r="O267" s="239"/>
      <c r="P267" s="239"/>
      <c r="Q267" s="239"/>
      <c r="R267" s="239"/>
      <c r="S267" s="239"/>
      <c r="T267" s="240"/>
      <c r="AT267" s="241" t="s">
        <v>182</v>
      </c>
      <c r="AU267" s="241" t="s">
        <v>83</v>
      </c>
      <c r="AV267" s="12" t="s">
        <v>81</v>
      </c>
      <c r="AW267" s="12" t="s">
        <v>35</v>
      </c>
      <c r="AX267" s="12" t="s">
        <v>73</v>
      </c>
      <c r="AY267" s="241" t="s">
        <v>152</v>
      </c>
    </row>
    <row r="268" s="13" customFormat="1">
      <c r="B268" s="242"/>
      <c r="C268" s="243"/>
      <c r="D268" s="229" t="s">
        <v>182</v>
      </c>
      <c r="E268" s="244" t="s">
        <v>19</v>
      </c>
      <c r="F268" s="245" t="s">
        <v>849</v>
      </c>
      <c r="G268" s="243"/>
      <c r="H268" s="246">
        <v>84.992000000000004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AT268" s="252" t="s">
        <v>182</v>
      </c>
      <c r="AU268" s="252" t="s">
        <v>83</v>
      </c>
      <c r="AV268" s="13" t="s">
        <v>83</v>
      </c>
      <c r="AW268" s="13" t="s">
        <v>35</v>
      </c>
      <c r="AX268" s="13" t="s">
        <v>73</v>
      </c>
      <c r="AY268" s="252" t="s">
        <v>152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733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2" customFormat="1">
      <c r="B270" s="232"/>
      <c r="C270" s="233"/>
      <c r="D270" s="229" t="s">
        <v>182</v>
      </c>
      <c r="E270" s="234" t="s">
        <v>19</v>
      </c>
      <c r="F270" s="235" t="s">
        <v>734</v>
      </c>
      <c r="G270" s="233"/>
      <c r="H270" s="234" t="s">
        <v>19</v>
      </c>
      <c r="I270" s="236"/>
      <c r="J270" s="233"/>
      <c r="K270" s="233"/>
      <c r="L270" s="237"/>
      <c r="M270" s="238"/>
      <c r="N270" s="239"/>
      <c r="O270" s="239"/>
      <c r="P270" s="239"/>
      <c r="Q270" s="239"/>
      <c r="R270" s="239"/>
      <c r="S270" s="239"/>
      <c r="T270" s="240"/>
      <c r="AT270" s="241" t="s">
        <v>182</v>
      </c>
      <c r="AU270" s="241" t="s">
        <v>83</v>
      </c>
      <c r="AV270" s="12" t="s">
        <v>81</v>
      </c>
      <c r="AW270" s="12" t="s">
        <v>35</v>
      </c>
      <c r="AX270" s="12" t="s">
        <v>73</v>
      </c>
      <c r="AY270" s="241" t="s">
        <v>152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850</v>
      </c>
      <c r="G271" s="243"/>
      <c r="H271" s="246">
        <v>32.479999999999997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73</v>
      </c>
      <c r="AY271" s="252" t="s">
        <v>152</v>
      </c>
    </row>
    <row r="272" s="12" customFormat="1">
      <c r="B272" s="232"/>
      <c r="C272" s="233"/>
      <c r="D272" s="229" t="s">
        <v>182</v>
      </c>
      <c r="E272" s="234" t="s">
        <v>19</v>
      </c>
      <c r="F272" s="235" t="s">
        <v>851</v>
      </c>
      <c r="G272" s="233"/>
      <c r="H272" s="234" t="s">
        <v>19</v>
      </c>
      <c r="I272" s="236"/>
      <c r="J272" s="233"/>
      <c r="K272" s="233"/>
      <c r="L272" s="237"/>
      <c r="M272" s="238"/>
      <c r="N272" s="239"/>
      <c r="O272" s="239"/>
      <c r="P272" s="239"/>
      <c r="Q272" s="239"/>
      <c r="R272" s="239"/>
      <c r="S272" s="239"/>
      <c r="T272" s="240"/>
      <c r="AT272" s="241" t="s">
        <v>182</v>
      </c>
      <c r="AU272" s="241" t="s">
        <v>83</v>
      </c>
      <c r="AV272" s="12" t="s">
        <v>81</v>
      </c>
      <c r="AW272" s="12" t="s">
        <v>35</v>
      </c>
      <c r="AX272" s="12" t="s">
        <v>73</v>
      </c>
      <c r="AY272" s="241" t="s">
        <v>152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852</v>
      </c>
      <c r="G273" s="243"/>
      <c r="H273" s="246">
        <v>207.255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73</v>
      </c>
      <c r="AY273" s="252" t="s">
        <v>152</v>
      </c>
    </row>
    <row r="274" s="14" customFormat="1">
      <c r="B274" s="253"/>
      <c r="C274" s="254"/>
      <c r="D274" s="229" t="s">
        <v>182</v>
      </c>
      <c r="E274" s="255" t="s">
        <v>19</v>
      </c>
      <c r="F274" s="256" t="s">
        <v>189</v>
      </c>
      <c r="G274" s="254"/>
      <c r="H274" s="257">
        <v>1131.0410000000002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AT274" s="263" t="s">
        <v>182</v>
      </c>
      <c r="AU274" s="263" t="s">
        <v>83</v>
      </c>
      <c r="AV274" s="14" t="s">
        <v>151</v>
      </c>
      <c r="AW274" s="14" t="s">
        <v>35</v>
      </c>
      <c r="AX274" s="14" t="s">
        <v>81</v>
      </c>
      <c r="AY274" s="263" t="s">
        <v>152</v>
      </c>
    </row>
    <row r="275" s="1" customFormat="1" ht="48" customHeight="1">
      <c r="B275" s="38"/>
      <c r="C275" s="211" t="s">
        <v>434</v>
      </c>
      <c r="D275" s="211" t="s">
        <v>155</v>
      </c>
      <c r="E275" s="212" t="s">
        <v>853</v>
      </c>
      <c r="F275" s="213" t="s">
        <v>854</v>
      </c>
      <c r="G275" s="214" t="s">
        <v>223</v>
      </c>
      <c r="H275" s="215">
        <v>10179.369000000001</v>
      </c>
      <c r="I275" s="216"/>
      <c r="J275" s="217">
        <f>ROUND(I275*H275,2)</f>
        <v>0</v>
      </c>
      <c r="K275" s="213" t="s">
        <v>178</v>
      </c>
      <c r="L275" s="43"/>
      <c r="M275" s="225" t="s">
        <v>19</v>
      </c>
      <c r="N275" s="226" t="s">
        <v>44</v>
      </c>
      <c r="O275" s="83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AR275" s="223" t="s">
        <v>151</v>
      </c>
      <c r="AT275" s="223" t="s">
        <v>155</v>
      </c>
      <c r="AU275" s="223" t="s">
        <v>83</v>
      </c>
      <c r="AY275" s="17" t="s">
        <v>152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151</v>
      </c>
      <c r="BM275" s="223" t="s">
        <v>855</v>
      </c>
    </row>
    <row r="276" s="1" customFormat="1">
      <c r="B276" s="38"/>
      <c r="C276" s="39"/>
      <c r="D276" s="229" t="s">
        <v>180</v>
      </c>
      <c r="E276" s="39"/>
      <c r="F276" s="230" t="s">
        <v>842</v>
      </c>
      <c r="G276" s="39"/>
      <c r="H276" s="39"/>
      <c r="I276" s="135"/>
      <c r="J276" s="39"/>
      <c r="K276" s="39"/>
      <c r="L276" s="43"/>
      <c r="M276" s="231"/>
      <c r="N276" s="83"/>
      <c r="O276" s="83"/>
      <c r="P276" s="83"/>
      <c r="Q276" s="83"/>
      <c r="R276" s="83"/>
      <c r="S276" s="83"/>
      <c r="T276" s="84"/>
      <c r="AT276" s="17" t="s">
        <v>180</v>
      </c>
      <c r="AU276" s="17" t="s">
        <v>83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830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856</v>
      </c>
      <c r="G278" s="243"/>
      <c r="H278" s="246">
        <v>10179.369000000001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24" customHeight="1">
      <c r="B279" s="38"/>
      <c r="C279" s="211" t="s">
        <v>441</v>
      </c>
      <c r="D279" s="211" t="s">
        <v>155</v>
      </c>
      <c r="E279" s="212" t="s">
        <v>857</v>
      </c>
      <c r="F279" s="213" t="s">
        <v>858</v>
      </c>
      <c r="G279" s="214" t="s">
        <v>223</v>
      </c>
      <c r="H279" s="215">
        <v>375.74400000000003</v>
      </c>
      <c r="I279" s="216"/>
      <c r="J279" s="217">
        <f>ROUND(I279*H279,2)</f>
        <v>0</v>
      </c>
      <c r="K279" s="213" t="s">
        <v>19</v>
      </c>
      <c r="L279" s="43"/>
      <c r="M279" s="225" t="s">
        <v>19</v>
      </c>
      <c r="N279" s="226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151</v>
      </c>
      <c r="AT279" s="223" t="s">
        <v>155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151</v>
      </c>
      <c r="BM279" s="223" t="s">
        <v>859</v>
      </c>
    </row>
    <row r="280" s="12" customFormat="1">
      <c r="B280" s="232"/>
      <c r="C280" s="233"/>
      <c r="D280" s="229" t="s">
        <v>182</v>
      </c>
      <c r="E280" s="234" t="s">
        <v>19</v>
      </c>
      <c r="F280" s="235" t="s">
        <v>676</v>
      </c>
      <c r="G280" s="233"/>
      <c r="H280" s="234" t="s">
        <v>19</v>
      </c>
      <c r="I280" s="236"/>
      <c r="J280" s="233"/>
      <c r="K280" s="233"/>
      <c r="L280" s="237"/>
      <c r="M280" s="238"/>
      <c r="N280" s="239"/>
      <c r="O280" s="239"/>
      <c r="P280" s="239"/>
      <c r="Q280" s="239"/>
      <c r="R280" s="239"/>
      <c r="S280" s="239"/>
      <c r="T280" s="240"/>
      <c r="AT280" s="241" t="s">
        <v>182</v>
      </c>
      <c r="AU280" s="241" t="s">
        <v>83</v>
      </c>
      <c r="AV280" s="12" t="s">
        <v>81</v>
      </c>
      <c r="AW280" s="12" t="s">
        <v>35</v>
      </c>
      <c r="AX280" s="12" t="s">
        <v>73</v>
      </c>
      <c r="AY280" s="241" t="s">
        <v>152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843</v>
      </c>
      <c r="G281" s="243"/>
      <c r="H281" s="246">
        <v>37.18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682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3" customFormat="1">
      <c r="B283" s="242"/>
      <c r="C283" s="243"/>
      <c r="D283" s="229" t="s">
        <v>182</v>
      </c>
      <c r="E283" s="244" t="s">
        <v>19</v>
      </c>
      <c r="F283" s="245" t="s">
        <v>860</v>
      </c>
      <c r="G283" s="243"/>
      <c r="H283" s="246">
        <v>98.828999999999994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182</v>
      </c>
      <c r="AU283" s="252" t="s">
        <v>83</v>
      </c>
      <c r="AV283" s="13" t="s">
        <v>83</v>
      </c>
      <c r="AW283" s="13" t="s">
        <v>35</v>
      </c>
      <c r="AX283" s="13" t="s">
        <v>73</v>
      </c>
      <c r="AY283" s="252" t="s">
        <v>152</v>
      </c>
    </row>
    <row r="284" s="12" customFormat="1">
      <c r="B284" s="232"/>
      <c r="C284" s="233"/>
      <c r="D284" s="229" t="s">
        <v>182</v>
      </c>
      <c r="E284" s="234" t="s">
        <v>19</v>
      </c>
      <c r="F284" s="235" t="s">
        <v>733</v>
      </c>
      <c r="G284" s="233"/>
      <c r="H284" s="234" t="s">
        <v>19</v>
      </c>
      <c r="I284" s="236"/>
      <c r="J284" s="233"/>
      <c r="K284" s="233"/>
      <c r="L284" s="237"/>
      <c r="M284" s="238"/>
      <c r="N284" s="239"/>
      <c r="O284" s="239"/>
      <c r="P284" s="239"/>
      <c r="Q284" s="239"/>
      <c r="R284" s="239"/>
      <c r="S284" s="239"/>
      <c r="T284" s="240"/>
      <c r="AT284" s="241" t="s">
        <v>182</v>
      </c>
      <c r="AU284" s="241" t="s">
        <v>83</v>
      </c>
      <c r="AV284" s="12" t="s">
        <v>81</v>
      </c>
      <c r="AW284" s="12" t="s">
        <v>35</v>
      </c>
      <c r="AX284" s="12" t="s">
        <v>73</v>
      </c>
      <c r="AY284" s="241" t="s">
        <v>152</v>
      </c>
    </row>
    <row r="285" s="12" customFormat="1">
      <c r="B285" s="232"/>
      <c r="C285" s="233"/>
      <c r="D285" s="229" t="s">
        <v>182</v>
      </c>
      <c r="E285" s="234" t="s">
        <v>19</v>
      </c>
      <c r="F285" s="235" t="s">
        <v>734</v>
      </c>
      <c r="G285" s="233"/>
      <c r="H285" s="234" t="s">
        <v>19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182</v>
      </c>
      <c r="AU285" s="241" t="s">
        <v>83</v>
      </c>
      <c r="AV285" s="12" t="s">
        <v>81</v>
      </c>
      <c r="AW285" s="12" t="s">
        <v>35</v>
      </c>
      <c r="AX285" s="12" t="s">
        <v>73</v>
      </c>
      <c r="AY285" s="241" t="s">
        <v>152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850</v>
      </c>
      <c r="G286" s="243"/>
      <c r="H286" s="246">
        <v>32.479999999999997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73</v>
      </c>
      <c r="AY286" s="252" t="s">
        <v>152</v>
      </c>
    </row>
    <row r="287" s="12" customFormat="1">
      <c r="B287" s="232"/>
      <c r="C287" s="233"/>
      <c r="D287" s="229" t="s">
        <v>182</v>
      </c>
      <c r="E287" s="234" t="s">
        <v>19</v>
      </c>
      <c r="F287" s="235" t="s">
        <v>739</v>
      </c>
      <c r="G287" s="233"/>
      <c r="H287" s="234" t="s">
        <v>19</v>
      </c>
      <c r="I287" s="236"/>
      <c r="J287" s="233"/>
      <c r="K287" s="233"/>
      <c r="L287" s="237"/>
      <c r="M287" s="238"/>
      <c r="N287" s="239"/>
      <c r="O287" s="239"/>
      <c r="P287" s="239"/>
      <c r="Q287" s="239"/>
      <c r="R287" s="239"/>
      <c r="S287" s="239"/>
      <c r="T287" s="240"/>
      <c r="AT287" s="241" t="s">
        <v>182</v>
      </c>
      <c r="AU287" s="241" t="s">
        <v>83</v>
      </c>
      <c r="AV287" s="12" t="s">
        <v>81</v>
      </c>
      <c r="AW287" s="12" t="s">
        <v>35</v>
      </c>
      <c r="AX287" s="12" t="s">
        <v>73</v>
      </c>
      <c r="AY287" s="241" t="s">
        <v>152</v>
      </c>
    </row>
    <row r="288" s="12" customFormat="1">
      <c r="B288" s="232"/>
      <c r="C288" s="233"/>
      <c r="D288" s="229" t="s">
        <v>182</v>
      </c>
      <c r="E288" s="234" t="s">
        <v>19</v>
      </c>
      <c r="F288" s="235" t="s">
        <v>741</v>
      </c>
      <c r="G288" s="233"/>
      <c r="H288" s="234" t="s">
        <v>19</v>
      </c>
      <c r="I288" s="236"/>
      <c r="J288" s="233"/>
      <c r="K288" s="233"/>
      <c r="L288" s="237"/>
      <c r="M288" s="238"/>
      <c r="N288" s="239"/>
      <c r="O288" s="239"/>
      <c r="P288" s="239"/>
      <c r="Q288" s="239"/>
      <c r="R288" s="239"/>
      <c r="S288" s="239"/>
      <c r="T288" s="240"/>
      <c r="AT288" s="241" t="s">
        <v>182</v>
      </c>
      <c r="AU288" s="241" t="s">
        <v>83</v>
      </c>
      <c r="AV288" s="12" t="s">
        <v>81</v>
      </c>
      <c r="AW288" s="12" t="s">
        <v>35</v>
      </c>
      <c r="AX288" s="12" t="s">
        <v>73</v>
      </c>
      <c r="AY288" s="241" t="s">
        <v>152</v>
      </c>
    </row>
    <row r="289" s="13" customFormat="1">
      <c r="B289" s="242"/>
      <c r="C289" s="243"/>
      <c r="D289" s="229" t="s">
        <v>182</v>
      </c>
      <c r="E289" s="244" t="s">
        <v>19</v>
      </c>
      <c r="F289" s="245" t="s">
        <v>852</v>
      </c>
      <c r="G289" s="243"/>
      <c r="H289" s="246">
        <v>207.255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AT289" s="252" t="s">
        <v>182</v>
      </c>
      <c r="AU289" s="252" t="s">
        <v>83</v>
      </c>
      <c r="AV289" s="13" t="s">
        <v>83</v>
      </c>
      <c r="AW289" s="13" t="s">
        <v>35</v>
      </c>
      <c r="AX289" s="13" t="s">
        <v>73</v>
      </c>
      <c r="AY289" s="252" t="s">
        <v>152</v>
      </c>
    </row>
    <row r="290" s="14" customFormat="1">
      <c r="B290" s="253"/>
      <c r="C290" s="254"/>
      <c r="D290" s="229" t="s">
        <v>182</v>
      </c>
      <c r="E290" s="255" t="s">
        <v>19</v>
      </c>
      <c r="F290" s="256" t="s">
        <v>189</v>
      </c>
      <c r="G290" s="254"/>
      <c r="H290" s="257">
        <v>375.74400000000003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AT290" s="263" t="s">
        <v>182</v>
      </c>
      <c r="AU290" s="263" t="s">
        <v>83</v>
      </c>
      <c r="AV290" s="14" t="s">
        <v>151</v>
      </c>
      <c r="AW290" s="14" t="s">
        <v>35</v>
      </c>
      <c r="AX290" s="14" t="s">
        <v>81</v>
      </c>
      <c r="AY290" s="263" t="s">
        <v>152</v>
      </c>
    </row>
    <row r="291" s="1" customFormat="1" ht="36" customHeight="1">
      <c r="B291" s="38"/>
      <c r="C291" s="211" t="s">
        <v>451</v>
      </c>
      <c r="D291" s="211" t="s">
        <v>155</v>
      </c>
      <c r="E291" s="212" t="s">
        <v>861</v>
      </c>
      <c r="F291" s="213" t="s">
        <v>862</v>
      </c>
      <c r="G291" s="214" t="s">
        <v>223</v>
      </c>
      <c r="H291" s="215">
        <v>793.99000000000001</v>
      </c>
      <c r="I291" s="216"/>
      <c r="J291" s="217">
        <f>ROUND(I291*H291,2)</f>
        <v>0</v>
      </c>
      <c r="K291" s="213" t="s">
        <v>178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AR291" s="223" t="s">
        <v>151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151</v>
      </c>
      <c r="BM291" s="223" t="s">
        <v>863</v>
      </c>
    </row>
    <row r="292" s="1" customFormat="1">
      <c r="B292" s="38"/>
      <c r="C292" s="39"/>
      <c r="D292" s="229" t="s">
        <v>180</v>
      </c>
      <c r="E292" s="39"/>
      <c r="F292" s="230" t="s">
        <v>834</v>
      </c>
      <c r="G292" s="39"/>
      <c r="H292" s="39"/>
      <c r="I292" s="135"/>
      <c r="J292" s="39"/>
      <c r="K292" s="39"/>
      <c r="L292" s="43"/>
      <c r="M292" s="231"/>
      <c r="N292" s="83"/>
      <c r="O292" s="83"/>
      <c r="P292" s="83"/>
      <c r="Q292" s="83"/>
      <c r="R292" s="83"/>
      <c r="S292" s="83"/>
      <c r="T292" s="84"/>
      <c r="AT292" s="17" t="s">
        <v>180</v>
      </c>
      <c r="AU292" s="17" t="s">
        <v>83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711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706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845</v>
      </c>
      <c r="G295" s="243"/>
      <c r="H295" s="246">
        <v>23.128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73</v>
      </c>
      <c r="AY295" s="252" t="s">
        <v>152</v>
      </c>
    </row>
    <row r="296" s="12" customFormat="1">
      <c r="B296" s="232"/>
      <c r="C296" s="233"/>
      <c r="D296" s="229" t="s">
        <v>182</v>
      </c>
      <c r="E296" s="234" t="s">
        <v>19</v>
      </c>
      <c r="F296" s="235" t="s">
        <v>699</v>
      </c>
      <c r="G296" s="233"/>
      <c r="H296" s="234" t="s">
        <v>19</v>
      </c>
      <c r="I296" s="236"/>
      <c r="J296" s="233"/>
      <c r="K296" s="233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182</v>
      </c>
      <c r="AU296" s="241" t="s">
        <v>83</v>
      </c>
      <c r="AV296" s="12" t="s">
        <v>81</v>
      </c>
      <c r="AW296" s="12" t="s">
        <v>35</v>
      </c>
      <c r="AX296" s="12" t="s">
        <v>73</v>
      </c>
      <c r="AY296" s="241" t="s">
        <v>152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700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846</v>
      </c>
      <c r="G298" s="243"/>
      <c r="H298" s="246">
        <v>473.44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73</v>
      </c>
      <c r="AY298" s="252" t="s">
        <v>152</v>
      </c>
    </row>
    <row r="299" s="12" customFormat="1">
      <c r="B299" s="232"/>
      <c r="C299" s="233"/>
      <c r="D299" s="229" t="s">
        <v>182</v>
      </c>
      <c r="E299" s="234" t="s">
        <v>19</v>
      </c>
      <c r="F299" s="235" t="s">
        <v>718</v>
      </c>
      <c r="G299" s="233"/>
      <c r="H299" s="234" t="s">
        <v>19</v>
      </c>
      <c r="I299" s="236"/>
      <c r="J299" s="233"/>
      <c r="K299" s="233"/>
      <c r="L299" s="237"/>
      <c r="M299" s="238"/>
      <c r="N299" s="239"/>
      <c r="O299" s="239"/>
      <c r="P299" s="239"/>
      <c r="Q299" s="239"/>
      <c r="R299" s="239"/>
      <c r="S299" s="239"/>
      <c r="T299" s="240"/>
      <c r="AT299" s="241" t="s">
        <v>182</v>
      </c>
      <c r="AU299" s="241" t="s">
        <v>83</v>
      </c>
      <c r="AV299" s="12" t="s">
        <v>81</v>
      </c>
      <c r="AW299" s="12" t="s">
        <v>35</v>
      </c>
      <c r="AX299" s="12" t="s">
        <v>73</v>
      </c>
      <c r="AY299" s="241" t="s">
        <v>152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847</v>
      </c>
      <c r="G300" s="243"/>
      <c r="H300" s="246">
        <v>212.43000000000001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73</v>
      </c>
      <c r="AY300" s="252" t="s">
        <v>152</v>
      </c>
    </row>
    <row r="301" s="12" customFormat="1">
      <c r="B301" s="232"/>
      <c r="C301" s="233"/>
      <c r="D301" s="229" t="s">
        <v>182</v>
      </c>
      <c r="E301" s="234" t="s">
        <v>19</v>
      </c>
      <c r="F301" s="235" t="s">
        <v>864</v>
      </c>
      <c r="G301" s="233"/>
      <c r="H301" s="234" t="s">
        <v>19</v>
      </c>
      <c r="I301" s="236"/>
      <c r="J301" s="233"/>
      <c r="K301" s="233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182</v>
      </c>
      <c r="AU301" s="241" t="s">
        <v>83</v>
      </c>
      <c r="AV301" s="12" t="s">
        <v>81</v>
      </c>
      <c r="AW301" s="12" t="s">
        <v>35</v>
      </c>
      <c r="AX301" s="12" t="s">
        <v>73</v>
      </c>
      <c r="AY301" s="241" t="s">
        <v>152</v>
      </c>
    </row>
    <row r="302" s="13" customFormat="1">
      <c r="B302" s="242"/>
      <c r="C302" s="243"/>
      <c r="D302" s="229" t="s">
        <v>182</v>
      </c>
      <c r="E302" s="244" t="s">
        <v>19</v>
      </c>
      <c r="F302" s="245" t="s">
        <v>849</v>
      </c>
      <c r="G302" s="243"/>
      <c r="H302" s="246">
        <v>84.992000000000004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182</v>
      </c>
      <c r="AU302" s="252" t="s">
        <v>83</v>
      </c>
      <c r="AV302" s="13" t="s">
        <v>83</v>
      </c>
      <c r="AW302" s="13" t="s">
        <v>35</v>
      </c>
      <c r="AX302" s="13" t="s">
        <v>73</v>
      </c>
      <c r="AY302" s="252" t="s">
        <v>152</v>
      </c>
    </row>
    <row r="303" s="14" customFormat="1">
      <c r="B303" s="253"/>
      <c r="C303" s="254"/>
      <c r="D303" s="229" t="s">
        <v>182</v>
      </c>
      <c r="E303" s="255" t="s">
        <v>19</v>
      </c>
      <c r="F303" s="256" t="s">
        <v>189</v>
      </c>
      <c r="G303" s="254"/>
      <c r="H303" s="257">
        <v>793.99000000000001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AT303" s="263" t="s">
        <v>182</v>
      </c>
      <c r="AU303" s="263" t="s">
        <v>83</v>
      </c>
      <c r="AV303" s="14" t="s">
        <v>151</v>
      </c>
      <c r="AW303" s="14" t="s">
        <v>35</v>
      </c>
      <c r="AX303" s="14" t="s">
        <v>81</v>
      </c>
      <c r="AY303" s="263" t="s">
        <v>152</v>
      </c>
    </row>
    <row r="304" s="1" customFormat="1" ht="24" customHeight="1">
      <c r="B304" s="38"/>
      <c r="C304" s="211" t="s">
        <v>463</v>
      </c>
      <c r="D304" s="211" t="s">
        <v>155</v>
      </c>
      <c r="E304" s="212" t="s">
        <v>865</v>
      </c>
      <c r="F304" s="213" t="s">
        <v>866</v>
      </c>
      <c r="G304" s="214" t="s">
        <v>223</v>
      </c>
      <c r="H304" s="215">
        <v>344.07999999999998</v>
      </c>
      <c r="I304" s="216"/>
      <c r="J304" s="217">
        <f>ROUND(I304*H304,2)</f>
        <v>0</v>
      </c>
      <c r="K304" s="213" t="s">
        <v>178</v>
      </c>
      <c r="L304" s="43"/>
      <c r="M304" s="225" t="s">
        <v>19</v>
      </c>
      <c r="N304" s="226" t="s">
        <v>44</v>
      </c>
      <c r="O304" s="83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AR304" s="223" t="s">
        <v>151</v>
      </c>
      <c r="AT304" s="223" t="s">
        <v>155</v>
      </c>
      <c r="AU304" s="223" t="s">
        <v>83</v>
      </c>
      <c r="AY304" s="17" t="s">
        <v>152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81</v>
      </c>
      <c r="BK304" s="224">
        <f>ROUND(I304*H304,2)</f>
        <v>0</v>
      </c>
      <c r="BL304" s="17" t="s">
        <v>151</v>
      </c>
      <c r="BM304" s="223" t="s">
        <v>867</v>
      </c>
    </row>
    <row r="305" s="1" customFormat="1">
      <c r="B305" s="38"/>
      <c r="C305" s="39"/>
      <c r="D305" s="229" t="s">
        <v>180</v>
      </c>
      <c r="E305" s="39"/>
      <c r="F305" s="230" t="s">
        <v>842</v>
      </c>
      <c r="G305" s="39"/>
      <c r="H305" s="39"/>
      <c r="I305" s="135"/>
      <c r="J305" s="39"/>
      <c r="K305" s="39"/>
      <c r="L305" s="43"/>
      <c r="M305" s="231"/>
      <c r="N305" s="83"/>
      <c r="O305" s="83"/>
      <c r="P305" s="83"/>
      <c r="Q305" s="83"/>
      <c r="R305" s="83"/>
      <c r="S305" s="83"/>
      <c r="T305" s="84"/>
      <c r="AT305" s="17" t="s">
        <v>180</v>
      </c>
      <c r="AU305" s="17" t="s">
        <v>83</v>
      </c>
    </row>
    <row r="306" s="12" customFormat="1">
      <c r="B306" s="232"/>
      <c r="C306" s="233"/>
      <c r="D306" s="229" t="s">
        <v>182</v>
      </c>
      <c r="E306" s="234" t="s">
        <v>19</v>
      </c>
      <c r="F306" s="235" t="s">
        <v>868</v>
      </c>
      <c r="G306" s="233"/>
      <c r="H306" s="234" t="s">
        <v>19</v>
      </c>
      <c r="I306" s="236"/>
      <c r="J306" s="233"/>
      <c r="K306" s="233"/>
      <c r="L306" s="237"/>
      <c r="M306" s="238"/>
      <c r="N306" s="239"/>
      <c r="O306" s="239"/>
      <c r="P306" s="239"/>
      <c r="Q306" s="239"/>
      <c r="R306" s="239"/>
      <c r="S306" s="239"/>
      <c r="T306" s="240"/>
      <c r="AT306" s="241" t="s">
        <v>182</v>
      </c>
      <c r="AU306" s="241" t="s">
        <v>83</v>
      </c>
      <c r="AV306" s="12" t="s">
        <v>81</v>
      </c>
      <c r="AW306" s="12" t="s">
        <v>35</v>
      </c>
      <c r="AX306" s="12" t="s">
        <v>73</v>
      </c>
      <c r="AY306" s="241" t="s">
        <v>152</v>
      </c>
    </row>
    <row r="307" s="12" customFormat="1">
      <c r="B307" s="232"/>
      <c r="C307" s="233"/>
      <c r="D307" s="229" t="s">
        <v>182</v>
      </c>
      <c r="E307" s="234" t="s">
        <v>19</v>
      </c>
      <c r="F307" s="235" t="s">
        <v>869</v>
      </c>
      <c r="G307" s="233"/>
      <c r="H307" s="234" t="s">
        <v>19</v>
      </c>
      <c r="I307" s="236"/>
      <c r="J307" s="233"/>
      <c r="K307" s="233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182</v>
      </c>
      <c r="AU307" s="241" t="s">
        <v>83</v>
      </c>
      <c r="AV307" s="12" t="s">
        <v>81</v>
      </c>
      <c r="AW307" s="12" t="s">
        <v>35</v>
      </c>
      <c r="AX307" s="12" t="s">
        <v>73</v>
      </c>
      <c r="AY307" s="241" t="s">
        <v>152</v>
      </c>
    </row>
    <row r="308" s="13" customFormat="1">
      <c r="B308" s="242"/>
      <c r="C308" s="243"/>
      <c r="D308" s="229" t="s">
        <v>182</v>
      </c>
      <c r="E308" s="244" t="s">
        <v>19</v>
      </c>
      <c r="F308" s="245" t="s">
        <v>870</v>
      </c>
      <c r="G308" s="243"/>
      <c r="H308" s="246">
        <v>344.07999999999998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AT308" s="252" t="s">
        <v>182</v>
      </c>
      <c r="AU308" s="252" t="s">
        <v>83</v>
      </c>
      <c r="AV308" s="13" t="s">
        <v>83</v>
      </c>
      <c r="AW308" s="13" t="s">
        <v>35</v>
      </c>
      <c r="AX308" s="13" t="s">
        <v>81</v>
      </c>
      <c r="AY308" s="252" t="s">
        <v>152</v>
      </c>
    </row>
    <row r="309" s="1" customFormat="1" ht="16.5" customHeight="1">
      <c r="B309" s="38"/>
      <c r="C309" s="211" t="s">
        <v>473</v>
      </c>
      <c r="D309" s="211" t="s">
        <v>155</v>
      </c>
      <c r="E309" s="212" t="s">
        <v>662</v>
      </c>
      <c r="F309" s="213" t="s">
        <v>871</v>
      </c>
      <c r="G309" s="214" t="s">
        <v>223</v>
      </c>
      <c r="H309" s="215">
        <v>344.07999999999998</v>
      </c>
      <c r="I309" s="216"/>
      <c r="J309" s="217">
        <f>ROUND(I309*H309,2)</f>
        <v>0</v>
      </c>
      <c r="K309" s="213" t="s">
        <v>178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151</v>
      </c>
      <c r="AT309" s="223" t="s">
        <v>155</v>
      </c>
      <c r="AU309" s="223" t="s">
        <v>83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151</v>
      </c>
      <c r="BM309" s="223" t="s">
        <v>872</v>
      </c>
    </row>
    <row r="310" s="11" customFormat="1" ht="25.92" customHeight="1">
      <c r="B310" s="195"/>
      <c r="C310" s="196"/>
      <c r="D310" s="197" t="s">
        <v>72</v>
      </c>
      <c r="E310" s="198" t="s">
        <v>215</v>
      </c>
      <c r="F310" s="198" t="s">
        <v>239</v>
      </c>
      <c r="G310" s="196"/>
      <c r="H310" s="196"/>
      <c r="I310" s="199"/>
      <c r="J310" s="200">
        <f>BK310</f>
        <v>0</v>
      </c>
      <c r="K310" s="196"/>
      <c r="L310" s="201"/>
      <c r="M310" s="202"/>
      <c r="N310" s="203"/>
      <c r="O310" s="203"/>
      <c r="P310" s="204">
        <f>SUM(P311:P453)</f>
        <v>0</v>
      </c>
      <c r="Q310" s="203"/>
      <c r="R310" s="204">
        <f>SUM(R311:R453)</f>
        <v>690.52702711999996</v>
      </c>
      <c r="S310" s="203"/>
      <c r="T310" s="205">
        <f>SUM(T311:T453)</f>
        <v>0</v>
      </c>
      <c r="AR310" s="206" t="s">
        <v>81</v>
      </c>
      <c r="AT310" s="207" t="s">
        <v>72</v>
      </c>
      <c r="AU310" s="207" t="s">
        <v>73</v>
      </c>
      <c r="AY310" s="206" t="s">
        <v>152</v>
      </c>
      <c r="BK310" s="208">
        <f>SUM(BK311:BK453)</f>
        <v>0</v>
      </c>
    </row>
    <row r="311" s="1" customFormat="1" ht="36" customHeight="1">
      <c r="B311" s="38"/>
      <c r="C311" s="211" t="s">
        <v>481</v>
      </c>
      <c r="D311" s="211" t="s">
        <v>155</v>
      </c>
      <c r="E311" s="212" t="s">
        <v>873</v>
      </c>
      <c r="F311" s="213" t="s">
        <v>874</v>
      </c>
      <c r="G311" s="214" t="s">
        <v>236</v>
      </c>
      <c r="H311" s="215">
        <v>1115.4000000000001</v>
      </c>
      <c r="I311" s="216"/>
      <c r="J311" s="217">
        <f>ROUND(I311*H311,2)</f>
        <v>0</v>
      </c>
      <c r="K311" s="213" t="s">
        <v>178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81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875</v>
      </c>
    </row>
    <row r="312" s="13" customFormat="1">
      <c r="B312" s="242"/>
      <c r="C312" s="243"/>
      <c r="D312" s="229" t="s">
        <v>182</v>
      </c>
      <c r="E312" s="244" t="s">
        <v>19</v>
      </c>
      <c r="F312" s="245" t="s">
        <v>876</v>
      </c>
      <c r="G312" s="243"/>
      <c r="H312" s="246">
        <v>1115.4000000000001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AT312" s="252" t="s">
        <v>182</v>
      </c>
      <c r="AU312" s="252" t="s">
        <v>81</v>
      </c>
      <c r="AV312" s="13" t="s">
        <v>83</v>
      </c>
      <c r="AW312" s="13" t="s">
        <v>35</v>
      </c>
      <c r="AX312" s="13" t="s">
        <v>81</v>
      </c>
      <c r="AY312" s="252" t="s">
        <v>152</v>
      </c>
    </row>
    <row r="313" s="1" customFormat="1" ht="36" customHeight="1">
      <c r="B313" s="38"/>
      <c r="C313" s="211" t="s">
        <v>493</v>
      </c>
      <c r="D313" s="211" t="s">
        <v>155</v>
      </c>
      <c r="E313" s="212" t="s">
        <v>877</v>
      </c>
      <c r="F313" s="213" t="s">
        <v>878</v>
      </c>
      <c r="G313" s="214" t="s">
        <v>236</v>
      </c>
      <c r="H313" s="215">
        <v>1029.5999999999999</v>
      </c>
      <c r="I313" s="216"/>
      <c r="J313" s="217">
        <f>ROUND(I313*H313,2)</f>
        <v>0</v>
      </c>
      <c r="K313" s="213" t="s">
        <v>178</v>
      </c>
      <c r="L313" s="43"/>
      <c r="M313" s="225" t="s">
        <v>19</v>
      </c>
      <c r="N313" s="226" t="s">
        <v>44</v>
      </c>
      <c r="O313" s="83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AR313" s="223" t="s">
        <v>151</v>
      </c>
      <c r="AT313" s="223" t="s">
        <v>155</v>
      </c>
      <c r="AU313" s="223" t="s">
        <v>81</v>
      </c>
      <c r="AY313" s="17" t="s">
        <v>152</v>
      </c>
      <c r="BE313" s="224">
        <f>IF(N313="základní",J313,0)</f>
        <v>0</v>
      </c>
      <c r="BF313" s="224">
        <f>IF(N313="snížená",J313,0)</f>
        <v>0</v>
      </c>
      <c r="BG313" s="224">
        <f>IF(N313="zákl. přenesená",J313,0)</f>
        <v>0</v>
      </c>
      <c r="BH313" s="224">
        <f>IF(N313="sníž. přenesená",J313,0)</f>
        <v>0</v>
      </c>
      <c r="BI313" s="224">
        <f>IF(N313="nulová",J313,0)</f>
        <v>0</v>
      </c>
      <c r="BJ313" s="17" t="s">
        <v>81</v>
      </c>
      <c r="BK313" s="224">
        <f>ROUND(I313*H313,2)</f>
        <v>0</v>
      </c>
      <c r="BL313" s="17" t="s">
        <v>151</v>
      </c>
      <c r="BM313" s="223" t="s">
        <v>879</v>
      </c>
    </row>
    <row r="314" s="13" customFormat="1">
      <c r="B314" s="242"/>
      <c r="C314" s="243"/>
      <c r="D314" s="229" t="s">
        <v>182</v>
      </c>
      <c r="E314" s="244" t="s">
        <v>19</v>
      </c>
      <c r="F314" s="245" t="s">
        <v>880</v>
      </c>
      <c r="G314" s="243"/>
      <c r="H314" s="246">
        <v>1029.5999999999999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AT314" s="252" t="s">
        <v>182</v>
      </c>
      <c r="AU314" s="252" t="s">
        <v>81</v>
      </c>
      <c r="AV314" s="13" t="s">
        <v>83</v>
      </c>
      <c r="AW314" s="13" t="s">
        <v>35</v>
      </c>
      <c r="AX314" s="13" t="s">
        <v>81</v>
      </c>
      <c r="AY314" s="252" t="s">
        <v>152</v>
      </c>
    </row>
    <row r="315" s="1" customFormat="1" ht="36" customHeight="1">
      <c r="B315" s="38"/>
      <c r="C315" s="211" t="s">
        <v>498</v>
      </c>
      <c r="D315" s="211" t="s">
        <v>155</v>
      </c>
      <c r="E315" s="212" t="s">
        <v>881</v>
      </c>
      <c r="F315" s="213" t="s">
        <v>882</v>
      </c>
      <c r="G315" s="214" t="s">
        <v>236</v>
      </c>
      <c r="H315" s="215">
        <v>746.60000000000002</v>
      </c>
      <c r="I315" s="216"/>
      <c r="J315" s="217">
        <f>ROUND(I315*H315,2)</f>
        <v>0</v>
      </c>
      <c r="K315" s="213" t="s">
        <v>178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151</v>
      </c>
      <c r="AT315" s="223" t="s">
        <v>155</v>
      </c>
      <c r="AU315" s="223" t="s">
        <v>81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151</v>
      </c>
      <c r="BM315" s="223" t="s">
        <v>883</v>
      </c>
    </row>
    <row r="316" s="13" customFormat="1">
      <c r="B316" s="242"/>
      <c r="C316" s="243"/>
      <c r="D316" s="229" t="s">
        <v>182</v>
      </c>
      <c r="E316" s="244" t="s">
        <v>19</v>
      </c>
      <c r="F316" s="245" t="s">
        <v>884</v>
      </c>
      <c r="G316" s="243"/>
      <c r="H316" s="246">
        <v>201.59999999999999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AT316" s="252" t="s">
        <v>182</v>
      </c>
      <c r="AU316" s="252" t="s">
        <v>81</v>
      </c>
      <c r="AV316" s="13" t="s">
        <v>83</v>
      </c>
      <c r="AW316" s="13" t="s">
        <v>35</v>
      </c>
      <c r="AX316" s="13" t="s">
        <v>73</v>
      </c>
      <c r="AY316" s="252" t="s">
        <v>152</v>
      </c>
    </row>
    <row r="317" s="13" customFormat="1">
      <c r="B317" s="242"/>
      <c r="C317" s="243"/>
      <c r="D317" s="229" t="s">
        <v>182</v>
      </c>
      <c r="E317" s="244" t="s">
        <v>19</v>
      </c>
      <c r="F317" s="245" t="s">
        <v>885</v>
      </c>
      <c r="G317" s="243"/>
      <c r="H317" s="246">
        <v>150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AT317" s="252" t="s">
        <v>182</v>
      </c>
      <c r="AU317" s="252" t="s">
        <v>81</v>
      </c>
      <c r="AV317" s="13" t="s">
        <v>83</v>
      </c>
      <c r="AW317" s="13" t="s">
        <v>35</v>
      </c>
      <c r="AX317" s="13" t="s">
        <v>73</v>
      </c>
      <c r="AY317" s="252" t="s">
        <v>152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886</v>
      </c>
      <c r="G318" s="243"/>
      <c r="H318" s="246">
        <v>395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81</v>
      </c>
      <c r="AV318" s="13" t="s">
        <v>83</v>
      </c>
      <c r="AW318" s="13" t="s">
        <v>35</v>
      </c>
      <c r="AX318" s="13" t="s">
        <v>73</v>
      </c>
      <c r="AY318" s="252" t="s">
        <v>152</v>
      </c>
    </row>
    <row r="319" s="14" customFormat="1">
      <c r="B319" s="253"/>
      <c r="C319" s="254"/>
      <c r="D319" s="229" t="s">
        <v>182</v>
      </c>
      <c r="E319" s="255" t="s">
        <v>19</v>
      </c>
      <c r="F319" s="256" t="s">
        <v>189</v>
      </c>
      <c r="G319" s="254"/>
      <c r="H319" s="257">
        <v>746.60000000000002</v>
      </c>
      <c r="I319" s="258"/>
      <c r="J319" s="254"/>
      <c r="K319" s="254"/>
      <c r="L319" s="259"/>
      <c r="M319" s="260"/>
      <c r="N319" s="261"/>
      <c r="O319" s="261"/>
      <c r="P319" s="261"/>
      <c r="Q319" s="261"/>
      <c r="R319" s="261"/>
      <c r="S319" s="261"/>
      <c r="T319" s="262"/>
      <c r="AT319" s="263" t="s">
        <v>182</v>
      </c>
      <c r="AU319" s="263" t="s">
        <v>81</v>
      </c>
      <c r="AV319" s="14" t="s">
        <v>151</v>
      </c>
      <c r="AW319" s="14" t="s">
        <v>35</v>
      </c>
      <c r="AX319" s="14" t="s">
        <v>81</v>
      </c>
      <c r="AY319" s="263" t="s">
        <v>152</v>
      </c>
    </row>
    <row r="320" s="1" customFormat="1" ht="24" customHeight="1">
      <c r="B320" s="38"/>
      <c r="C320" s="211" t="s">
        <v>504</v>
      </c>
      <c r="D320" s="211" t="s">
        <v>155</v>
      </c>
      <c r="E320" s="212" t="s">
        <v>887</v>
      </c>
      <c r="F320" s="213" t="s">
        <v>888</v>
      </c>
      <c r="G320" s="214" t="s">
        <v>236</v>
      </c>
      <c r="H320" s="215">
        <v>555.20000000000005</v>
      </c>
      <c r="I320" s="216"/>
      <c r="J320" s="217">
        <f>ROUND(I320*H320,2)</f>
        <v>0</v>
      </c>
      <c r="K320" s="213" t="s">
        <v>178</v>
      </c>
      <c r="L320" s="43"/>
      <c r="M320" s="225" t="s">
        <v>19</v>
      </c>
      <c r="N320" s="226" t="s">
        <v>44</v>
      </c>
      <c r="O320" s="83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AR320" s="223" t="s">
        <v>151</v>
      </c>
      <c r="AT320" s="223" t="s">
        <v>155</v>
      </c>
      <c r="AU320" s="223" t="s">
        <v>81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889</v>
      </c>
    </row>
    <row r="321" s="13" customFormat="1">
      <c r="B321" s="242"/>
      <c r="C321" s="243"/>
      <c r="D321" s="229" t="s">
        <v>182</v>
      </c>
      <c r="E321" s="244" t="s">
        <v>19</v>
      </c>
      <c r="F321" s="245" t="s">
        <v>890</v>
      </c>
      <c r="G321" s="243"/>
      <c r="H321" s="246">
        <v>295.19999999999999</v>
      </c>
      <c r="I321" s="247"/>
      <c r="J321" s="243"/>
      <c r="K321" s="243"/>
      <c r="L321" s="248"/>
      <c r="M321" s="249"/>
      <c r="N321" s="250"/>
      <c r="O321" s="250"/>
      <c r="P321" s="250"/>
      <c r="Q321" s="250"/>
      <c r="R321" s="250"/>
      <c r="S321" s="250"/>
      <c r="T321" s="251"/>
      <c r="AT321" s="252" t="s">
        <v>182</v>
      </c>
      <c r="AU321" s="252" t="s">
        <v>81</v>
      </c>
      <c r="AV321" s="13" t="s">
        <v>83</v>
      </c>
      <c r="AW321" s="13" t="s">
        <v>35</v>
      </c>
      <c r="AX321" s="13" t="s">
        <v>73</v>
      </c>
      <c r="AY321" s="252" t="s">
        <v>152</v>
      </c>
    </row>
    <row r="322" s="13" customFormat="1">
      <c r="B322" s="242"/>
      <c r="C322" s="243"/>
      <c r="D322" s="229" t="s">
        <v>182</v>
      </c>
      <c r="E322" s="244" t="s">
        <v>19</v>
      </c>
      <c r="F322" s="245" t="s">
        <v>891</v>
      </c>
      <c r="G322" s="243"/>
      <c r="H322" s="246">
        <v>260</v>
      </c>
      <c r="I322" s="247"/>
      <c r="J322" s="243"/>
      <c r="K322" s="243"/>
      <c r="L322" s="248"/>
      <c r="M322" s="249"/>
      <c r="N322" s="250"/>
      <c r="O322" s="250"/>
      <c r="P322" s="250"/>
      <c r="Q322" s="250"/>
      <c r="R322" s="250"/>
      <c r="S322" s="250"/>
      <c r="T322" s="251"/>
      <c r="AT322" s="252" t="s">
        <v>182</v>
      </c>
      <c r="AU322" s="252" t="s">
        <v>81</v>
      </c>
      <c r="AV322" s="13" t="s">
        <v>83</v>
      </c>
      <c r="AW322" s="13" t="s">
        <v>35</v>
      </c>
      <c r="AX322" s="13" t="s">
        <v>73</v>
      </c>
      <c r="AY322" s="252" t="s">
        <v>152</v>
      </c>
    </row>
    <row r="323" s="14" customFormat="1">
      <c r="B323" s="253"/>
      <c r="C323" s="254"/>
      <c r="D323" s="229" t="s">
        <v>182</v>
      </c>
      <c r="E323" s="255" t="s">
        <v>19</v>
      </c>
      <c r="F323" s="256" t="s">
        <v>189</v>
      </c>
      <c r="G323" s="254"/>
      <c r="H323" s="257">
        <v>555.20000000000005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AT323" s="263" t="s">
        <v>182</v>
      </c>
      <c r="AU323" s="263" t="s">
        <v>81</v>
      </c>
      <c r="AV323" s="14" t="s">
        <v>151</v>
      </c>
      <c r="AW323" s="14" t="s">
        <v>35</v>
      </c>
      <c r="AX323" s="14" t="s">
        <v>81</v>
      </c>
      <c r="AY323" s="263" t="s">
        <v>152</v>
      </c>
    </row>
    <row r="324" s="1" customFormat="1" ht="24" customHeight="1">
      <c r="B324" s="38"/>
      <c r="C324" s="211" t="s">
        <v>510</v>
      </c>
      <c r="D324" s="211" t="s">
        <v>155</v>
      </c>
      <c r="E324" s="212" t="s">
        <v>892</v>
      </c>
      <c r="F324" s="213" t="s">
        <v>893</v>
      </c>
      <c r="G324" s="214" t="s">
        <v>236</v>
      </c>
      <c r="H324" s="215">
        <v>2527.5999999999999</v>
      </c>
      <c r="I324" s="216"/>
      <c r="J324" s="217">
        <f>ROUND(I324*H324,2)</f>
        <v>0</v>
      </c>
      <c r="K324" s="213" t="s">
        <v>178</v>
      </c>
      <c r="L324" s="43"/>
      <c r="M324" s="225" t="s">
        <v>19</v>
      </c>
      <c r="N324" s="226" t="s">
        <v>44</v>
      </c>
      <c r="O324" s="83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AR324" s="223" t="s">
        <v>151</v>
      </c>
      <c r="AT324" s="223" t="s">
        <v>155</v>
      </c>
      <c r="AU324" s="223" t="s">
        <v>81</v>
      </c>
      <c r="AY324" s="17" t="s">
        <v>152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7" t="s">
        <v>81</v>
      </c>
      <c r="BK324" s="224">
        <f>ROUND(I324*H324,2)</f>
        <v>0</v>
      </c>
      <c r="BL324" s="17" t="s">
        <v>151</v>
      </c>
      <c r="BM324" s="223" t="s">
        <v>894</v>
      </c>
    </row>
    <row r="325" s="13" customFormat="1">
      <c r="B325" s="242"/>
      <c r="C325" s="243"/>
      <c r="D325" s="229" t="s">
        <v>182</v>
      </c>
      <c r="E325" s="244" t="s">
        <v>19</v>
      </c>
      <c r="F325" s="245" t="s">
        <v>808</v>
      </c>
      <c r="G325" s="243"/>
      <c r="H325" s="246">
        <v>319.80000000000001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AT325" s="252" t="s">
        <v>182</v>
      </c>
      <c r="AU325" s="252" t="s">
        <v>81</v>
      </c>
      <c r="AV325" s="13" t="s">
        <v>83</v>
      </c>
      <c r="AW325" s="13" t="s">
        <v>35</v>
      </c>
      <c r="AX325" s="13" t="s">
        <v>73</v>
      </c>
      <c r="AY325" s="252" t="s">
        <v>152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809</v>
      </c>
      <c r="G326" s="243"/>
      <c r="H326" s="246">
        <v>1201.2000000000001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81</v>
      </c>
      <c r="AV326" s="13" t="s">
        <v>83</v>
      </c>
      <c r="AW326" s="13" t="s">
        <v>35</v>
      </c>
      <c r="AX326" s="13" t="s">
        <v>73</v>
      </c>
      <c r="AY326" s="252" t="s">
        <v>152</v>
      </c>
    </row>
    <row r="327" s="13" customFormat="1">
      <c r="B327" s="242"/>
      <c r="C327" s="243"/>
      <c r="D327" s="229" t="s">
        <v>182</v>
      </c>
      <c r="E327" s="244" t="s">
        <v>19</v>
      </c>
      <c r="F327" s="245" t="s">
        <v>895</v>
      </c>
      <c r="G327" s="243"/>
      <c r="H327" s="246">
        <v>201.59999999999999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AT327" s="252" t="s">
        <v>182</v>
      </c>
      <c r="AU327" s="252" t="s">
        <v>81</v>
      </c>
      <c r="AV327" s="13" t="s">
        <v>83</v>
      </c>
      <c r="AW327" s="13" t="s">
        <v>35</v>
      </c>
      <c r="AX327" s="13" t="s">
        <v>73</v>
      </c>
      <c r="AY327" s="252" t="s">
        <v>152</v>
      </c>
    </row>
    <row r="328" s="13" customFormat="1">
      <c r="B328" s="242"/>
      <c r="C328" s="243"/>
      <c r="D328" s="229" t="s">
        <v>182</v>
      </c>
      <c r="E328" s="244" t="s">
        <v>19</v>
      </c>
      <c r="F328" s="245" t="s">
        <v>896</v>
      </c>
      <c r="G328" s="243"/>
      <c r="H328" s="246">
        <v>150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AT328" s="252" t="s">
        <v>182</v>
      </c>
      <c r="AU328" s="252" t="s">
        <v>81</v>
      </c>
      <c r="AV328" s="13" t="s">
        <v>83</v>
      </c>
      <c r="AW328" s="13" t="s">
        <v>35</v>
      </c>
      <c r="AX328" s="13" t="s">
        <v>73</v>
      </c>
      <c r="AY328" s="252" t="s">
        <v>152</v>
      </c>
    </row>
    <row r="329" s="13" customFormat="1">
      <c r="B329" s="242"/>
      <c r="C329" s="243"/>
      <c r="D329" s="229" t="s">
        <v>182</v>
      </c>
      <c r="E329" s="244" t="s">
        <v>19</v>
      </c>
      <c r="F329" s="245" t="s">
        <v>897</v>
      </c>
      <c r="G329" s="243"/>
      <c r="H329" s="246">
        <v>395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AT329" s="252" t="s">
        <v>182</v>
      </c>
      <c r="AU329" s="252" t="s">
        <v>81</v>
      </c>
      <c r="AV329" s="13" t="s">
        <v>83</v>
      </c>
      <c r="AW329" s="13" t="s">
        <v>35</v>
      </c>
      <c r="AX329" s="13" t="s">
        <v>73</v>
      </c>
      <c r="AY329" s="252" t="s">
        <v>152</v>
      </c>
    </row>
    <row r="330" s="13" customFormat="1">
      <c r="B330" s="242"/>
      <c r="C330" s="243"/>
      <c r="D330" s="229" t="s">
        <v>182</v>
      </c>
      <c r="E330" s="244" t="s">
        <v>19</v>
      </c>
      <c r="F330" s="245" t="s">
        <v>898</v>
      </c>
      <c r="G330" s="243"/>
      <c r="H330" s="246">
        <v>260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AT330" s="252" t="s">
        <v>182</v>
      </c>
      <c r="AU330" s="252" t="s">
        <v>81</v>
      </c>
      <c r="AV330" s="13" t="s">
        <v>83</v>
      </c>
      <c r="AW330" s="13" t="s">
        <v>35</v>
      </c>
      <c r="AX330" s="13" t="s">
        <v>73</v>
      </c>
      <c r="AY330" s="252" t="s">
        <v>152</v>
      </c>
    </row>
    <row r="331" s="14" customFormat="1">
      <c r="B331" s="253"/>
      <c r="C331" s="254"/>
      <c r="D331" s="229" t="s">
        <v>182</v>
      </c>
      <c r="E331" s="255" t="s">
        <v>19</v>
      </c>
      <c r="F331" s="256" t="s">
        <v>189</v>
      </c>
      <c r="G331" s="254"/>
      <c r="H331" s="257">
        <v>2527.5999999999999</v>
      </c>
      <c r="I331" s="258"/>
      <c r="J331" s="254"/>
      <c r="K331" s="254"/>
      <c r="L331" s="259"/>
      <c r="M331" s="260"/>
      <c r="N331" s="261"/>
      <c r="O331" s="261"/>
      <c r="P331" s="261"/>
      <c r="Q331" s="261"/>
      <c r="R331" s="261"/>
      <c r="S331" s="261"/>
      <c r="T331" s="262"/>
      <c r="AT331" s="263" t="s">
        <v>182</v>
      </c>
      <c r="AU331" s="263" t="s">
        <v>81</v>
      </c>
      <c r="AV331" s="14" t="s">
        <v>151</v>
      </c>
      <c r="AW331" s="14" t="s">
        <v>35</v>
      </c>
      <c r="AX331" s="14" t="s">
        <v>81</v>
      </c>
      <c r="AY331" s="263" t="s">
        <v>152</v>
      </c>
    </row>
    <row r="332" s="1" customFormat="1" ht="24" customHeight="1">
      <c r="B332" s="38"/>
      <c r="C332" s="211" t="s">
        <v>519</v>
      </c>
      <c r="D332" s="211" t="s">
        <v>155</v>
      </c>
      <c r="E332" s="212" t="s">
        <v>899</v>
      </c>
      <c r="F332" s="213" t="s">
        <v>900</v>
      </c>
      <c r="G332" s="214" t="s">
        <v>236</v>
      </c>
      <c r="H332" s="215">
        <v>160</v>
      </c>
      <c r="I332" s="216"/>
      <c r="J332" s="217">
        <f>ROUND(I332*H332,2)</f>
        <v>0</v>
      </c>
      <c r="K332" s="213" t="s">
        <v>178</v>
      </c>
      <c r="L332" s="43"/>
      <c r="M332" s="225" t="s">
        <v>19</v>
      </c>
      <c r="N332" s="226" t="s">
        <v>44</v>
      </c>
      <c r="O332" s="83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AR332" s="223" t="s">
        <v>151</v>
      </c>
      <c r="AT332" s="223" t="s">
        <v>155</v>
      </c>
      <c r="AU332" s="223" t="s">
        <v>81</v>
      </c>
      <c r="AY332" s="17" t="s">
        <v>152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7" t="s">
        <v>81</v>
      </c>
      <c r="BK332" s="224">
        <f>ROUND(I332*H332,2)</f>
        <v>0</v>
      </c>
      <c r="BL332" s="17" t="s">
        <v>151</v>
      </c>
      <c r="BM332" s="223" t="s">
        <v>901</v>
      </c>
    </row>
    <row r="333" s="12" customFormat="1">
      <c r="B333" s="232"/>
      <c r="C333" s="233"/>
      <c r="D333" s="229" t="s">
        <v>182</v>
      </c>
      <c r="E333" s="234" t="s">
        <v>19</v>
      </c>
      <c r="F333" s="235" t="s">
        <v>902</v>
      </c>
      <c r="G333" s="233"/>
      <c r="H333" s="234" t="s">
        <v>19</v>
      </c>
      <c r="I333" s="236"/>
      <c r="J333" s="233"/>
      <c r="K333" s="233"/>
      <c r="L333" s="237"/>
      <c r="M333" s="238"/>
      <c r="N333" s="239"/>
      <c r="O333" s="239"/>
      <c r="P333" s="239"/>
      <c r="Q333" s="239"/>
      <c r="R333" s="239"/>
      <c r="S333" s="239"/>
      <c r="T333" s="240"/>
      <c r="AT333" s="241" t="s">
        <v>182</v>
      </c>
      <c r="AU333" s="241" t="s">
        <v>81</v>
      </c>
      <c r="AV333" s="12" t="s">
        <v>81</v>
      </c>
      <c r="AW333" s="12" t="s">
        <v>35</v>
      </c>
      <c r="AX333" s="12" t="s">
        <v>73</v>
      </c>
      <c r="AY333" s="241" t="s">
        <v>152</v>
      </c>
    </row>
    <row r="334" s="13" customFormat="1">
      <c r="B334" s="242"/>
      <c r="C334" s="243"/>
      <c r="D334" s="229" t="s">
        <v>182</v>
      </c>
      <c r="E334" s="244" t="s">
        <v>19</v>
      </c>
      <c r="F334" s="245" t="s">
        <v>903</v>
      </c>
      <c r="G334" s="243"/>
      <c r="H334" s="246">
        <v>160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AT334" s="252" t="s">
        <v>182</v>
      </c>
      <c r="AU334" s="252" t="s">
        <v>81</v>
      </c>
      <c r="AV334" s="13" t="s">
        <v>83</v>
      </c>
      <c r="AW334" s="13" t="s">
        <v>35</v>
      </c>
      <c r="AX334" s="13" t="s">
        <v>81</v>
      </c>
      <c r="AY334" s="252" t="s">
        <v>152</v>
      </c>
    </row>
    <row r="335" s="1" customFormat="1" ht="36" customHeight="1">
      <c r="B335" s="38"/>
      <c r="C335" s="211" t="s">
        <v>528</v>
      </c>
      <c r="D335" s="211" t="s">
        <v>155</v>
      </c>
      <c r="E335" s="212" t="s">
        <v>904</v>
      </c>
      <c r="F335" s="213" t="s">
        <v>905</v>
      </c>
      <c r="G335" s="214" t="s">
        <v>236</v>
      </c>
      <c r="H335" s="215">
        <v>1868</v>
      </c>
      <c r="I335" s="216"/>
      <c r="J335" s="217">
        <f>ROUND(I335*H335,2)</f>
        <v>0</v>
      </c>
      <c r="K335" s="213" t="s">
        <v>178</v>
      </c>
      <c r="L335" s="43"/>
      <c r="M335" s="225" t="s">
        <v>19</v>
      </c>
      <c r="N335" s="226" t="s">
        <v>44</v>
      </c>
      <c r="O335" s="83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AR335" s="223" t="s">
        <v>151</v>
      </c>
      <c r="AT335" s="223" t="s">
        <v>155</v>
      </c>
      <c r="AU335" s="223" t="s">
        <v>81</v>
      </c>
      <c r="AY335" s="17" t="s">
        <v>152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7" t="s">
        <v>81</v>
      </c>
      <c r="BK335" s="224">
        <f>ROUND(I335*H335,2)</f>
        <v>0</v>
      </c>
      <c r="BL335" s="17" t="s">
        <v>151</v>
      </c>
      <c r="BM335" s="223" t="s">
        <v>906</v>
      </c>
    </row>
    <row r="336" s="1" customFormat="1">
      <c r="B336" s="38"/>
      <c r="C336" s="39"/>
      <c r="D336" s="229" t="s">
        <v>180</v>
      </c>
      <c r="E336" s="39"/>
      <c r="F336" s="230" t="s">
        <v>907</v>
      </c>
      <c r="G336" s="39"/>
      <c r="H336" s="39"/>
      <c r="I336" s="135"/>
      <c r="J336" s="39"/>
      <c r="K336" s="39"/>
      <c r="L336" s="43"/>
      <c r="M336" s="231"/>
      <c r="N336" s="83"/>
      <c r="O336" s="83"/>
      <c r="P336" s="83"/>
      <c r="Q336" s="83"/>
      <c r="R336" s="83"/>
      <c r="S336" s="83"/>
      <c r="T336" s="84"/>
      <c r="AT336" s="17" t="s">
        <v>180</v>
      </c>
      <c r="AU336" s="17" t="s">
        <v>81</v>
      </c>
    </row>
    <row r="337" s="13" customFormat="1">
      <c r="B337" s="242"/>
      <c r="C337" s="243"/>
      <c r="D337" s="229" t="s">
        <v>182</v>
      </c>
      <c r="E337" s="244" t="s">
        <v>19</v>
      </c>
      <c r="F337" s="245" t="s">
        <v>908</v>
      </c>
      <c r="G337" s="243"/>
      <c r="H337" s="246">
        <v>858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AT337" s="252" t="s">
        <v>182</v>
      </c>
      <c r="AU337" s="252" t="s">
        <v>81</v>
      </c>
      <c r="AV337" s="13" t="s">
        <v>83</v>
      </c>
      <c r="AW337" s="13" t="s">
        <v>35</v>
      </c>
      <c r="AX337" s="13" t="s">
        <v>73</v>
      </c>
      <c r="AY337" s="252" t="s">
        <v>152</v>
      </c>
    </row>
    <row r="338" s="13" customFormat="1">
      <c r="B338" s="242"/>
      <c r="C338" s="243"/>
      <c r="D338" s="229" t="s">
        <v>182</v>
      </c>
      <c r="E338" s="244" t="s">
        <v>19</v>
      </c>
      <c r="F338" s="245" t="s">
        <v>909</v>
      </c>
      <c r="G338" s="243"/>
      <c r="H338" s="246">
        <v>1010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AT338" s="252" t="s">
        <v>182</v>
      </c>
      <c r="AU338" s="252" t="s">
        <v>81</v>
      </c>
      <c r="AV338" s="13" t="s">
        <v>83</v>
      </c>
      <c r="AW338" s="13" t="s">
        <v>35</v>
      </c>
      <c r="AX338" s="13" t="s">
        <v>73</v>
      </c>
      <c r="AY338" s="252" t="s">
        <v>152</v>
      </c>
    </row>
    <row r="339" s="14" customFormat="1">
      <c r="B339" s="253"/>
      <c r="C339" s="254"/>
      <c r="D339" s="229" t="s">
        <v>182</v>
      </c>
      <c r="E339" s="255" t="s">
        <v>19</v>
      </c>
      <c r="F339" s="256" t="s">
        <v>189</v>
      </c>
      <c r="G339" s="254"/>
      <c r="H339" s="257">
        <v>1868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AT339" s="263" t="s">
        <v>182</v>
      </c>
      <c r="AU339" s="263" t="s">
        <v>81</v>
      </c>
      <c r="AV339" s="14" t="s">
        <v>151</v>
      </c>
      <c r="AW339" s="14" t="s">
        <v>35</v>
      </c>
      <c r="AX339" s="14" t="s">
        <v>81</v>
      </c>
      <c r="AY339" s="263" t="s">
        <v>152</v>
      </c>
    </row>
    <row r="340" s="1" customFormat="1" ht="36" customHeight="1">
      <c r="B340" s="38"/>
      <c r="C340" s="211" t="s">
        <v>492</v>
      </c>
      <c r="D340" s="211" t="s">
        <v>155</v>
      </c>
      <c r="E340" s="212" t="s">
        <v>910</v>
      </c>
      <c r="F340" s="213" t="s">
        <v>911</v>
      </c>
      <c r="G340" s="214" t="s">
        <v>236</v>
      </c>
      <c r="H340" s="215">
        <v>586</v>
      </c>
      <c r="I340" s="216"/>
      <c r="J340" s="217">
        <f>ROUND(I340*H340,2)</f>
        <v>0</v>
      </c>
      <c r="K340" s="213" t="s">
        <v>178</v>
      </c>
      <c r="L340" s="43"/>
      <c r="M340" s="225" t="s">
        <v>19</v>
      </c>
      <c r="N340" s="226" t="s">
        <v>44</v>
      </c>
      <c r="O340" s="83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AR340" s="223" t="s">
        <v>151</v>
      </c>
      <c r="AT340" s="223" t="s">
        <v>155</v>
      </c>
      <c r="AU340" s="223" t="s">
        <v>81</v>
      </c>
      <c r="AY340" s="17" t="s">
        <v>152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7" t="s">
        <v>81</v>
      </c>
      <c r="BK340" s="224">
        <f>ROUND(I340*H340,2)</f>
        <v>0</v>
      </c>
      <c r="BL340" s="17" t="s">
        <v>151</v>
      </c>
      <c r="BM340" s="223" t="s">
        <v>912</v>
      </c>
    </row>
    <row r="341" s="1" customFormat="1">
      <c r="B341" s="38"/>
      <c r="C341" s="39"/>
      <c r="D341" s="229" t="s">
        <v>180</v>
      </c>
      <c r="E341" s="39"/>
      <c r="F341" s="230" t="s">
        <v>907</v>
      </c>
      <c r="G341" s="39"/>
      <c r="H341" s="39"/>
      <c r="I341" s="135"/>
      <c r="J341" s="39"/>
      <c r="K341" s="39"/>
      <c r="L341" s="43"/>
      <c r="M341" s="231"/>
      <c r="N341" s="83"/>
      <c r="O341" s="83"/>
      <c r="P341" s="83"/>
      <c r="Q341" s="83"/>
      <c r="R341" s="83"/>
      <c r="S341" s="83"/>
      <c r="T341" s="84"/>
      <c r="AT341" s="17" t="s">
        <v>180</v>
      </c>
      <c r="AU341" s="17" t="s">
        <v>81</v>
      </c>
    </row>
    <row r="342" s="13" customFormat="1">
      <c r="B342" s="242"/>
      <c r="C342" s="243"/>
      <c r="D342" s="229" t="s">
        <v>182</v>
      </c>
      <c r="E342" s="244" t="s">
        <v>19</v>
      </c>
      <c r="F342" s="245" t="s">
        <v>913</v>
      </c>
      <c r="G342" s="243"/>
      <c r="H342" s="246">
        <v>246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AT342" s="252" t="s">
        <v>182</v>
      </c>
      <c r="AU342" s="252" t="s">
        <v>81</v>
      </c>
      <c r="AV342" s="13" t="s">
        <v>83</v>
      </c>
      <c r="AW342" s="13" t="s">
        <v>35</v>
      </c>
      <c r="AX342" s="13" t="s">
        <v>73</v>
      </c>
      <c r="AY342" s="252" t="s">
        <v>152</v>
      </c>
    </row>
    <row r="343" s="13" customFormat="1">
      <c r="B343" s="242"/>
      <c r="C343" s="243"/>
      <c r="D343" s="229" t="s">
        <v>182</v>
      </c>
      <c r="E343" s="244" t="s">
        <v>19</v>
      </c>
      <c r="F343" s="245" t="s">
        <v>914</v>
      </c>
      <c r="G343" s="243"/>
      <c r="H343" s="246">
        <v>340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AT343" s="252" t="s">
        <v>182</v>
      </c>
      <c r="AU343" s="252" t="s">
        <v>81</v>
      </c>
      <c r="AV343" s="13" t="s">
        <v>83</v>
      </c>
      <c r="AW343" s="13" t="s">
        <v>35</v>
      </c>
      <c r="AX343" s="13" t="s">
        <v>73</v>
      </c>
      <c r="AY343" s="252" t="s">
        <v>152</v>
      </c>
    </row>
    <row r="344" s="14" customFormat="1">
      <c r="B344" s="253"/>
      <c r="C344" s="254"/>
      <c r="D344" s="229" t="s">
        <v>182</v>
      </c>
      <c r="E344" s="255" t="s">
        <v>19</v>
      </c>
      <c r="F344" s="256" t="s">
        <v>189</v>
      </c>
      <c r="G344" s="254"/>
      <c r="H344" s="257">
        <v>586</v>
      </c>
      <c r="I344" s="258"/>
      <c r="J344" s="254"/>
      <c r="K344" s="254"/>
      <c r="L344" s="259"/>
      <c r="M344" s="260"/>
      <c r="N344" s="261"/>
      <c r="O344" s="261"/>
      <c r="P344" s="261"/>
      <c r="Q344" s="261"/>
      <c r="R344" s="261"/>
      <c r="S344" s="261"/>
      <c r="T344" s="262"/>
      <c r="AT344" s="263" t="s">
        <v>182</v>
      </c>
      <c r="AU344" s="263" t="s">
        <v>81</v>
      </c>
      <c r="AV344" s="14" t="s">
        <v>151</v>
      </c>
      <c r="AW344" s="14" t="s">
        <v>35</v>
      </c>
      <c r="AX344" s="14" t="s">
        <v>81</v>
      </c>
      <c r="AY344" s="263" t="s">
        <v>152</v>
      </c>
    </row>
    <row r="345" s="1" customFormat="1" ht="36" customHeight="1">
      <c r="B345" s="38"/>
      <c r="C345" s="211" t="s">
        <v>539</v>
      </c>
      <c r="D345" s="211" t="s">
        <v>155</v>
      </c>
      <c r="E345" s="212" t="s">
        <v>915</v>
      </c>
      <c r="F345" s="213" t="s">
        <v>916</v>
      </c>
      <c r="G345" s="214" t="s">
        <v>236</v>
      </c>
      <c r="H345" s="215">
        <v>270.60000000000002</v>
      </c>
      <c r="I345" s="216"/>
      <c r="J345" s="217">
        <f>ROUND(I345*H345,2)</f>
        <v>0</v>
      </c>
      <c r="K345" s="213" t="s">
        <v>178</v>
      </c>
      <c r="L345" s="43"/>
      <c r="M345" s="225" t="s">
        <v>19</v>
      </c>
      <c r="N345" s="226" t="s">
        <v>44</v>
      </c>
      <c r="O345" s="83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AR345" s="223" t="s">
        <v>151</v>
      </c>
      <c r="AT345" s="223" t="s">
        <v>155</v>
      </c>
      <c r="AU345" s="223" t="s">
        <v>81</v>
      </c>
      <c r="AY345" s="17" t="s">
        <v>152</v>
      </c>
      <c r="BE345" s="224">
        <f>IF(N345="základní",J345,0)</f>
        <v>0</v>
      </c>
      <c r="BF345" s="224">
        <f>IF(N345="snížená",J345,0)</f>
        <v>0</v>
      </c>
      <c r="BG345" s="224">
        <f>IF(N345="zákl. přenesená",J345,0)</f>
        <v>0</v>
      </c>
      <c r="BH345" s="224">
        <f>IF(N345="sníž. přenesená",J345,0)</f>
        <v>0</v>
      </c>
      <c r="BI345" s="224">
        <f>IF(N345="nulová",J345,0)</f>
        <v>0</v>
      </c>
      <c r="BJ345" s="17" t="s">
        <v>81</v>
      </c>
      <c r="BK345" s="224">
        <f>ROUND(I345*H345,2)</f>
        <v>0</v>
      </c>
      <c r="BL345" s="17" t="s">
        <v>151</v>
      </c>
      <c r="BM345" s="223" t="s">
        <v>917</v>
      </c>
    </row>
    <row r="346" s="1" customFormat="1">
      <c r="B346" s="38"/>
      <c r="C346" s="39"/>
      <c r="D346" s="229" t="s">
        <v>180</v>
      </c>
      <c r="E346" s="39"/>
      <c r="F346" s="230" t="s">
        <v>918</v>
      </c>
      <c r="G346" s="39"/>
      <c r="H346" s="39"/>
      <c r="I346" s="135"/>
      <c r="J346" s="39"/>
      <c r="K346" s="39"/>
      <c r="L346" s="43"/>
      <c r="M346" s="231"/>
      <c r="N346" s="83"/>
      <c r="O346" s="83"/>
      <c r="P346" s="83"/>
      <c r="Q346" s="83"/>
      <c r="R346" s="83"/>
      <c r="S346" s="83"/>
      <c r="T346" s="84"/>
      <c r="AT346" s="17" t="s">
        <v>180</v>
      </c>
      <c r="AU346" s="17" t="s">
        <v>81</v>
      </c>
    </row>
    <row r="347" s="13" customFormat="1">
      <c r="B347" s="242"/>
      <c r="C347" s="243"/>
      <c r="D347" s="229" t="s">
        <v>182</v>
      </c>
      <c r="E347" s="244" t="s">
        <v>19</v>
      </c>
      <c r="F347" s="245" t="s">
        <v>919</v>
      </c>
      <c r="G347" s="243"/>
      <c r="H347" s="246">
        <v>270.60000000000002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AT347" s="252" t="s">
        <v>182</v>
      </c>
      <c r="AU347" s="252" t="s">
        <v>81</v>
      </c>
      <c r="AV347" s="13" t="s">
        <v>83</v>
      </c>
      <c r="AW347" s="13" t="s">
        <v>35</v>
      </c>
      <c r="AX347" s="13" t="s">
        <v>81</v>
      </c>
      <c r="AY347" s="252" t="s">
        <v>152</v>
      </c>
    </row>
    <row r="348" s="1" customFormat="1" ht="24" customHeight="1">
      <c r="B348" s="38"/>
      <c r="C348" s="211" t="s">
        <v>547</v>
      </c>
      <c r="D348" s="211" t="s">
        <v>155</v>
      </c>
      <c r="E348" s="212" t="s">
        <v>920</v>
      </c>
      <c r="F348" s="213" t="s">
        <v>921</v>
      </c>
      <c r="G348" s="214" t="s">
        <v>236</v>
      </c>
      <c r="H348" s="215">
        <v>1104</v>
      </c>
      <c r="I348" s="216"/>
      <c r="J348" s="217">
        <f>ROUND(I348*H348,2)</f>
        <v>0</v>
      </c>
      <c r="K348" s="213" t="s">
        <v>178</v>
      </c>
      <c r="L348" s="43"/>
      <c r="M348" s="225" t="s">
        <v>19</v>
      </c>
      <c r="N348" s="226" t="s">
        <v>44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AR348" s="223" t="s">
        <v>151</v>
      </c>
      <c r="AT348" s="223" t="s">
        <v>155</v>
      </c>
      <c r="AU348" s="223" t="s">
        <v>81</v>
      </c>
      <c r="AY348" s="17" t="s">
        <v>152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7" t="s">
        <v>81</v>
      </c>
      <c r="BK348" s="224">
        <f>ROUND(I348*H348,2)</f>
        <v>0</v>
      </c>
      <c r="BL348" s="17" t="s">
        <v>151</v>
      </c>
      <c r="BM348" s="223" t="s">
        <v>922</v>
      </c>
    </row>
    <row r="349" s="13" customFormat="1">
      <c r="B349" s="242"/>
      <c r="C349" s="243"/>
      <c r="D349" s="229" t="s">
        <v>182</v>
      </c>
      <c r="E349" s="244" t="s">
        <v>19</v>
      </c>
      <c r="F349" s="245" t="s">
        <v>913</v>
      </c>
      <c r="G349" s="243"/>
      <c r="H349" s="246">
        <v>246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AT349" s="252" t="s">
        <v>182</v>
      </c>
      <c r="AU349" s="252" t="s">
        <v>81</v>
      </c>
      <c r="AV349" s="13" t="s">
        <v>83</v>
      </c>
      <c r="AW349" s="13" t="s">
        <v>35</v>
      </c>
      <c r="AX349" s="13" t="s">
        <v>73</v>
      </c>
      <c r="AY349" s="252" t="s">
        <v>152</v>
      </c>
    </row>
    <row r="350" s="13" customFormat="1">
      <c r="B350" s="242"/>
      <c r="C350" s="243"/>
      <c r="D350" s="229" t="s">
        <v>182</v>
      </c>
      <c r="E350" s="244" t="s">
        <v>19</v>
      </c>
      <c r="F350" s="245" t="s">
        <v>908</v>
      </c>
      <c r="G350" s="243"/>
      <c r="H350" s="246">
        <v>858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AT350" s="252" t="s">
        <v>182</v>
      </c>
      <c r="AU350" s="252" t="s">
        <v>81</v>
      </c>
      <c r="AV350" s="13" t="s">
        <v>83</v>
      </c>
      <c r="AW350" s="13" t="s">
        <v>35</v>
      </c>
      <c r="AX350" s="13" t="s">
        <v>73</v>
      </c>
      <c r="AY350" s="252" t="s">
        <v>152</v>
      </c>
    </row>
    <row r="351" s="14" customFormat="1">
      <c r="B351" s="253"/>
      <c r="C351" s="254"/>
      <c r="D351" s="229" t="s">
        <v>182</v>
      </c>
      <c r="E351" s="255" t="s">
        <v>19</v>
      </c>
      <c r="F351" s="256" t="s">
        <v>189</v>
      </c>
      <c r="G351" s="254"/>
      <c r="H351" s="257">
        <v>1104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AT351" s="263" t="s">
        <v>182</v>
      </c>
      <c r="AU351" s="263" t="s">
        <v>81</v>
      </c>
      <c r="AV351" s="14" t="s">
        <v>151</v>
      </c>
      <c r="AW351" s="14" t="s">
        <v>35</v>
      </c>
      <c r="AX351" s="14" t="s">
        <v>81</v>
      </c>
      <c r="AY351" s="263" t="s">
        <v>152</v>
      </c>
    </row>
    <row r="352" s="1" customFormat="1" ht="24" customHeight="1">
      <c r="B352" s="38"/>
      <c r="C352" s="211" t="s">
        <v>555</v>
      </c>
      <c r="D352" s="211" t="s">
        <v>155</v>
      </c>
      <c r="E352" s="212" t="s">
        <v>923</v>
      </c>
      <c r="F352" s="213" t="s">
        <v>924</v>
      </c>
      <c r="G352" s="214" t="s">
        <v>236</v>
      </c>
      <c r="H352" s="215">
        <v>2844</v>
      </c>
      <c r="I352" s="216"/>
      <c r="J352" s="217">
        <f>ROUND(I352*H352,2)</f>
        <v>0</v>
      </c>
      <c r="K352" s="213" t="s">
        <v>178</v>
      </c>
      <c r="L352" s="43"/>
      <c r="M352" s="225" t="s">
        <v>19</v>
      </c>
      <c r="N352" s="226" t="s">
        <v>44</v>
      </c>
      <c r="O352" s="83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AR352" s="223" t="s">
        <v>151</v>
      </c>
      <c r="AT352" s="223" t="s">
        <v>155</v>
      </c>
      <c r="AU352" s="223" t="s">
        <v>81</v>
      </c>
      <c r="AY352" s="17" t="s">
        <v>152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151</v>
      </c>
      <c r="BM352" s="223" t="s">
        <v>925</v>
      </c>
    </row>
    <row r="353" s="13" customFormat="1">
      <c r="B353" s="242"/>
      <c r="C353" s="243"/>
      <c r="D353" s="229" t="s">
        <v>182</v>
      </c>
      <c r="E353" s="244" t="s">
        <v>19</v>
      </c>
      <c r="F353" s="245" t="s">
        <v>913</v>
      </c>
      <c r="G353" s="243"/>
      <c r="H353" s="246">
        <v>246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AT353" s="252" t="s">
        <v>182</v>
      </c>
      <c r="AU353" s="252" t="s">
        <v>81</v>
      </c>
      <c r="AV353" s="13" t="s">
        <v>83</v>
      </c>
      <c r="AW353" s="13" t="s">
        <v>35</v>
      </c>
      <c r="AX353" s="13" t="s">
        <v>73</v>
      </c>
      <c r="AY353" s="252" t="s">
        <v>152</v>
      </c>
    </row>
    <row r="354" s="13" customFormat="1">
      <c r="B354" s="242"/>
      <c r="C354" s="243"/>
      <c r="D354" s="229" t="s">
        <v>182</v>
      </c>
      <c r="E354" s="244" t="s">
        <v>19</v>
      </c>
      <c r="F354" s="245" t="s">
        <v>926</v>
      </c>
      <c r="G354" s="243"/>
      <c r="H354" s="246">
        <v>340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AT354" s="252" t="s">
        <v>182</v>
      </c>
      <c r="AU354" s="252" t="s">
        <v>81</v>
      </c>
      <c r="AV354" s="13" t="s">
        <v>83</v>
      </c>
      <c r="AW354" s="13" t="s">
        <v>35</v>
      </c>
      <c r="AX354" s="13" t="s">
        <v>73</v>
      </c>
      <c r="AY354" s="252" t="s">
        <v>152</v>
      </c>
    </row>
    <row r="355" s="13" customFormat="1">
      <c r="B355" s="242"/>
      <c r="C355" s="243"/>
      <c r="D355" s="229" t="s">
        <v>182</v>
      </c>
      <c r="E355" s="244" t="s">
        <v>19</v>
      </c>
      <c r="F355" s="245" t="s">
        <v>927</v>
      </c>
      <c r="G355" s="243"/>
      <c r="H355" s="246">
        <v>1010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AT355" s="252" t="s">
        <v>182</v>
      </c>
      <c r="AU355" s="252" t="s">
        <v>81</v>
      </c>
      <c r="AV355" s="13" t="s">
        <v>83</v>
      </c>
      <c r="AW355" s="13" t="s">
        <v>35</v>
      </c>
      <c r="AX355" s="13" t="s">
        <v>73</v>
      </c>
      <c r="AY355" s="252" t="s">
        <v>152</v>
      </c>
    </row>
    <row r="356" s="13" customFormat="1">
      <c r="B356" s="242"/>
      <c r="C356" s="243"/>
      <c r="D356" s="229" t="s">
        <v>182</v>
      </c>
      <c r="E356" s="244" t="s">
        <v>19</v>
      </c>
      <c r="F356" s="245" t="s">
        <v>908</v>
      </c>
      <c r="G356" s="243"/>
      <c r="H356" s="246">
        <v>858</v>
      </c>
      <c r="I356" s="247"/>
      <c r="J356" s="243"/>
      <c r="K356" s="243"/>
      <c r="L356" s="248"/>
      <c r="M356" s="249"/>
      <c r="N356" s="250"/>
      <c r="O356" s="250"/>
      <c r="P356" s="250"/>
      <c r="Q356" s="250"/>
      <c r="R356" s="250"/>
      <c r="S356" s="250"/>
      <c r="T356" s="251"/>
      <c r="AT356" s="252" t="s">
        <v>182</v>
      </c>
      <c r="AU356" s="252" t="s">
        <v>81</v>
      </c>
      <c r="AV356" s="13" t="s">
        <v>83</v>
      </c>
      <c r="AW356" s="13" t="s">
        <v>35</v>
      </c>
      <c r="AX356" s="13" t="s">
        <v>73</v>
      </c>
      <c r="AY356" s="252" t="s">
        <v>152</v>
      </c>
    </row>
    <row r="357" s="13" customFormat="1">
      <c r="B357" s="242"/>
      <c r="C357" s="243"/>
      <c r="D357" s="229" t="s">
        <v>182</v>
      </c>
      <c r="E357" s="244" t="s">
        <v>19</v>
      </c>
      <c r="F357" s="245" t="s">
        <v>928</v>
      </c>
      <c r="G357" s="243"/>
      <c r="H357" s="246">
        <v>260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AT357" s="252" t="s">
        <v>182</v>
      </c>
      <c r="AU357" s="252" t="s">
        <v>81</v>
      </c>
      <c r="AV357" s="13" t="s">
        <v>83</v>
      </c>
      <c r="AW357" s="13" t="s">
        <v>35</v>
      </c>
      <c r="AX357" s="13" t="s">
        <v>73</v>
      </c>
      <c r="AY357" s="252" t="s">
        <v>152</v>
      </c>
    </row>
    <row r="358" s="13" customFormat="1">
      <c r="B358" s="242"/>
      <c r="C358" s="243"/>
      <c r="D358" s="229" t="s">
        <v>182</v>
      </c>
      <c r="E358" s="244" t="s">
        <v>19</v>
      </c>
      <c r="F358" s="245" t="s">
        <v>929</v>
      </c>
      <c r="G358" s="243"/>
      <c r="H358" s="246">
        <v>130</v>
      </c>
      <c r="I358" s="247"/>
      <c r="J358" s="243"/>
      <c r="K358" s="243"/>
      <c r="L358" s="248"/>
      <c r="M358" s="249"/>
      <c r="N358" s="250"/>
      <c r="O358" s="250"/>
      <c r="P358" s="250"/>
      <c r="Q358" s="250"/>
      <c r="R358" s="250"/>
      <c r="S358" s="250"/>
      <c r="T358" s="251"/>
      <c r="AT358" s="252" t="s">
        <v>182</v>
      </c>
      <c r="AU358" s="252" t="s">
        <v>81</v>
      </c>
      <c r="AV358" s="13" t="s">
        <v>83</v>
      </c>
      <c r="AW358" s="13" t="s">
        <v>35</v>
      </c>
      <c r="AX358" s="13" t="s">
        <v>73</v>
      </c>
      <c r="AY358" s="252" t="s">
        <v>152</v>
      </c>
    </row>
    <row r="359" s="14" customFormat="1">
      <c r="B359" s="253"/>
      <c r="C359" s="254"/>
      <c r="D359" s="229" t="s">
        <v>182</v>
      </c>
      <c r="E359" s="255" t="s">
        <v>19</v>
      </c>
      <c r="F359" s="256" t="s">
        <v>189</v>
      </c>
      <c r="G359" s="254"/>
      <c r="H359" s="257">
        <v>2844</v>
      </c>
      <c r="I359" s="258"/>
      <c r="J359" s="254"/>
      <c r="K359" s="254"/>
      <c r="L359" s="259"/>
      <c r="M359" s="260"/>
      <c r="N359" s="261"/>
      <c r="O359" s="261"/>
      <c r="P359" s="261"/>
      <c r="Q359" s="261"/>
      <c r="R359" s="261"/>
      <c r="S359" s="261"/>
      <c r="T359" s="262"/>
      <c r="AT359" s="263" t="s">
        <v>182</v>
      </c>
      <c r="AU359" s="263" t="s">
        <v>81</v>
      </c>
      <c r="AV359" s="14" t="s">
        <v>151</v>
      </c>
      <c r="AW359" s="14" t="s">
        <v>35</v>
      </c>
      <c r="AX359" s="14" t="s">
        <v>81</v>
      </c>
      <c r="AY359" s="263" t="s">
        <v>152</v>
      </c>
    </row>
    <row r="360" s="1" customFormat="1" ht="24" customHeight="1">
      <c r="B360" s="38"/>
      <c r="C360" s="211" t="s">
        <v>560</v>
      </c>
      <c r="D360" s="211" t="s">
        <v>155</v>
      </c>
      <c r="E360" s="212" t="s">
        <v>930</v>
      </c>
      <c r="F360" s="213" t="s">
        <v>931</v>
      </c>
      <c r="G360" s="214" t="s">
        <v>236</v>
      </c>
      <c r="H360" s="215">
        <v>1172</v>
      </c>
      <c r="I360" s="216"/>
      <c r="J360" s="217">
        <f>ROUND(I360*H360,2)</f>
        <v>0</v>
      </c>
      <c r="K360" s="213" t="s">
        <v>178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AR360" s="223" t="s">
        <v>151</v>
      </c>
      <c r="AT360" s="223" t="s">
        <v>155</v>
      </c>
      <c r="AU360" s="223" t="s">
        <v>81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151</v>
      </c>
      <c r="BM360" s="223" t="s">
        <v>932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933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81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934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81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935</v>
      </c>
      <c r="G363" s="243"/>
      <c r="H363" s="246">
        <v>492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81</v>
      </c>
      <c r="AV363" s="13" t="s">
        <v>83</v>
      </c>
      <c r="AW363" s="13" t="s">
        <v>35</v>
      </c>
      <c r="AX363" s="13" t="s">
        <v>73</v>
      </c>
      <c r="AY363" s="252" t="s">
        <v>152</v>
      </c>
    </row>
    <row r="364" s="13" customFormat="1">
      <c r="B364" s="242"/>
      <c r="C364" s="243"/>
      <c r="D364" s="229" t="s">
        <v>182</v>
      </c>
      <c r="E364" s="244" t="s">
        <v>19</v>
      </c>
      <c r="F364" s="245" t="s">
        <v>936</v>
      </c>
      <c r="G364" s="243"/>
      <c r="H364" s="246">
        <v>680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AT364" s="252" t="s">
        <v>182</v>
      </c>
      <c r="AU364" s="252" t="s">
        <v>81</v>
      </c>
      <c r="AV364" s="13" t="s">
        <v>83</v>
      </c>
      <c r="AW364" s="13" t="s">
        <v>35</v>
      </c>
      <c r="AX364" s="13" t="s">
        <v>73</v>
      </c>
      <c r="AY364" s="252" t="s">
        <v>152</v>
      </c>
    </row>
    <row r="365" s="14" customFormat="1">
      <c r="B365" s="253"/>
      <c r="C365" s="254"/>
      <c r="D365" s="229" t="s">
        <v>182</v>
      </c>
      <c r="E365" s="255" t="s">
        <v>19</v>
      </c>
      <c r="F365" s="256" t="s">
        <v>189</v>
      </c>
      <c r="G365" s="254"/>
      <c r="H365" s="257">
        <v>1172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AT365" s="263" t="s">
        <v>182</v>
      </c>
      <c r="AU365" s="263" t="s">
        <v>81</v>
      </c>
      <c r="AV365" s="14" t="s">
        <v>151</v>
      </c>
      <c r="AW365" s="14" t="s">
        <v>35</v>
      </c>
      <c r="AX365" s="14" t="s">
        <v>81</v>
      </c>
      <c r="AY365" s="263" t="s">
        <v>152</v>
      </c>
    </row>
    <row r="366" s="1" customFormat="1" ht="24" customHeight="1">
      <c r="B366" s="38"/>
      <c r="C366" s="211" t="s">
        <v>567</v>
      </c>
      <c r="D366" s="211" t="s">
        <v>155</v>
      </c>
      <c r="E366" s="212" t="s">
        <v>937</v>
      </c>
      <c r="F366" s="213" t="s">
        <v>938</v>
      </c>
      <c r="G366" s="214" t="s">
        <v>236</v>
      </c>
      <c r="H366" s="215">
        <v>3736</v>
      </c>
      <c r="I366" s="216"/>
      <c r="J366" s="217">
        <f>ROUND(I366*H366,2)</f>
        <v>0</v>
      </c>
      <c r="K366" s="213" t="s">
        <v>178</v>
      </c>
      <c r="L366" s="43"/>
      <c r="M366" s="225" t="s">
        <v>19</v>
      </c>
      <c r="N366" s="226" t="s">
        <v>44</v>
      </c>
      <c r="O366" s="83"/>
      <c r="P366" s="227">
        <f>O366*H366</f>
        <v>0</v>
      </c>
      <c r="Q366" s="227">
        <v>0</v>
      </c>
      <c r="R366" s="227">
        <f>Q366*H366</f>
        <v>0</v>
      </c>
      <c r="S366" s="227">
        <v>0</v>
      </c>
      <c r="T366" s="228">
        <f>S366*H366</f>
        <v>0</v>
      </c>
      <c r="AR366" s="223" t="s">
        <v>151</v>
      </c>
      <c r="AT366" s="223" t="s">
        <v>155</v>
      </c>
      <c r="AU366" s="223" t="s">
        <v>81</v>
      </c>
      <c r="AY366" s="17" t="s">
        <v>152</v>
      </c>
      <c r="BE366" s="224">
        <f>IF(N366="základní",J366,0)</f>
        <v>0</v>
      </c>
      <c r="BF366" s="224">
        <f>IF(N366="snížená",J366,0)</f>
        <v>0</v>
      </c>
      <c r="BG366" s="224">
        <f>IF(N366="zákl. přenesená",J366,0)</f>
        <v>0</v>
      </c>
      <c r="BH366" s="224">
        <f>IF(N366="sníž. přenesená",J366,0)</f>
        <v>0</v>
      </c>
      <c r="BI366" s="224">
        <f>IF(N366="nulová",J366,0)</f>
        <v>0</v>
      </c>
      <c r="BJ366" s="17" t="s">
        <v>81</v>
      </c>
      <c r="BK366" s="224">
        <f>ROUND(I366*H366,2)</f>
        <v>0</v>
      </c>
      <c r="BL366" s="17" t="s">
        <v>151</v>
      </c>
      <c r="BM366" s="223" t="s">
        <v>939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940</v>
      </c>
      <c r="G367" s="243"/>
      <c r="H367" s="246">
        <v>1716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81</v>
      </c>
      <c r="AV367" s="13" t="s">
        <v>83</v>
      </c>
      <c r="AW367" s="13" t="s">
        <v>35</v>
      </c>
      <c r="AX367" s="13" t="s">
        <v>73</v>
      </c>
      <c r="AY367" s="252" t="s">
        <v>152</v>
      </c>
    </row>
    <row r="368" s="13" customFormat="1">
      <c r="B368" s="242"/>
      <c r="C368" s="243"/>
      <c r="D368" s="229" t="s">
        <v>182</v>
      </c>
      <c r="E368" s="244" t="s">
        <v>19</v>
      </c>
      <c r="F368" s="245" t="s">
        <v>941</v>
      </c>
      <c r="G368" s="243"/>
      <c r="H368" s="246">
        <v>2020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AT368" s="252" t="s">
        <v>182</v>
      </c>
      <c r="AU368" s="252" t="s">
        <v>81</v>
      </c>
      <c r="AV368" s="13" t="s">
        <v>83</v>
      </c>
      <c r="AW368" s="13" t="s">
        <v>35</v>
      </c>
      <c r="AX368" s="13" t="s">
        <v>73</v>
      </c>
      <c r="AY368" s="252" t="s">
        <v>152</v>
      </c>
    </row>
    <row r="369" s="14" customFormat="1">
      <c r="B369" s="253"/>
      <c r="C369" s="254"/>
      <c r="D369" s="229" t="s">
        <v>182</v>
      </c>
      <c r="E369" s="255" t="s">
        <v>19</v>
      </c>
      <c r="F369" s="256" t="s">
        <v>189</v>
      </c>
      <c r="G369" s="254"/>
      <c r="H369" s="257">
        <v>3736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AT369" s="263" t="s">
        <v>182</v>
      </c>
      <c r="AU369" s="263" t="s">
        <v>81</v>
      </c>
      <c r="AV369" s="14" t="s">
        <v>151</v>
      </c>
      <c r="AW369" s="14" t="s">
        <v>35</v>
      </c>
      <c r="AX369" s="14" t="s">
        <v>81</v>
      </c>
      <c r="AY369" s="263" t="s">
        <v>152</v>
      </c>
    </row>
    <row r="370" s="1" customFormat="1" ht="36" customHeight="1">
      <c r="B370" s="38"/>
      <c r="C370" s="211" t="s">
        <v>572</v>
      </c>
      <c r="D370" s="211" t="s">
        <v>155</v>
      </c>
      <c r="E370" s="212" t="s">
        <v>942</v>
      </c>
      <c r="F370" s="213" t="s">
        <v>943</v>
      </c>
      <c r="G370" s="214" t="s">
        <v>236</v>
      </c>
      <c r="H370" s="215">
        <v>716</v>
      </c>
      <c r="I370" s="216"/>
      <c r="J370" s="217">
        <f>ROUND(I370*H370,2)</f>
        <v>0</v>
      </c>
      <c r="K370" s="213" t="s">
        <v>178</v>
      </c>
      <c r="L370" s="43"/>
      <c r="M370" s="225" t="s">
        <v>19</v>
      </c>
      <c r="N370" s="226" t="s">
        <v>44</v>
      </c>
      <c r="O370" s="83"/>
      <c r="P370" s="227">
        <f>O370*H370</f>
        <v>0</v>
      </c>
      <c r="Q370" s="227">
        <v>0</v>
      </c>
      <c r="R370" s="227">
        <f>Q370*H370</f>
        <v>0</v>
      </c>
      <c r="S370" s="227">
        <v>0</v>
      </c>
      <c r="T370" s="228">
        <f>S370*H370</f>
        <v>0</v>
      </c>
      <c r="AR370" s="223" t="s">
        <v>151</v>
      </c>
      <c r="AT370" s="223" t="s">
        <v>155</v>
      </c>
      <c r="AU370" s="223" t="s">
        <v>81</v>
      </c>
      <c r="AY370" s="17" t="s">
        <v>152</v>
      </c>
      <c r="BE370" s="224">
        <f>IF(N370="základní",J370,0)</f>
        <v>0</v>
      </c>
      <c r="BF370" s="224">
        <f>IF(N370="snížená",J370,0)</f>
        <v>0</v>
      </c>
      <c r="BG370" s="224">
        <f>IF(N370="zákl. přenesená",J370,0)</f>
        <v>0</v>
      </c>
      <c r="BH370" s="224">
        <f>IF(N370="sníž. přenesená",J370,0)</f>
        <v>0</v>
      </c>
      <c r="BI370" s="224">
        <f>IF(N370="nulová",J370,0)</f>
        <v>0</v>
      </c>
      <c r="BJ370" s="17" t="s">
        <v>81</v>
      </c>
      <c r="BK370" s="224">
        <f>ROUND(I370*H370,2)</f>
        <v>0</v>
      </c>
      <c r="BL370" s="17" t="s">
        <v>151</v>
      </c>
      <c r="BM370" s="223" t="s">
        <v>944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945</v>
      </c>
      <c r="G371" s="243"/>
      <c r="H371" s="246">
        <v>246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81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3" customFormat="1">
      <c r="B372" s="242"/>
      <c r="C372" s="243"/>
      <c r="D372" s="229" t="s">
        <v>182</v>
      </c>
      <c r="E372" s="244" t="s">
        <v>19</v>
      </c>
      <c r="F372" s="245" t="s">
        <v>926</v>
      </c>
      <c r="G372" s="243"/>
      <c r="H372" s="246">
        <v>340</v>
      </c>
      <c r="I372" s="247"/>
      <c r="J372" s="243"/>
      <c r="K372" s="243"/>
      <c r="L372" s="248"/>
      <c r="M372" s="249"/>
      <c r="N372" s="250"/>
      <c r="O372" s="250"/>
      <c r="P372" s="250"/>
      <c r="Q372" s="250"/>
      <c r="R372" s="250"/>
      <c r="S372" s="250"/>
      <c r="T372" s="251"/>
      <c r="AT372" s="252" t="s">
        <v>182</v>
      </c>
      <c r="AU372" s="252" t="s">
        <v>81</v>
      </c>
      <c r="AV372" s="13" t="s">
        <v>83</v>
      </c>
      <c r="AW372" s="13" t="s">
        <v>35</v>
      </c>
      <c r="AX372" s="13" t="s">
        <v>73</v>
      </c>
      <c r="AY372" s="252" t="s">
        <v>152</v>
      </c>
    </row>
    <row r="373" s="13" customFormat="1">
      <c r="B373" s="242"/>
      <c r="C373" s="243"/>
      <c r="D373" s="229" t="s">
        <v>182</v>
      </c>
      <c r="E373" s="244" t="s">
        <v>19</v>
      </c>
      <c r="F373" s="245" t="s">
        <v>946</v>
      </c>
      <c r="G373" s="243"/>
      <c r="H373" s="246">
        <v>130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AT373" s="252" t="s">
        <v>182</v>
      </c>
      <c r="AU373" s="252" t="s">
        <v>81</v>
      </c>
      <c r="AV373" s="13" t="s">
        <v>83</v>
      </c>
      <c r="AW373" s="13" t="s">
        <v>35</v>
      </c>
      <c r="AX373" s="13" t="s">
        <v>73</v>
      </c>
      <c r="AY373" s="252" t="s">
        <v>152</v>
      </c>
    </row>
    <row r="374" s="14" customFormat="1">
      <c r="B374" s="253"/>
      <c r="C374" s="254"/>
      <c r="D374" s="229" t="s">
        <v>182</v>
      </c>
      <c r="E374" s="255" t="s">
        <v>19</v>
      </c>
      <c r="F374" s="256" t="s">
        <v>189</v>
      </c>
      <c r="G374" s="254"/>
      <c r="H374" s="257">
        <v>716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AT374" s="263" t="s">
        <v>182</v>
      </c>
      <c r="AU374" s="263" t="s">
        <v>81</v>
      </c>
      <c r="AV374" s="14" t="s">
        <v>151</v>
      </c>
      <c r="AW374" s="14" t="s">
        <v>35</v>
      </c>
      <c r="AX374" s="14" t="s">
        <v>81</v>
      </c>
      <c r="AY374" s="263" t="s">
        <v>152</v>
      </c>
    </row>
    <row r="375" s="1" customFormat="1" ht="36" customHeight="1">
      <c r="B375" s="38"/>
      <c r="C375" s="211" t="s">
        <v>583</v>
      </c>
      <c r="D375" s="211" t="s">
        <v>155</v>
      </c>
      <c r="E375" s="212" t="s">
        <v>947</v>
      </c>
      <c r="F375" s="213" t="s">
        <v>948</v>
      </c>
      <c r="G375" s="214" t="s">
        <v>236</v>
      </c>
      <c r="H375" s="215">
        <v>1868</v>
      </c>
      <c r="I375" s="216"/>
      <c r="J375" s="217">
        <f>ROUND(I375*H375,2)</f>
        <v>0</v>
      </c>
      <c r="K375" s="213" t="s">
        <v>178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0</v>
      </c>
      <c r="R375" s="227">
        <f>Q375*H375</f>
        <v>0</v>
      </c>
      <c r="S375" s="227">
        <v>0</v>
      </c>
      <c r="T375" s="228">
        <f>S375*H375</f>
        <v>0</v>
      </c>
      <c r="AR375" s="223" t="s">
        <v>151</v>
      </c>
      <c r="AT375" s="223" t="s">
        <v>155</v>
      </c>
      <c r="AU375" s="223" t="s">
        <v>81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151</v>
      </c>
      <c r="BM375" s="223" t="s">
        <v>949</v>
      </c>
    </row>
    <row r="376" s="1" customFormat="1">
      <c r="B376" s="38"/>
      <c r="C376" s="39"/>
      <c r="D376" s="229" t="s">
        <v>180</v>
      </c>
      <c r="E376" s="39"/>
      <c r="F376" s="230" t="s">
        <v>950</v>
      </c>
      <c r="G376" s="39"/>
      <c r="H376" s="39"/>
      <c r="I376" s="135"/>
      <c r="J376" s="39"/>
      <c r="K376" s="39"/>
      <c r="L376" s="43"/>
      <c r="M376" s="231"/>
      <c r="N376" s="83"/>
      <c r="O376" s="83"/>
      <c r="P376" s="83"/>
      <c r="Q376" s="83"/>
      <c r="R376" s="83"/>
      <c r="S376" s="83"/>
      <c r="T376" s="84"/>
      <c r="AT376" s="17" t="s">
        <v>180</v>
      </c>
      <c r="AU376" s="17" t="s">
        <v>81</v>
      </c>
    </row>
    <row r="377" s="13" customFormat="1">
      <c r="B377" s="242"/>
      <c r="C377" s="243"/>
      <c r="D377" s="229" t="s">
        <v>182</v>
      </c>
      <c r="E377" s="244" t="s">
        <v>19</v>
      </c>
      <c r="F377" s="245" t="s">
        <v>908</v>
      </c>
      <c r="G377" s="243"/>
      <c r="H377" s="246">
        <v>858</v>
      </c>
      <c r="I377" s="247"/>
      <c r="J377" s="243"/>
      <c r="K377" s="243"/>
      <c r="L377" s="248"/>
      <c r="M377" s="249"/>
      <c r="N377" s="250"/>
      <c r="O377" s="250"/>
      <c r="P377" s="250"/>
      <c r="Q377" s="250"/>
      <c r="R377" s="250"/>
      <c r="S377" s="250"/>
      <c r="T377" s="251"/>
      <c r="AT377" s="252" t="s">
        <v>182</v>
      </c>
      <c r="AU377" s="252" t="s">
        <v>81</v>
      </c>
      <c r="AV377" s="13" t="s">
        <v>83</v>
      </c>
      <c r="AW377" s="13" t="s">
        <v>35</v>
      </c>
      <c r="AX377" s="13" t="s">
        <v>73</v>
      </c>
      <c r="AY377" s="252" t="s">
        <v>152</v>
      </c>
    </row>
    <row r="378" s="13" customFormat="1">
      <c r="B378" s="242"/>
      <c r="C378" s="243"/>
      <c r="D378" s="229" t="s">
        <v>182</v>
      </c>
      <c r="E378" s="244" t="s">
        <v>19</v>
      </c>
      <c r="F378" s="245" t="s">
        <v>951</v>
      </c>
      <c r="G378" s="243"/>
      <c r="H378" s="246">
        <v>1010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AT378" s="252" t="s">
        <v>182</v>
      </c>
      <c r="AU378" s="252" t="s">
        <v>81</v>
      </c>
      <c r="AV378" s="13" t="s">
        <v>83</v>
      </c>
      <c r="AW378" s="13" t="s">
        <v>35</v>
      </c>
      <c r="AX378" s="13" t="s">
        <v>73</v>
      </c>
      <c r="AY378" s="252" t="s">
        <v>152</v>
      </c>
    </row>
    <row r="379" s="14" customFormat="1">
      <c r="B379" s="253"/>
      <c r="C379" s="254"/>
      <c r="D379" s="229" t="s">
        <v>182</v>
      </c>
      <c r="E379" s="255" t="s">
        <v>19</v>
      </c>
      <c r="F379" s="256" t="s">
        <v>189</v>
      </c>
      <c r="G379" s="254"/>
      <c r="H379" s="257">
        <v>1868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AT379" s="263" t="s">
        <v>182</v>
      </c>
      <c r="AU379" s="263" t="s">
        <v>81</v>
      </c>
      <c r="AV379" s="14" t="s">
        <v>151</v>
      </c>
      <c r="AW379" s="14" t="s">
        <v>35</v>
      </c>
      <c r="AX379" s="14" t="s">
        <v>81</v>
      </c>
      <c r="AY379" s="263" t="s">
        <v>152</v>
      </c>
    </row>
    <row r="380" s="1" customFormat="1" ht="48" customHeight="1">
      <c r="B380" s="38"/>
      <c r="C380" s="211" t="s">
        <v>592</v>
      </c>
      <c r="D380" s="211" t="s">
        <v>155</v>
      </c>
      <c r="E380" s="212" t="s">
        <v>952</v>
      </c>
      <c r="F380" s="213" t="s">
        <v>953</v>
      </c>
      <c r="G380" s="214" t="s">
        <v>236</v>
      </c>
      <c r="H380" s="215">
        <v>260</v>
      </c>
      <c r="I380" s="216"/>
      <c r="J380" s="217">
        <f>ROUND(I380*H380,2)</f>
        <v>0</v>
      </c>
      <c r="K380" s="213" t="s">
        <v>178</v>
      </c>
      <c r="L380" s="43"/>
      <c r="M380" s="225" t="s">
        <v>19</v>
      </c>
      <c r="N380" s="226" t="s">
        <v>44</v>
      </c>
      <c r="O380" s="83"/>
      <c r="P380" s="227">
        <f>O380*H380</f>
        <v>0</v>
      </c>
      <c r="Q380" s="227">
        <v>0</v>
      </c>
      <c r="R380" s="227">
        <f>Q380*H380</f>
        <v>0</v>
      </c>
      <c r="S380" s="227">
        <v>0</v>
      </c>
      <c r="T380" s="228">
        <f>S380*H380</f>
        <v>0</v>
      </c>
      <c r="AR380" s="223" t="s">
        <v>151</v>
      </c>
      <c r="AT380" s="223" t="s">
        <v>155</v>
      </c>
      <c r="AU380" s="223" t="s">
        <v>81</v>
      </c>
      <c r="AY380" s="17" t="s">
        <v>152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151</v>
      </c>
      <c r="BM380" s="223" t="s">
        <v>954</v>
      </c>
    </row>
    <row r="381" s="1" customFormat="1">
      <c r="B381" s="38"/>
      <c r="C381" s="39"/>
      <c r="D381" s="229" t="s">
        <v>180</v>
      </c>
      <c r="E381" s="39"/>
      <c r="F381" s="230" t="s">
        <v>950</v>
      </c>
      <c r="G381" s="39"/>
      <c r="H381" s="39"/>
      <c r="I381" s="135"/>
      <c r="J381" s="39"/>
      <c r="K381" s="39"/>
      <c r="L381" s="43"/>
      <c r="M381" s="231"/>
      <c r="N381" s="83"/>
      <c r="O381" s="83"/>
      <c r="P381" s="83"/>
      <c r="Q381" s="83"/>
      <c r="R381" s="83"/>
      <c r="S381" s="83"/>
      <c r="T381" s="84"/>
      <c r="AT381" s="17" t="s">
        <v>180</v>
      </c>
      <c r="AU381" s="17" t="s">
        <v>81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955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81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2" customFormat="1">
      <c r="B383" s="232"/>
      <c r="C383" s="233"/>
      <c r="D383" s="229" t="s">
        <v>182</v>
      </c>
      <c r="E383" s="234" t="s">
        <v>19</v>
      </c>
      <c r="F383" s="235" t="s">
        <v>956</v>
      </c>
      <c r="G383" s="233"/>
      <c r="H383" s="234" t="s">
        <v>19</v>
      </c>
      <c r="I383" s="236"/>
      <c r="J383" s="233"/>
      <c r="K383" s="233"/>
      <c r="L383" s="237"/>
      <c r="M383" s="238"/>
      <c r="N383" s="239"/>
      <c r="O383" s="239"/>
      <c r="P383" s="239"/>
      <c r="Q383" s="239"/>
      <c r="R383" s="239"/>
      <c r="S383" s="239"/>
      <c r="T383" s="240"/>
      <c r="AT383" s="241" t="s">
        <v>182</v>
      </c>
      <c r="AU383" s="241" t="s">
        <v>81</v>
      </c>
      <c r="AV383" s="12" t="s">
        <v>81</v>
      </c>
      <c r="AW383" s="12" t="s">
        <v>35</v>
      </c>
      <c r="AX383" s="12" t="s">
        <v>73</v>
      </c>
      <c r="AY383" s="241" t="s">
        <v>152</v>
      </c>
    </row>
    <row r="384" s="13" customFormat="1">
      <c r="B384" s="242"/>
      <c r="C384" s="243"/>
      <c r="D384" s="229" t="s">
        <v>182</v>
      </c>
      <c r="E384" s="244" t="s">
        <v>19</v>
      </c>
      <c r="F384" s="245" t="s">
        <v>957</v>
      </c>
      <c r="G384" s="243"/>
      <c r="H384" s="246">
        <v>260</v>
      </c>
      <c r="I384" s="247"/>
      <c r="J384" s="243"/>
      <c r="K384" s="243"/>
      <c r="L384" s="248"/>
      <c r="M384" s="249"/>
      <c r="N384" s="250"/>
      <c r="O384" s="250"/>
      <c r="P384" s="250"/>
      <c r="Q384" s="250"/>
      <c r="R384" s="250"/>
      <c r="S384" s="250"/>
      <c r="T384" s="251"/>
      <c r="AT384" s="252" t="s">
        <v>182</v>
      </c>
      <c r="AU384" s="252" t="s">
        <v>81</v>
      </c>
      <c r="AV384" s="13" t="s">
        <v>83</v>
      </c>
      <c r="AW384" s="13" t="s">
        <v>35</v>
      </c>
      <c r="AX384" s="13" t="s">
        <v>81</v>
      </c>
      <c r="AY384" s="252" t="s">
        <v>152</v>
      </c>
    </row>
    <row r="385" s="1" customFormat="1" ht="36" customHeight="1">
      <c r="B385" s="38"/>
      <c r="C385" s="211" t="s">
        <v>598</v>
      </c>
      <c r="D385" s="211" t="s">
        <v>155</v>
      </c>
      <c r="E385" s="212" t="s">
        <v>958</v>
      </c>
      <c r="F385" s="213" t="s">
        <v>959</v>
      </c>
      <c r="G385" s="214" t="s">
        <v>236</v>
      </c>
      <c r="H385" s="215">
        <v>1868</v>
      </c>
      <c r="I385" s="216"/>
      <c r="J385" s="217">
        <f>ROUND(I385*H385,2)</f>
        <v>0</v>
      </c>
      <c r="K385" s="213" t="s">
        <v>178</v>
      </c>
      <c r="L385" s="43"/>
      <c r="M385" s="225" t="s">
        <v>19</v>
      </c>
      <c r="N385" s="226" t="s">
        <v>44</v>
      </c>
      <c r="O385" s="83"/>
      <c r="P385" s="227">
        <f>O385*H385</f>
        <v>0</v>
      </c>
      <c r="Q385" s="227">
        <v>0.20746000000000001</v>
      </c>
      <c r="R385" s="227">
        <f>Q385*H385</f>
        <v>387.53528</v>
      </c>
      <c r="S385" s="227">
        <v>0</v>
      </c>
      <c r="T385" s="228">
        <f>S385*H385</f>
        <v>0</v>
      </c>
      <c r="AR385" s="223" t="s">
        <v>151</v>
      </c>
      <c r="AT385" s="223" t="s">
        <v>155</v>
      </c>
      <c r="AU385" s="223" t="s">
        <v>81</v>
      </c>
      <c r="AY385" s="17" t="s">
        <v>152</v>
      </c>
      <c r="BE385" s="224">
        <f>IF(N385="základní",J385,0)</f>
        <v>0</v>
      </c>
      <c r="BF385" s="224">
        <f>IF(N385="snížená",J385,0)</f>
        <v>0</v>
      </c>
      <c r="BG385" s="224">
        <f>IF(N385="zákl. přenesená",J385,0)</f>
        <v>0</v>
      </c>
      <c r="BH385" s="224">
        <f>IF(N385="sníž. přenesená",J385,0)</f>
        <v>0</v>
      </c>
      <c r="BI385" s="224">
        <f>IF(N385="nulová",J385,0)</f>
        <v>0</v>
      </c>
      <c r="BJ385" s="17" t="s">
        <v>81</v>
      </c>
      <c r="BK385" s="224">
        <f>ROUND(I385*H385,2)</f>
        <v>0</v>
      </c>
      <c r="BL385" s="17" t="s">
        <v>151</v>
      </c>
      <c r="BM385" s="223" t="s">
        <v>960</v>
      </c>
    </row>
    <row r="386" s="1" customFormat="1">
      <c r="B386" s="38"/>
      <c r="C386" s="39"/>
      <c r="D386" s="229" t="s">
        <v>180</v>
      </c>
      <c r="E386" s="39"/>
      <c r="F386" s="230" t="s">
        <v>961</v>
      </c>
      <c r="G386" s="39"/>
      <c r="H386" s="39"/>
      <c r="I386" s="135"/>
      <c r="J386" s="39"/>
      <c r="K386" s="39"/>
      <c r="L386" s="43"/>
      <c r="M386" s="231"/>
      <c r="N386" s="83"/>
      <c r="O386" s="83"/>
      <c r="P386" s="83"/>
      <c r="Q386" s="83"/>
      <c r="R386" s="83"/>
      <c r="S386" s="83"/>
      <c r="T386" s="84"/>
      <c r="AT386" s="17" t="s">
        <v>180</v>
      </c>
      <c r="AU386" s="17" t="s">
        <v>81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908</v>
      </c>
      <c r="G387" s="243"/>
      <c r="H387" s="246">
        <v>858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81</v>
      </c>
      <c r="AV387" s="13" t="s">
        <v>83</v>
      </c>
      <c r="AW387" s="13" t="s">
        <v>35</v>
      </c>
      <c r="AX387" s="13" t="s">
        <v>73</v>
      </c>
      <c r="AY387" s="252" t="s">
        <v>152</v>
      </c>
    </row>
    <row r="388" s="13" customFormat="1">
      <c r="B388" s="242"/>
      <c r="C388" s="243"/>
      <c r="D388" s="229" t="s">
        <v>182</v>
      </c>
      <c r="E388" s="244" t="s">
        <v>19</v>
      </c>
      <c r="F388" s="245" t="s">
        <v>962</v>
      </c>
      <c r="G388" s="243"/>
      <c r="H388" s="246">
        <v>1010</v>
      </c>
      <c r="I388" s="247"/>
      <c r="J388" s="243"/>
      <c r="K388" s="243"/>
      <c r="L388" s="248"/>
      <c r="M388" s="249"/>
      <c r="N388" s="250"/>
      <c r="O388" s="250"/>
      <c r="P388" s="250"/>
      <c r="Q388" s="250"/>
      <c r="R388" s="250"/>
      <c r="S388" s="250"/>
      <c r="T388" s="251"/>
      <c r="AT388" s="252" t="s">
        <v>182</v>
      </c>
      <c r="AU388" s="252" t="s">
        <v>81</v>
      </c>
      <c r="AV388" s="13" t="s">
        <v>83</v>
      </c>
      <c r="AW388" s="13" t="s">
        <v>35</v>
      </c>
      <c r="AX388" s="13" t="s">
        <v>73</v>
      </c>
      <c r="AY388" s="252" t="s">
        <v>152</v>
      </c>
    </row>
    <row r="389" s="14" customFormat="1">
      <c r="B389" s="253"/>
      <c r="C389" s="254"/>
      <c r="D389" s="229" t="s">
        <v>182</v>
      </c>
      <c r="E389" s="255" t="s">
        <v>19</v>
      </c>
      <c r="F389" s="256" t="s">
        <v>189</v>
      </c>
      <c r="G389" s="254"/>
      <c r="H389" s="257">
        <v>1868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AT389" s="263" t="s">
        <v>182</v>
      </c>
      <c r="AU389" s="263" t="s">
        <v>81</v>
      </c>
      <c r="AV389" s="14" t="s">
        <v>151</v>
      </c>
      <c r="AW389" s="14" t="s">
        <v>35</v>
      </c>
      <c r="AX389" s="14" t="s">
        <v>81</v>
      </c>
      <c r="AY389" s="263" t="s">
        <v>152</v>
      </c>
    </row>
    <row r="390" s="1" customFormat="1" ht="36" customHeight="1">
      <c r="B390" s="38"/>
      <c r="C390" s="211" t="s">
        <v>609</v>
      </c>
      <c r="D390" s="211" t="s">
        <v>155</v>
      </c>
      <c r="E390" s="212" t="s">
        <v>963</v>
      </c>
      <c r="F390" s="213" t="s">
        <v>964</v>
      </c>
      <c r="G390" s="214" t="s">
        <v>236</v>
      </c>
      <c r="H390" s="215">
        <v>586</v>
      </c>
      <c r="I390" s="216"/>
      <c r="J390" s="217">
        <f>ROUND(I390*H390,2)</f>
        <v>0</v>
      </c>
      <c r="K390" s="213" t="s">
        <v>178</v>
      </c>
      <c r="L390" s="43"/>
      <c r="M390" s="225" t="s">
        <v>19</v>
      </c>
      <c r="N390" s="226" t="s">
        <v>44</v>
      </c>
      <c r="O390" s="83"/>
      <c r="P390" s="227">
        <f>O390*H390</f>
        <v>0</v>
      </c>
      <c r="Q390" s="227">
        <v>0</v>
      </c>
      <c r="R390" s="227">
        <f>Q390*H390</f>
        <v>0</v>
      </c>
      <c r="S390" s="227">
        <v>0</v>
      </c>
      <c r="T390" s="228">
        <f>S390*H390</f>
        <v>0</v>
      </c>
      <c r="AR390" s="223" t="s">
        <v>151</v>
      </c>
      <c r="AT390" s="223" t="s">
        <v>155</v>
      </c>
      <c r="AU390" s="223" t="s">
        <v>81</v>
      </c>
      <c r="AY390" s="17" t="s">
        <v>152</v>
      </c>
      <c r="BE390" s="224">
        <f>IF(N390="základní",J390,0)</f>
        <v>0</v>
      </c>
      <c r="BF390" s="224">
        <f>IF(N390="snížená",J390,0)</f>
        <v>0</v>
      </c>
      <c r="BG390" s="224">
        <f>IF(N390="zákl. přenesená",J390,0)</f>
        <v>0</v>
      </c>
      <c r="BH390" s="224">
        <f>IF(N390="sníž. přenesená",J390,0)</f>
        <v>0</v>
      </c>
      <c r="BI390" s="224">
        <f>IF(N390="nulová",J390,0)</f>
        <v>0</v>
      </c>
      <c r="BJ390" s="17" t="s">
        <v>81</v>
      </c>
      <c r="BK390" s="224">
        <f>ROUND(I390*H390,2)</f>
        <v>0</v>
      </c>
      <c r="BL390" s="17" t="s">
        <v>151</v>
      </c>
      <c r="BM390" s="223" t="s">
        <v>965</v>
      </c>
    </row>
    <row r="391" s="1" customFormat="1">
      <c r="B391" s="38"/>
      <c r="C391" s="39"/>
      <c r="D391" s="229" t="s">
        <v>180</v>
      </c>
      <c r="E391" s="39"/>
      <c r="F391" s="230" t="s">
        <v>966</v>
      </c>
      <c r="G391" s="39"/>
      <c r="H391" s="39"/>
      <c r="I391" s="135"/>
      <c r="J391" s="39"/>
      <c r="K391" s="39"/>
      <c r="L391" s="43"/>
      <c r="M391" s="231"/>
      <c r="N391" s="83"/>
      <c r="O391" s="83"/>
      <c r="P391" s="83"/>
      <c r="Q391" s="83"/>
      <c r="R391" s="83"/>
      <c r="S391" s="83"/>
      <c r="T391" s="84"/>
      <c r="AT391" s="17" t="s">
        <v>180</v>
      </c>
      <c r="AU391" s="17" t="s">
        <v>81</v>
      </c>
    </row>
    <row r="392" s="13" customFormat="1">
      <c r="B392" s="242"/>
      <c r="C392" s="243"/>
      <c r="D392" s="229" t="s">
        <v>182</v>
      </c>
      <c r="E392" s="244" t="s">
        <v>19</v>
      </c>
      <c r="F392" s="245" t="s">
        <v>967</v>
      </c>
      <c r="G392" s="243"/>
      <c r="H392" s="246">
        <v>246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AT392" s="252" t="s">
        <v>182</v>
      </c>
      <c r="AU392" s="252" t="s">
        <v>81</v>
      </c>
      <c r="AV392" s="13" t="s">
        <v>83</v>
      </c>
      <c r="AW392" s="13" t="s">
        <v>35</v>
      </c>
      <c r="AX392" s="13" t="s">
        <v>73</v>
      </c>
      <c r="AY392" s="252" t="s">
        <v>152</v>
      </c>
    </row>
    <row r="393" s="13" customFormat="1">
      <c r="B393" s="242"/>
      <c r="C393" s="243"/>
      <c r="D393" s="229" t="s">
        <v>182</v>
      </c>
      <c r="E393" s="244" t="s">
        <v>19</v>
      </c>
      <c r="F393" s="245" t="s">
        <v>914</v>
      </c>
      <c r="G393" s="243"/>
      <c r="H393" s="246">
        <v>340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AT393" s="252" t="s">
        <v>182</v>
      </c>
      <c r="AU393" s="252" t="s">
        <v>81</v>
      </c>
      <c r="AV393" s="13" t="s">
        <v>83</v>
      </c>
      <c r="AW393" s="13" t="s">
        <v>35</v>
      </c>
      <c r="AX393" s="13" t="s">
        <v>73</v>
      </c>
      <c r="AY393" s="252" t="s">
        <v>152</v>
      </c>
    </row>
    <row r="394" s="14" customFormat="1">
      <c r="B394" s="253"/>
      <c r="C394" s="254"/>
      <c r="D394" s="229" t="s">
        <v>182</v>
      </c>
      <c r="E394" s="255" t="s">
        <v>19</v>
      </c>
      <c r="F394" s="256" t="s">
        <v>189</v>
      </c>
      <c r="G394" s="254"/>
      <c r="H394" s="257">
        <v>586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AT394" s="263" t="s">
        <v>182</v>
      </c>
      <c r="AU394" s="263" t="s">
        <v>81</v>
      </c>
      <c r="AV394" s="14" t="s">
        <v>151</v>
      </c>
      <c r="AW394" s="14" t="s">
        <v>35</v>
      </c>
      <c r="AX394" s="14" t="s">
        <v>81</v>
      </c>
      <c r="AY394" s="263" t="s">
        <v>152</v>
      </c>
    </row>
    <row r="395" s="1" customFormat="1" ht="36" customHeight="1">
      <c r="B395" s="38"/>
      <c r="C395" s="211" t="s">
        <v>616</v>
      </c>
      <c r="D395" s="211" t="s">
        <v>155</v>
      </c>
      <c r="E395" s="212" t="s">
        <v>968</v>
      </c>
      <c r="F395" s="213" t="s">
        <v>969</v>
      </c>
      <c r="G395" s="214" t="s">
        <v>236</v>
      </c>
      <c r="H395" s="215">
        <v>143.30799999999999</v>
      </c>
      <c r="I395" s="216"/>
      <c r="J395" s="217">
        <f>ROUND(I395*H395,2)</f>
        <v>0</v>
      </c>
      <c r="K395" s="213" t="s">
        <v>178</v>
      </c>
      <c r="L395" s="43"/>
      <c r="M395" s="225" t="s">
        <v>19</v>
      </c>
      <c r="N395" s="226" t="s">
        <v>44</v>
      </c>
      <c r="O395" s="83"/>
      <c r="P395" s="227">
        <f>O395*H395</f>
        <v>0</v>
      </c>
      <c r="Q395" s="227">
        <v>0.61404000000000003</v>
      </c>
      <c r="R395" s="227">
        <f>Q395*H395</f>
        <v>87.996844319999994</v>
      </c>
      <c r="S395" s="227">
        <v>0</v>
      </c>
      <c r="T395" s="228">
        <f>S395*H395</f>
        <v>0</v>
      </c>
      <c r="AR395" s="223" t="s">
        <v>151</v>
      </c>
      <c r="AT395" s="223" t="s">
        <v>155</v>
      </c>
      <c r="AU395" s="223" t="s">
        <v>81</v>
      </c>
      <c r="AY395" s="17" t="s">
        <v>152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7" t="s">
        <v>81</v>
      </c>
      <c r="BK395" s="224">
        <f>ROUND(I395*H395,2)</f>
        <v>0</v>
      </c>
      <c r="BL395" s="17" t="s">
        <v>151</v>
      </c>
      <c r="BM395" s="223" t="s">
        <v>970</v>
      </c>
    </row>
    <row r="396" s="1" customFormat="1">
      <c r="B396" s="38"/>
      <c r="C396" s="39"/>
      <c r="D396" s="229" t="s">
        <v>180</v>
      </c>
      <c r="E396" s="39"/>
      <c r="F396" s="230" t="s">
        <v>971</v>
      </c>
      <c r="G396" s="39"/>
      <c r="H396" s="39"/>
      <c r="I396" s="135"/>
      <c r="J396" s="39"/>
      <c r="K396" s="39"/>
      <c r="L396" s="43"/>
      <c r="M396" s="231"/>
      <c r="N396" s="83"/>
      <c r="O396" s="83"/>
      <c r="P396" s="83"/>
      <c r="Q396" s="83"/>
      <c r="R396" s="83"/>
      <c r="S396" s="83"/>
      <c r="T396" s="84"/>
      <c r="AT396" s="17" t="s">
        <v>180</v>
      </c>
      <c r="AU396" s="17" t="s">
        <v>81</v>
      </c>
    </row>
    <row r="397" s="12" customFormat="1">
      <c r="B397" s="232"/>
      <c r="C397" s="233"/>
      <c r="D397" s="229" t="s">
        <v>182</v>
      </c>
      <c r="E397" s="234" t="s">
        <v>19</v>
      </c>
      <c r="F397" s="235" t="s">
        <v>972</v>
      </c>
      <c r="G397" s="233"/>
      <c r="H397" s="234" t="s">
        <v>19</v>
      </c>
      <c r="I397" s="236"/>
      <c r="J397" s="233"/>
      <c r="K397" s="233"/>
      <c r="L397" s="237"/>
      <c r="M397" s="238"/>
      <c r="N397" s="239"/>
      <c r="O397" s="239"/>
      <c r="P397" s="239"/>
      <c r="Q397" s="239"/>
      <c r="R397" s="239"/>
      <c r="S397" s="239"/>
      <c r="T397" s="240"/>
      <c r="AT397" s="241" t="s">
        <v>182</v>
      </c>
      <c r="AU397" s="241" t="s">
        <v>81</v>
      </c>
      <c r="AV397" s="12" t="s">
        <v>81</v>
      </c>
      <c r="AW397" s="12" t="s">
        <v>35</v>
      </c>
      <c r="AX397" s="12" t="s">
        <v>73</v>
      </c>
      <c r="AY397" s="241" t="s">
        <v>152</v>
      </c>
    </row>
    <row r="398" s="12" customFormat="1">
      <c r="B398" s="232"/>
      <c r="C398" s="233"/>
      <c r="D398" s="229" t="s">
        <v>182</v>
      </c>
      <c r="E398" s="234" t="s">
        <v>19</v>
      </c>
      <c r="F398" s="235" t="s">
        <v>973</v>
      </c>
      <c r="G398" s="233"/>
      <c r="H398" s="234" t="s">
        <v>19</v>
      </c>
      <c r="I398" s="236"/>
      <c r="J398" s="233"/>
      <c r="K398" s="233"/>
      <c r="L398" s="237"/>
      <c r="M398" s="238"/>
      <c r="N398" s="239"/>
      <c r="O398" s="239"/>
      <c r="P398" s="239"/>
      <c r="Q398" s="239"/>
      <c r="R398" s="239"/>
      <c r="S398" s="239"/>
      <c r="T398" s="240"/>
      <c r="AT398" s="241" t="s">
        <v>182</v>
      </c>
      <c r="AU398" s="241" t="s">
        <v>81</v>
      </c>
      <c r="AV398" s="12" t="s">
        <v>81</v>
      </c>
      <c r="AW398" s="12" t="s">
        <v>35</v>
      </c>
      <c r="AX398" s="12" t="s">
        <v>73</v>
      </c>
      <c r="AY398" s="241" t="s">
        <v>152</v>
      </c>
    </row>
    <row r="399" s="13" customFormat="1">
      <c r="B399" s="242"/>
      <c r="C399" s="243"/>
      <c r="D399" s="229" t="s">
        <v>182</v>
      </c>
      <c r="E399" s="244" t="s">
        <v>19</v>
      </c>
      <c r="F399" s="245" t="s">
        <v>974</v>
      </c>
      <c r="G399" s="243"/>
      <c r="H399" s="246">
        <v>4.8399999999999999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AT399" s="252" t="s">
        <v>182</v>
      </c>
      <c r="AU399" s="252" t="s">
        <v>81</v>
      </c>
      <c r="AV399" s="13" t="s">
        <v>83</v>
      </c>
      <c r="AW399" s="13" t="s">
        <v>35</v>
      </c>
      <c r="AX399" s="13" t="s">
        <v>73</v>
      </c>
      <c r="AY399" s="252" t="s">
        <v>152</v>
      </c>
    </row>
    <row r="400" s="12" customFormat="1">
      <c r="B400" s="232"/>
      <c r="C400" s="233"/>
      <c r="D400" s="229" t="s">
        <v>182</v>
      </c>
      <c r="E400" s="234" t="s">
        <v>19</v>
      </c>
      <c r="F400" s="235" t="s">
        <v>975</v>
      </c>
      <c r="G400" s="233"/>
      <c r="H400" s="234" t="s">
        <v>19</v>
      </c>
      <c r="I400" s="236"/>
      <c r="J400" s="233"/>
      <c r="K400" s="233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182</v>
      </c>
      <c r="AU400" s="241" t="s">
        <v>81</v>
      </c>
      <c r="AV400" s="12" t="s">
        <v>81</v>
      </c>
      <c r="AW400" s="12" t="s">
        <v>35</v>
      </c>
      <c r="AX400" s="12" t="s">
        <v>73</v>
      </c>
      <c r="AY400" s="241" t="s">
        <v>152</v>
      </c>
    </row>
    <row r="401" s="13" customFormat="1">
      <c r="B401" s="242"/>
      <c r="C401" s="243"/>
      <c r="D401" s="229" t="s">
        <v>182</v>
      </c>
      <c r="E401" s="244" t="s">
        <v>19</v>
      </c>
      <c r="F401" s="245" t="s">
        <v>976</v>
      </c>
      <c r="G401" s="243"/>
      <c r="H401" s="246">
        <v>138.46799999999999</v>
      </c>
      <c r="I401" s="247"/>
      <c r="J401" s="243"/>
      <c r="K401" s="243"/>
      <c r="L401" s="248"/>
      <c r="M401" s="249"/>
      <c r="N401" s="250"/>
      <c r="O401" s="250"/>
      <c r="P401" s="250"/>
      <c r="Q401" s="250"/>
      <c r="R401" s="250"/>
      <c r="S401" s="250"/>
      <c r="T401" s="251"/>
      <c r="AT401" s="252" t="s">
        <v>182</v>
      </c>
      <c r="AU401" s="252" t="s">
        <v>81</v>
      </c>
      <c r="AV401" s="13" t="s">
        <v>83</v>
      </c>
      <c r="AW401" s="13" t="s">
        <v>35</v>
      </c>
      <c r="AX401" s="13" t="s">
        <v>73</v>
      </c>
      <c r="AY401" s="252" t="s">
        <v>152</v>
      </c>
    </row>
    <row r="402" s="14" customFormat="1">
      <c r="B402" s="253"/>
      <c r="C402" s="254"/>
      <c r="D402" s="229" t="s">
        <v>182</v>
      </c>
      <c r="E402" s="255" t="s">
        <v>19</v>
      </c>
      <c r="F402" s="256" t="s">
        <v>189</v>
      </c>
      <c r="G402" s="254"/>
      <c r="H402" s="257">
        <v>143.30799999999999</v>
      </c>
      <c r="I402" s="258"/>
      <c r="J402" s="254"/>
      <c r="K402" s="254"/>
      <c r="L402" s="259"/>
      <c r="M402" s="260"/>
      <c r="N402" s="261"/>
      <c r="O402" s="261"/>
      <c r="P402" s="261"/>
      <c r="Q402" s="261"/>
      <c r="R402" s="261"/>
      <c r="S402" s="261"/>
      <c r="T402" s="262"/>
      <c r="AT402" s="263" t="s">
        <v>182</v>
      </c>
      <c r="AU402" s="263" t="s">
        <v>81</v>
      </c>
      <c r="AV402" s="14" t="s">
        <v>151</v>
      </c>
      <c r="AW402" s="14" t="s">
        <v>35</v>
      </c>
      <c r="AX402" s="14" t="s">
        <v>81</v>
      </c>
      <c r="AY402" s="263" t="s">
        <v>152</v>
      </c>
    </row>
    <row r="403" s="1" customFormat="1" ht="72" customHeight="1">
      <c r="B403" s="38"/>
      <c r="C403" s="211" t="s">
        <v>622</v>
      </c>
      <c r="D403" s="211" t="s">
        <v>155</v>
      </c>
      <c r="E403" s="212" t="s">
        <v>977</v>
      </c>
      <c r="F403" s="213" t="s">
        <v>978</v>
      </c>
      <c r="G403" s="214" t="s">
        <v>236</v>
      </c>
      <c r="H403" s="215">
        <v>3.6099999999999999</v>
      </c>
      <c r="I403" s="216"/>
      <c r="J403" s="217">
        <f>ROUND(I403*H403,2)</f>
        <v>0</v>
      </c>
      <c r="K403" s="213" t="s">
        <v>178</v>
      </c>
      <c r="L403" s="43"/>
      <c r="M403" s="225" t="s">
        <v>19</v>
      </c>
      <c r="N403" s="226" t="s">
        <v>44</v>
      </c>
      <c r="O403" s="83"/>
      <c r="P403" s="227">
        <f>O403*H403</f>
        <v>0</v>
      </c>
      <c r="Q403" s="227">
        <v>0.085650000000000004</v>
      </c>
      <c r="R403" s="227">
        <f>Q403*H403</f>
        <v>0.30919649999999999</v>
      </c>
      <c r="S403" s="227">
        <v>0</v>
      </c>
      <c r="T403" s="228">
        <f>S403*H403</f>
        <v>0</v>
      </c>
      <c r="AR403" s="223" t="s">
        <v>151</v>
      </c>
      <c r="AT403" s="223" t="s">
        <v>155</v>
      </c>
      <c r="AU403" s="223" t="s">
        <v>81</v>
      </c>
      <c r="AY403" s="17" t="s">
        <v>152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151</v>
      </c>
      <c r="BM403" s="223" t="s">
        <v>979</v>
      </c>
    </row>
    <row r="404" s="1" customFormat="1">
      <c r="B404" s="38"/>
      <c r="C404" s="39"/>
      <c r="D404" s="229" t="s">
        <v>180</v>
      </c>
      <c r="E404" s="39"/>
      <c r="F404" s="230" t="s">
        <v>980</v>
      </c>
      <c r="G404" s="39"/>
      <c r="H404" s="39"/>
      <c r="I404" s="135"/>
      <c r="J404" s="39"/>
      <c r="K404" s="39"/>
      <c r="L404" s="43"/>
      <c r="M404" s="231"/>
      <c r="N404" s="83"/>
      <c r="O404" s="83"/>
      <c r="P404" s="83"/>
      <c r="Q404" s="83"/>
      <c r="R404" s="83"/>
      <c r="S404" s="83"/>
      <c r="T404" s="84"/>
      <c r="AT404" s="17" t="s">
        <v>180</v>
      </c>
      <c r="AU404" s="17" t="s">
        <v>81</v>
      </c>
    </row>
    <row r="405" s="12" customFormat="1">
      <c r="B405" s="232"/>
      <c r="C405" s="233"/>
      <c r="D405" s="229" t="s">
        <v>182</v>
      </c>
      <c r="E405" s="234" t="s">
        <v>19</v>
      </c>
      <c r="F405" s="235" t="s">
        <v>981</v>
      </c>
      <c r="G405" s="233"/>
      <c r="H405" s="234" t="s">
        <v>19</v>
      </c>
      <c r="I405" s="236"/>
      <c r="J405" s="233"/>
      <c r="K405" s="233"/>
      <c r="L405" s="237"/>
      <c r="M405" s="238"/>
      <c r="N405" s="239"/>
      <c r="O405" s="239"/>
      <c r="P405" s="239"/>
      <c r="Q405" s="239"/>
      <c r="R405" s="239"/>
      <c r="S405" s="239"/>
      <c r="T405" s="240"/>
      <c r="AT405" s="241" t="s">
        <v>182</v>
      </c>
      <c r="AU405" s="241" t="s">
        <v>81</v>
      </c>
      <c r="AV405" s="12" t="s">
        <v>81</v>
      </c>
      <c r="AW405" s="12" t="s">
        <v>35</v>
      </c>
      <c r="AX405" s="12" t="s">
        <v>73</v>
      </c>
      <c r="AY405" s="241" t="s">
        <v>152</v>
      </c>
    </row>
    <row r="406" s="12" customFormat="1">
      <c r="B406" s="232"/>
      <c r="C406" s="233"/>
      <c r="D406" s="229" t="s">
        <v>182</v>
      </c>
      <c r="E406" s="234" t="s">
        <v>19</v>
      </c>
      <c r="F406" s="235" t="s">
        <v>982</v>
      </c>
      <c r="G406" s="233"/>
      <c r="H406" s="234" t="s">
        <v>19</v>
      </c>
      <c r="I406" s="236"/>
      <c r="J406" s="233"/>
      <c r="K406" s="233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182</v>
      </c>
      <c r="AU406" s="241" t="s">
        <v>81</v>
      </c>
      <c r="AV406" s="12" t="s">
        <v>81</v>
      </c>
      <c r="AW406" s="12" t="s">
        <v>35</v>
      </c>
      <c r="AX406" s="12" t="s">
        <v>73</v>
      </c>
      <c r="AY406" s="241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983</v>
      </c>
      <c r="G407" s="243"/>
      <c r="H407" s="246">
        <v>3.6099999999999999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81</v>
      </c>
      <c r="AV407" s="13" t="s">
        <v>83</v>
      </c>
      <c r="AW407" s="13" t="s">
        <v>35</v>
      </c>
      <c r="AX407" s="13" t="s">
        <v>81</v>
      </c>
      <c r="AY407" s="252" t="s">
        <v>152</v>
      </c>
    </row>
    <row r="408" s="1" customFormat="1" ht="72" customHeight="1">
      <c r="B408" s="38"/>
      <c r="C408" s="211" t="s">
        <v>628</v>
      </c>
      <c r="D408" s="211" t="s">
        <v>155</v>
      </c>
      <c r="E408" s="212" t="s">
        <v>984</v>
      </c>
      <c r="F408" s="213" t="s">
        <v>985</v>
      </c>
      <c r="G408" s="214" t="s">
        <v>236</v>
      </c>
      <c r="H408" s="215">
        <v>713</v>
      </c>
      <c r="I408" s="216"/>
      <c r="J408" s="217">
        <f>ROUND(I408*H408,2)</f>
        <v>0</v>
      </c>
      <c r="K408" s="213" t="s">
        <v>178</v>
      </c>
      <c r="L408" s="43"/>
      <c r="M408" s="225" t="s">
        <v>19</v>
      </c>
      <c r="N408" s="226" t="s">
        <v>44</v>
      </c>
      <c r="O408" s="83"/>
      <c r="P408" s="227">
        <f>O408*H408</f>
        <v>0</v>
      </c>
      <c r="Q408" s="227">
        <v>0.085650000000000004</v>
      </c>
      <c r="R408" s="227">
        <f>Q408*H408</f>
        <v>61.068450000000006</v>
      </c>
      <c r="S408" s="227">
        <v>0</v>
      </c>
      <c r="T408" s="228">
        <f>S408*H408</f>
        <v>0</v>
      </c>
      <c r="AR408" s="223" t="s">
        <v>151</v>
      </c>
      <c r="AT408" s="223" t="s">
        <v>155</v>
      </c>
      <c r="AU408" s="223" t="s">
        <v>81</v>
      </c>
      <c r="AY408" s="17" t="s">
        <v>152</v>
      </c>
      <c r="BE408" s="224">
        <f>IF(N408="základní",J408,0)</f>
        <v>0</v>
      </c>
      <c r="BF408" s="224">
        <f>IF(N408="snížená",J408,0)</f>
        <v>0</v>
      </c>
      <c r="BG408" s="224">
        <f>IF(N408="zákl. přenesená",J408,0)</f>
        <v>0</v>
      </c>
      <c r="BH408" s="224">
        <f>IF(N408="sníž. přenesená",J408,0)</f>
        <v>0</v>
      </c>
      <c r="BI408" s="224">
        <f>IF(N408="nulová",J408,0)</f>
        <v>0</v>
      </c>
      <c r="BJ408" s="17" t="s">
        <v>81</v>
      </c>
      <c r="BK408" s="224">
        <f>ROUND(I408*H408,2)</f>
        <v>0</v>
      </c>
      <c r="BL408" s="17" t="s">
        <v>151</v>
      </c>
      <c r="BM408" s="223" t="s">
        <v>986</v>
      </c>
    </row>
    <row r="409" s="1" customFormat="1">
      <c r="B409" s="38"/>
      <c r="C409" s="39"/>
      <c r="D409" s="229" t="s">
        <v>180</v>
      </c>
      <c r="E409" s="39"/>
      <c r="F409" s="230" t="s">
        <v>980</v>
      </c>
      <c r="G409" s="39"/>
      <c r="H409" s="39"/>
      <c r="I409" s="135"/>
      <c r="J409" s="39"/>
      <c r="K409" s="39"/>
      <c r="L409" s="43"/>
      <c r="M409" s="231"/>
      <c r="N409" s="83"/>
      <c r="O409" s="83"/>
      <c r="P409" s="83"/>
      <c r="Q409" s="83"/>
      <c r="R409" s="83"/>
      <c r="S409" s="83"/>
      <c r="T409" s="84"/>
      <c r="AT409" s="17" t="s">
        <v>180</v>
      </c>
      <c r="AU409" s="17" t="s">
        <v>81</v>
      </c>
    </row>
    <row r="410" s="12" customFormat="1">
      <c r="B410" s="232"/>
      <c r="C410" s="233"/>
      <c r="D410" s="229" t="s">
        <v>182</v>
      </c>
      <c r="E410" s="234" t="s">
        <v>19</v>
      </c>
      <c r="F410" s="235" t="s">
        <v>987</v>
      </c>
      <c r="G410" s="233"/>
      <c r="H410" s="234" t="s">
        <v>19</v>
      </c>
      <c r="I410" s="236"/>
      <c r="J410" s="233"/>
      <c r="K410" s="233"/>
      <c r="L410" s="237"/>
      <c r="M410" s="238"/>
      <c r="N410" s="239"/>
      <c r="O410" s="239"/>
      <c r="P410" s="239"/>
      <c r="Q410" s="239"/>
      <c r="R410" s="239"/>
      <c r="S410" s="239"/>
      <c r="T410" s="240"/>
      <c r="AT410" s="241" t="s">
        <v>182</v>
      </c>
      <c r="AU410" s="241" t="s">
        <v>81</v>
      </c>
      <c r="AV410" s="12" t="s">
        <v>81</v>
      </c>
      <c r="AW410" s="12" t="s">
        <v>35</v>
      </c>
      <c r="AX410" s="12" t="s">
        <v>73</v>
      </c>
      <c r="AY410" s="241" t="s">
        <v>152</v>
      </c>
    </row>
    <row r="411" s="13" customFormat="1">
      <c r="B411" s="242"/>
      <c r="C411" s="243"/>
      <c r="D411" s="229" t="s">
        <v>182</v>
      </c>
      <c r="E411" s="244" t="s">
        <v>19</v>
      </c>
      <c r="F411" s="245" t="s">
        <v>988</v>
      </c>
      <c r="G411" s="243"/>
      <c r="H411" s="246">
        <v>95.5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AT411" s="252" t="s">
        <v>182</v>
      </c>
      <c r="AU411" s="252" t="s">
        <v>81</v>
      </c>
      <c r="AV411" s="13" t="s">
        <v>83</v>
      </c>
      <c r="AW411" s="13" t="s">
        <v>35</v>
      </c>
      <c r="AX411" s="13" t="s">
        <v>73</v>
      </c>
      <c r="AY411" s="252" t="s">
        <v>152</v>
      </c>
    </row>
    <row r="412" s="13" customFormat="1">
      <c r="B412" s="242"/>
      <c r="C412" s="243"/>
      <c r="D412" s="229" t="s">
        <v>182</v>
      </c>
      <c r="E412" s="244" t="s">
        <v>19</v>
      </c>
      <c r="F412" s="245" t="s">
        <v>989</v>
      </c>
      <c r="G412" s="243"/>
      <c r="H412" s="246">
        <v>6.5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AT412" s="252" t="s">
        <v>182</v>
      </c>
      <c r="AU412" s="252" t="s">
        <v>81</v>
      </c>
      <c r="AV412" s="13" t="s">
        <v>83</v>
      </c>
      <c r="AW412" s="13" t="s">
        <v>35</v>
      </c>
      <c r="AX412" s="13" t="s">
        <v>73</v>
      </c>
      <c r="AY412" s="252" t="s">
        <v>152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990</v>
      </c>
      <c r="G413" s="243"/>
      <c r="H413" s="246">
        <v>66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81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2" customFormat="1">
      <c r="B414" s="232"/>
      <c r="C414" s="233"/>
      <c r="D414" s="229" t="s">
        <v>182</v>
      </c>
      <c r="E414" s="234" t="s">
        <v>19</v>
      </c>
      <c r="F414" s="235" t="s">
        <v>991</v>
      </c>
      <c r="G414" s="233"/>
      <c r="H414" s="234" t="s">
        <v>19</v>
      </c>
      <c r="I414" s="236"/>
      <c r="J414" s="233"/>
      <c r="K414" s="233"/>
      <c r="L414" s="237"/>
      <c r="M414" s="238"/>
      <c r="N414" s="239"/>
      <c r="O414" s="239"/>
      <c r="P414" s="239"/>
      <c r="Q414" s="239"/>
      <c r="R414" s="239"/>
      <c r="S414" s="239"/>
      <c r="T414" s="240"/>
      <c r="AT414" s="241" t="s">
        <v>182</v>
      </c>
      <c r="AU414" s="241" t="s">
        <v>81</v>
      </c>
      <c r="AV414" s="12" t="s">
        <v>81</v>
      </c>
      <c r="AW414" s="12" t="s">
        <v>35</v>
      </c>
      <c r="AX414" s="12" t="s">
        <v>73</v>
      </c>
      <c r="AY414" s="241" t="s">
        <v>152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992</v>
      </c>
      <c r="G415" s="243"/>
      <c r="H415" s="246">
        <v>100.3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81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993</v>
      </c>
      <c r="G416" s="243"/>
      <c r="H416" s="246">
        <v>49.700000000000003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81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2" customFormat="1">
      <c r="B417" s="232"/>
      <c r="C417" s="233"/>
      <c r="D417" s="229" t="s">
        <v>182</v>
      </c>
      <c r="E417" s="234" t="s">
        <v>19</v>
      </c>
      <c r="F417" s="235" t="s">
        <v>994</v>
      </c>
      <c r="G417" s="233"/>
      <c r="H417" s="234" t="s">
        <v>19</v>
      </c>
      <c r="I417" s="236"/>
      <c r="J417" s="233"/>
      <c r="K417" s="233"/>
      <c r="L417" s="237"/>
      <c r="M417" s="238"/>
      <c r="N417" s="239"/>
      <c r="O417" s="239"/>
      <c r="P417" s="239"/>
      <c r="Q417" s="239"/>
      <c r="R417" s="239"/>
      <c r="S417" s="239"/>
      <c r="T417" s="240"/>
      <c r="AT417" s="241" t="s">
        <v>182</v>
      </c>
      <c r="AU417" s="241" t="s">
        <v>81</v>
      </c>
      <c r="AV417" s="12" t="s">
        <v>81</v>
      </c>
      <c r="AW417" s="12" t="s">
        <v>35</v>
      </c>
      <c r="AX417" s="12" t="s">
        <v>73</v>
      </c>
      <c r="AY417" s="241" t="s">
        <v>152</v>
      </c>
    </row>
    <row r="418" s="13" customFormat="1">
      <c r="B418" s="242"/>
      <c r="C418" s="243"/>
      <c r="D418" s="229" t="s">
        <v>182</v>
      </c>
      <c r="E418" s="244" t="s">
        <v>19</v>
      </c>
      <c r="F418" s="245" t="s">
        <v>995</v>
      </c>
      <c r="G418" s="243"/>
      <c r="H418" s="246">
        <v>378.80000000000001</v>
      </c>
      <c r="I418" s="247"/>
      <c r="J418" s="243"/>
      <c r="K418" s="243"/>
      <c r="L418" s="248"/>
      <c r="M418" s="249"/>
      <c r="N418" s="250"/>
      <c r="O418" s="250"/>
      <c r="P418" s="250"/>
      <c r="Q418" s="250"/>
      <c r="R418" s="250"/>
      <c r="S418" s="250"/>
      <c r="T418" s="251"/>
      <c r="AT418" s="252" t="s">
        <v>182</v>
      </c>
      <c r="AU418" s="252" t="s">
        <v>81</v>
      </c>
      <c r="AV418" s="13" t="s">
        <v>83</v>
      </c>
      <c r="AW418" s="13" t="s">
        <v>35</v>
      </c>
      <c r="AX418" s="13" t="s">
        <v>73</v>
      </c>
      <c r="AY418" s="252" t="s">
        <v>152</v>
      </c>
    </row>
    <row r="419" s="13" customFormat="1">
      <c r="B419" s="242"/>
      <c r="C419" s="243"/>
      <c r="D419" s="229" t="s">
        <v>182</v>
      </c>
      <c r="E419" s="244" t="s">
        <v>19</v>
      </c>
      <c r="F419" s="245" t="s">
        <v>996</v>
      </c>
      <c r="G419" s="243"/>
      <c r="H419" s="246">
        <v>16.199999999999999</v>
      </c>
      <c r="I419" s="247"/>
      <c r="J419" s="243"/>
      <c r="K419" s="243"/>
      <c r="L419" s="248"/>
      <c r="M419" s="249"/>
      <c r="N419" s="250"/>
      <c r="O419" s="250"/>
      <c r="P419" s="250"/>
      <c r="Q419" s="250"/>
      <c r="R419" s="250"/>
      <c r="S419" s="250"/>
      <c r="T419" s="251"/>
      <c r="AT419" s="252" t="s">
        <v>182</v>
      </c>
      <c r="AU419" s="252" t="s">
        <v>81</v>
      </c>
      <c r="AV419" s="13" t="s">
        <v>83</v>
      </c>
      <c r="AW419" s="13" t="s">
        <v>35</v>
      </c>
      <c r="AX419" s="13" t="s">
        <v>73</v>
      </c>
      <c r="AY419" s="252" t="s">
        <v>152</v>
      </c>
    </row>
    <row r="420" s="14" customFormat="1">
      <c r="B420" s="253"/>
      <c r="C420" s="254"/>
      <c r="D420" s="229" t="s">
        <v>182</v>
      </c>
      <c r="E420" s="255" t="s">
        <v>19</v>
      </c>
      <c r="F420" s="256" t="s">
        <v>189</v>
      </c>
      <c r="G420" s="254"/>
      <c r="H420" s="257">
        <v>713</v>
      </c>
      <c r="I420" s="258"/>
      <c r="J420" s="254"/>
      <c r="K420" s="254"/>
      <c r="L420" s="259"/>
      <c r="M420" s="260"/>
      <c r="N420" s="261"/>
      <c r="O420" s="261"/>
      <c r="P420" s="261"/>
      <c r="Q420" s="261"/>
      <c r="R420" s="261"/>
      <c r="S420" s="261"/>
      <c r="T420" s="262"/>
      <c r="AT420" s="263" t="s">
        <v>182</v>
      </c>
      <c r="AU420" s="263" t="s">
        <v>81</v>
      </c>
      <c r="AV420" s="14" t="s">
        <v>151</v>
      </c>
      <c r="AW420" s="14" t="s">
        <v>35</v>
      </c>
      <c r="AX420" s="14" t="s">
        <v>81</v>
      </c>
      <c r="AY420" s="263" t="s">
        <v>152</v>
      </c>
    </row>
    <row r="421" s="1" customFormat="1" ht="16.5" customHeight="1">
      <c r="B421" s="38"/>
      <c r="C421" s="264" t="s">
        <v>632</v>
      </c>
      <c r="D421" s="264" t="s">
        <v>325</v>
      </c>
      <c r="E421" s="265" t="s">
        <v>997</v>
      </c>
      <c r="F421" s="266" t="s">
        <v>998</v>
      </c>
      <c r="G421" s="267" t="s">
        <v>236</v>
      </c>
      <c r="H421" s="268">
        <v>586.09199999999998</v>
      </c>
      <c r="I421" s="269"/>
      <c r="J421" s="270">
        <f>ROUND(I421*H421,2)</f>
        <v>0</v>
      </c>
      <c r="K421" s="266" t="s">
        <v>178</v>
      </c>
      <c r="L421" s="271"/>
      <c r="M421" s="272" t="s">
        <v>19</v>
      </c>
      <c r="N421" s="273" t="s">
        <v>44</v>
      </c>
      <c r="O421" s="83"/>
      <c r="P421" s="227">
        <f>O421*H421</f>
        <v>0</v>
      </c>
      <c r="Q421" s="227">
        <v>0.17599999999999999</v>
      </c>
      <c r="R421" s="227">
        <f>Q421*H421</f>
        <v>103.15219199999999</v>
      </c>
      <c r="S421" s="227">
        <v>0</v>
      </c>
      <c r="T421" s="228">
        <f>S421*H421</f>
        <v>0</v>
      </c>
      <c r="AR421" s="223" t="s">
        <v>233</v>
      </c>
      <c r="AT421" s="223" t="s">
        <v>325</v>
      </c>
      <c r="AU421" s="223" t="s">
        <v>81</v>
      </c>
      <c r="AY421" s="17" t="s">
        <v>152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7" t="s">
        <v>81</v>
      </c>
      <c r="BK421" s="224">
        <f>ROUND(I421*H421,2)</f>
        <v>0</v>
      </c>
      <c r="BL421" s="17" t="s">
        <v>151</v>
      </c>
      <c r="BM421" s="223" t="s">
        <v>999</v>
      </c>
    </row>
    <row r="422" s="13" customFormat="1">
      <c r="B422" s="242"/>
      <c r="C422" s="243"/>
      <c r="D422" s="229" t="s">
        <v>182</v>
      </c>
      <c r="E422" s="244" t="s">
        <v>19</v>
      </c>
      <c r="F422" s="245" t="s">
        <v>1000</v>
      </c>
      <c r="G422" s="243"/>
      <c r="H422" s="246">
        <v>97.409999999999997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AT422" s="252" t="s">
        <v>182</v>
      </c>
      <c r="AU422" s="252" t="s">
        <v>81</v>
      </c>
      <c r="AV422" s="13" t="s">
        <v>83</v>
      </c>
      <c r="AW422" s="13" t="s">
        <v>35</v>
      </c>
      <c r="AX422" s="13" t="s">
        <v>73</v>
      </c>
      <c r="AY422" s="252" t="s">
        <v>152</v>
      </c>
    </row>
    <row r="423" s="13" customFormat="1">
      <c r="B423" s="242"/>
      <c r="C423" s="243"/>
      <c r="D423" s="229" t="s">
        <v>182</v>
      </c>
      <c r="E423" s="244" t="s">
        <v>19</v>
      </c>
      <c r="F423" s="245" t="s">
        <v>1001</v>
      </c>
      <c r="G423" s="243"/>
      <c r="H423" s="246">
        <v>102.306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AT423" s="252" t="s">
        <v>182</v>
      </c>
      <c r="AU423" s="252" t="s">
        <v>81</v>
      </c>
      <c r="AV423" s="13" t="s">
        <v>83</v>
      </c>
      <c r="AW423" s="13" t="s">
        <v>35</v>
      </c>
      <c r="AX423" s="13" t="s">
        <v>73</v>
      </c>
      <c r="AY423" s="252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1002</v>
      </c>
      <c r="G424" s="243"/>
      <c r="H424" s="246">
        <v>386.37599999999998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81</v>
      </c>
      <c r="AV424" s="13" t="s">
        <v>83</v>
      </c>
      <c r="AW424" s="13" t="s">
        <v>35</v>
      </c>
      <c r="AX424" s="13" t="s">
        <v>73</v>
      </c>
      <c r="AY424" s="252" t="s">
        <v>152</v>
      </c>
    </row>
    <row r="425" s="14" customFormat="1">
      <c r="B425" s="253"/>
      <c r="C425" s="254"/>
      <c r="D425" s="229" t="s">
        <v>182</v>
      </c>
      <c r="E425" s="255" t="s">
        <v>19</v>
      </c>
      <c r="F425" s="256" t="s">
        <v>189</v>
      </c>
      <c r="G425" s="254"/>
      <c r="H425" s="257">
        <v>586.09199999999998</v>
      </c>
      <c r="I425" s="258"/>
      <c r="J425" s="254"/>
      <c r="K425" s="254"/>
      <c r="L425" s="259"/>
      <c r="M425" s="260"/>
      <c r="N425" s="261"/>
      <c r="O425" s="261"/>
      <c r="P425" s="261"/>
      <c r="Q425" s="261"/>
      <c r="R425" s="261"/>
      <c r="S425" s="261"/>
      <c r="T425" s="262"/>
      <c r="AT425" s="263" t="s">
        <v>182</v>
      </c>
      <c r="AU425" s="263" t="s">
        <v>81</v>
      </c>
      <c r="AV425" s="14" t="s">
        <v>151</v>
      </c>
      <c r="AW425" s="14" t="s">
        <v>35</v>
      </c>
      <c r="AX425" s="14" t="s">
        <v>81</v>
      </c>
      <c r="AY425" s="263" t="s">
        <v>152</v>
      </c>
    </row>
    <row r="426" s="1" customFormat="1" ht="16.5" customHeight="1">
      <c r="B426" s="38"/>
      <c r="C426" s="264" t="s">
        <v>641</v>
      </c>
      <c r="D426" s="264" t="s">
        <v>325</v>
      </c>
      <c r="E426" s="265" t="s">
        <v>1003</v>
      </c>
      <c r="F426" s="266" t="s">
        <v>1004</v>
      </c>
      <c r="G426" s="267" t="s">
        <v>236</v>
      </c>
      <c r="H426" s="268">
        <v>66</v>
      </c>
      <c r="I426" s="269"/>
      <c r="J426" s="270">
        <f>ROUND(I426*H426,2)</f>
        <v>0</v>
      </c>
      <c r="K426" s="266" t="s">
        <v>178</v>
      </c>
      <c r="L426" s="271"/>
      <c r="M426" s="272" t="s">
        <v>19</v>
      </c>
      <c r="N426" s="273" t="s">
        <v>44</v>
      </c>
      <c r="O426" s="83"/>
      <c r="P426" s="227">
        <f>O426*H426</f>
        <v>0</v>
      </c>
      <c r="Q426" s="227">
        <v>0.17599999999999999</v>
      </c>
      <c r="R426" s="227">
        <f>Q426*H426</f>
        <v>11.616</v>
      </c>
      <c r="S426" s="227">
        <v>0</v>
      </c>
      <c r="T426" s="228">
        <f>S426*H426</f>
        <v>0</v>
      </c>
      <c r="AR426" s="223" t="s">
        <v>233</v>
      </c>
      <c r="AT426" s="223" t="s">
        <v>325</v>
      </c>
      <c r="AU426" s="223" t="s">
        <v>81</v>
      </c>
      <c r="AY426" s="17" t="s">
        <v>152</v>
      </c>
      <c r="BE426" s="224">
        <f>IF(N426="základní",J426,0)</f>
        <v>0</v>
      </c>
      <c r="BF426" s="224">
        <f>IF(N426="snížená",J426,0)</f>
        <v>0</v>
      </c>
      <c r="BG426" s="224">
        <f>IF(N426="zákl. přenesená",J426,0)</f>
        <v>0</v>
      </c>
      <c r="BH426" s="224">
        <f>IF(N426="sníž. přenesená",J426,0)</f>
        <v>0</v>
      </c>
      <c r="BI426" s="224">
        <f>IF(N426="nulová",J426,0)</f>
        <v>0</v>
      </c>
      <c r="BJ426" s="17" t="s">
        <v>81</v>
      </c>
      <c r="BK426" s="224">
        <f>ROUND(I426*H426,2)</f>
        <v>0</v>
      </c>
      <c r="BL426" s="17" t="s">
        <v>151</v>
      </c>
      <c r="BM426" s="223" t="s">
        <v>1005</v>
      </c>
    </row>
    <row r="427" s="13" customFormat="1">
      <c r="B427" s="242"/>
      <c r="C427" s="243"/>
      <c r="D427" s="229" t="s">
        <v>182</v>
      </c>
      <c r="E427" s="244" t="s">
        <v>19</v>
      </c>
      <c r="F427" s="245" t="s">
        <v>1006</v>
      </c>
      <c r="G427" s="243"/>
      <c r="H427" s="246">
        <v>66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AT427" s="252" t="s">
        <v>182</v>
      </c>
      <c r="AU427" s="252" t="s">
        <v>81</v>
      </c>
      <c r="AV427" s="13" t="s">
        <v>83</v>
      </c>
      <c r="AW427" s="13" t="s">
        <v>35</v>
      </c>
      <c r="AX427" s="13" t="s">
        <v>81</v>
      </c>
      <c r="AY427" s="252" t="s">
        <v>152</v>
      </c>
    </row>
    <row r="428" s="1" customFormat="1" ht="16.5" customHeight="1">
      <c r="B428" s="38"/>
      <c r="C428" s="264" t="s">
        <v>645</v>
      </c>
      <c r="D428" s="264" t="s">
        <v>325</v>
      </c>
      <c r="E428" s="265" t="s">
        <v>1007</v>
      </c>
      <c r="F428" s="266" t="s">
        <v>1008</v>
      </c>
      <c r="G428" s="267" t="s">
        <v>236</v>
      </c>
      <c r="H428" s="268">
        <v>3.6819999999999999</v>
      </c>
      <c r="I428" s="269"/>
      <c r="J428" s="270">
        <f>ROUND(I428*H428,2)</f>
        <v>0</v>
      </c>
      <c r="K428" s="266" t="s">
        <v>178</v>
      </c>
      <c r="L428" s="271"/>
      <c r="M428" s="272" t="s">
        <v>19</v>
      </c>
      <c r="N428" s="273" t="s">
        <v>44</v>
      </c>
      <c r="O428" s="83"/>
      <c r="P428" s="227">
        <f>O428*H428</f>
        <v>0</v>
      </c>
      <c r="Q428" s="227">
        <v>0.17599999999999999</v>
      </c>
      <c r="R428" s="227">
        <f>Q428*H428</f>
        <v>0.64803199999999994</v>
      </c>
      <c r="S428" s="227">
        <v>0</v>
      </c>
      <c r="T428" s="228">
        <f>S428*H428</f>
        <v>0</v>
      </c>
      <c r="AR428" s="223" t="s">
        <v>233</v>
      </c>
      <c r="AT428" s="223" t="s">
        <v>325</v>
      </c>
      <c r="AU428" s="223" t="s">
        <v>81</v>
      </c>
      <c r="AY428" s="17" t="s">
        <v>152</v>
      </c>
      <c r="BE428" s="224">
        <f>IF(N428="základní",J428,0)</f>
        <v>0</v>
      </c>
      <c r="BF428" s="224">
        <f>IF(N428="snížená",J428,0)</f>
        <v>0</v>
      </c>
      <c r="BG428" s="224">
        <f>IF(N428="zákl. přenesená",J428,0)</f>
        <v>0</v>
      </c>
      <c r="BH428" s="224">
        <f>IF(N428="sníž. přenesená",J428,0)</f>
        <v>0</v>
      </c>
      <c r="BI428" s="224">
        <f>IF(N428="nulová",J428,0)</f>
        <v>0</v>
      </c>
      <c r="BJ428" s="17" t="s">
        <v>81</v>
      </c>
      <c r="BK428" s="224">
        <f>ROUND(I428*H428,2)</f>
        <v>0</v>
      </c>
      <c r="BL428" s="17" t="s">
        <v>151</v>
      </c>
      <c r="BM428" s="223" t="s">
        <v>1009</v>
      </c>
    </row>
    <row r="429" s="12" customFormat="1">
      <c r="B429" s="232"/>
      <c r="C429" s="233"/>
      <c r="D429" s="229" t="s">
        <v>182</v>
      </c>
      <c r="E429" s="234" t="s">
        <v>19</v>
      </c>
      <c r="F429" s="235" t="s">
        <v>1010</v>
      </c>
      <c r="G429" s="233"/>
      <c r="H429" s="234" t="s">
        <v>19</v>
      </c>
      <c r="I429" s="236"/>
      <c r="J429" s="233"/>
      <c r="K429" s="233"/>
      <c r="L429" s="237"/>
      <c r="M429" s="238"/>
      <c r="N429" s="239"/>
      <c r="O429" s="239"/>
      <c r="P429" s="239"/>
      <c r="Q429" s="239"/>
      <c r="R429" s="239"/>
      <c r="S429" s="239"/>
      <c r="T429" s="240"/>
      <c r="AT429" s="241" t="s">
        <v>182</v>
      </c>
      <c r="AU429" s="241" t="s">
        <v>81</v>
      </c>
      <c r="AV429" s="12" t="s">
        <v>81</v>
      </c>
      <c r="AW429" s="12" t="s">
        <v>35</v>
      </c>
      <c r="AX429" s="12" t="s">
        <v>73</v>
      </c>
      <c r="AY429" s="241" t="s">
        <v>152</v>
      </c>
    </row>
    <row r="430" s="13" customFormat="1">
      <c r="B430" s="242"/>
      <c r="C430" s="243"/>
      <c r="D430" s="229" t="s">
        <v>182</v>
      </c>
      <c r="E430" s="244" t="s">
        <v>19</v>
      </c>
      <c r="F430" s="245" t="s">
        <v>1011</v>
      </c>
      <c r="G430" s="243"/>
      <c r="H430" s="246">
        <v>3.6819999999999999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AT430" s="252" t="s">
        <v>182</v>
      </c>
      <c r="AU430" s="252" t="s">
        <v>81</v>
      </c>
      <c r="AV430" s="13" t="s">
        <v>83</v>
      </c>
      <c r="AW430" s="13" t="s">
        <v>35</v>
      </c>
      <c r="AX430" s="13" t="s">
        <v>81</v>
      </c>
      <c r="AY430" s="252" t="s">
        <v>152</v>
      </c>
    </row>
    <row r="431" s="1" customFormat="1" ht="24" customHeight="1">
      <c r="B431" s="38"/>
      <c r="C431" s="264" t="s">
        <v>651</v>
      </c>
      <c r="D431" s="264" t="s">
        <v>325</v>
      </c>
      <c r="E431" s="265" t="s">
        <v>1012</v>
      </c>
      <c r="F431" s="266" t="s">
        <v>1013</v>
      </c>
      <c r="G431" s="267" t="s">
        <v>236</v>
      </c>
      <c r="H431" s="268">
        <v>73.524000000000001</v>
      </c>
      <c r="I431" s="269"/>
      <c r="J431" s="270">
        <f>ROUND(I431*H431,2)</f>
        <v>0</v>
      </c>
      <c r="K431" s="266" t="s">
        <v>178</v>
      </c>
      <c r="L431" s="271"/>
      <c r="M431" s="272" t="s">
        <v>19</v>
      </c>
      <c r="N431" s="273" t="s">
        <v>44</v>
      </c>
      <c r="O431" s="83"/>
      <c r="P431" s="227">
        <f>O431*H431</f>
        <v>0</v>
      </c>
      <c r="Q431" s="227">
        <v>0.13100000000000001</v>
      </c>
      <c r="R431" s="227">
        <f>Q431*H431</f>
        <v>9.6316439999999996</v>
      </c>
      <c r="S431" s="227">
        <v>0</v>
      </c>
      <c r="T431" s="228">
        <f>S431*H431</f>
        <v>0</v>
      </c>
      <c r="AR431" s="223" t="s">
        <v>233</v>
      </c>
      <c r="AT431" s="223" t="s">
        <v>325</v>
      </c>
      <c r="AU431" s="223" t="s">
        <v>81</v>
      </c>
      <c r="AY431" s="17" t="s">
        <v>152</v>
      </c>
      <c r="BE431" s="224">
        <f>IF(N431="základní",J431,0)</f>
        <v>0</v>
      </c>
      <c r="BF431" s="224">
        <f>IF(N431="snížená",J431,0)</f>
        <v>0</v>
      </c>
      <c r="BG431" s="224">
        <f>IF(N431="zákl. přenesená",J431,0)</f>
        <v>0</v>
      </c>
      <c r="BH431" s="224">
        <f>IF(N431="sníž. přenesená",J431,0)</f>
        <v>0</v>
      </c>
      <c r="BI431" s="224">
        <f>IF(N431="nulová",J431,0)</f>
        <v>0</v>
      </c>
      <c r="BJ431" s="17" t="s">
        <v>81</v>
      </c>
      <c r="BK431" s="224">
        <f>ROUND(I431*H431,2)</f>
        <v>0</v>
      </c>
      <c r="BL431" s="17" t="s">
        <v>151</v>
      </c>
      <c r="BM431" s="223" t="s">
        <v>1014</v>
      </c>
    </row>
    <row r="432" s="13" customFormat="1">
      <c r="B432" s="242"/>
      <c r="C432" s="243"/>
      <c r="D432" s="229" t="s">
        <v>182</v>
      </c>
      <c r="E432" s="244" t="s">
        <v>19</v>
      </c>
      <c r="F432" s="245" t="s">
        <v>1015</v>
      </c>
      <c r="G432" s="243"/>
      <c r="H432" s="246">
        <v>6.6299999999999999</v>
      </c>
      <c r="I432" s="247"/>
      <c r="J432" s="243"/>
      <c r="K432" s="243"/>
      <c r="L432" s="248"/>
      <c r="M432" s="249"/>
      <c r="N432" s="250"/>
      <c r="O432" s="250"/>
      <c r="P432" s="250"/>
      <c r="Q432" s="250"/>
      <c r="R432" s="250"/>
      <c r="S432" s="250"/>
      <c r="T432" s="251"/>
      <c r="AT432" s="252" t="s">
        <v>182</v>
      </c>
      <c r="AU432" s="252" t="s">
        <v>81</v>
      </c>
      <c r="AV432" s="13" t="s">
        <v>83</v>
      </c>
      <c r="AW432" s="13" t="s">
        <v>35</v>
      </c>
      <c r="AX432" s="13" t="s">
        <v>73</v>
      </c>
      <c r="AY432" s="252" t="s">
        <v>152</v>
      </c>
    </row>
    <row r="433" s="13" customFormat="1">
      <c r="B433" s="242"/>
      <c r="C433" s="243"/>
      <c r="D433" s="229" t="s">
        <v>182</v>
      </c>
      <c r="E433" s="244" t="s">
        <v>19</v>
      </c>
      <c r="F433" s="245" t="s">
        <v>1016</v>
      </c>
      <c r="G433" s="243"/>
      <c r="H433" s="246">
        <v>50.694000000000003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AT433" s="252" t="s">
        <v>182</v>
      </c>
      <c r="AU433" s="252" t="s">
        <v>81</v>
      </c>
      <c r="AV433" s="13" t="s">
        <v>83</v>
      </c>
      <c r="AW433" s="13" t="s">
        <v>35</v>
      </c>
      <c r="AX433" s="13" t="s">
        <v>73</v>
      </c>
      <c r="AY433" s="252" t="s">
        <v>152</v>
      </c>
    </row>
    <row r="434" s="13" customFormat="1">
      <c r="B434" s="242"/>
      <c r="C434" s="243"/>
      <c r="D434" s="229" t="s">
        <v>182</v>
      </c>
      <c r="E434" s="244" t="s">
        <v>19</v>
      </c>
      <c r="F434" s="245" t="s">
        <v>1017</v>
      </c>
      <c r="G434" s="243"/>
      <c r="H434" s="246">
        <v>16.199999999999999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AT434" s="252" t="s">
        <v>182</v>
      </c>
      <c r="AU434" s="252" t="s">
        <v>81</v>
      </c>
      <c r="AV434" s="13" t="s">
        <v>83</v>
      </c>
      <c r="AW434" s="13" t="s">
        <v>35</v>
      </c>
      <c r="AX434" s="13" t="s">
        <v>73</v>
      </c>
      <c r="AY434" s="252" t="s">
        <v>152</v>
      </c>
    </row>
    <row r="435" s="14" customFormat="1">
      <c r="B435" s="253"/>
      <c r="C435" s="254"/>
      <c r="D435" s="229" t="s">
        <v>182</v>
      </c>
      <c r="E435" s="255" t="s">
        <v>19</v>
      </c>
      <c r="F435" s="256" t="s">
        <v>189</v>
      </c>
      <c r="G435" s="254"/>
      <c r="H435" s="257">
        <v>73.524000000000001</v>
      </c>
      <c r="I435" s="258"/>
      <c r="J435" s="254"/>
      <c r="K435" s="254"/>
      <c r="L435" s="259"/>
      <c r="M435" s="260"/>
      <c r="N435" s="261"/>
      <c r="O435" s="261"/>
      <c r="P435" s="261"/>
      <c r="Q435" s="261"/>
      <c r="R435" s="261"/>
      <c r="S435" s="261"/>
      <c r="T435" s="262"/>
      <c r="AT435" s="263" t="s">
        <v>182</v>
      </c>
      <c r="AU435" s="263" t="s">
        <v>81</v>
      </c>
      <c r="AV435" s="14" t="s">
        <v>151</v>
      </c>
      <c r="AW435" s="14" t="s">
        <v>35</v>
      </c>
      <c r="AX435" s="14" t="s">
        <v>81</v>
      </c>
      <c r="AY435" s="263" t="s">
        <v>152</v>
      </c>
    </row>
    <row r="436" s="1" customFormat="1" ht="36" customHeight="1">
      <c r="B436" s="38"/>
      <c r="C436" s="211" t="s">
        <v>655</v>
      </c>
      <c r="D436" s="211" t="s">
        <v>155</v>
      </c>
      <c r="E436" s="212" t="s">
        <v>1018</v>
      </c>
      <c r="F436" s="213" t="s">
        <v>1019</v>
      </c>
      <c r="G436" s="214" t="s">
        <v>236</v>
      </c>
      <c r="H436" s="215">
        <v>37.979999999999997</v>
      </c>
      <c r="I436" s="216"/>
      <c r="J436" s="217">
        <f>ROUND(I436*H436,2)</f>
        <v>0</v>
      </c>
      <c r="K436" s="213" t="s">
        <v>178</v>
      </c>
      <c r="L436" s="43"/>
      <c r="M436" s="225" t="s">
        <v>19</v>
      </c>
      <c r="N436" s="226" t="s">
        <v>44</v>
      </c>
      <c r="O436" s="83"/>
      <c r="P436" s="227">
        <f>O436*H436</f>
        <v>0</v>
      </c>
      <c r="Q436" s="227">
        <v>0.52320999999999995</v>
      </c>
      <c r="R436" s="227">
        <f>Q436*H436</f>
        <v>19.871515799999997</v>
      </c>
      <c r="S436" s="227">
        <v>0</v>
      </c>
      <c r="T436" s="228">
        <f>S436*H436</f>
        <v>0</v>
      </c>
      <c r="AR436" s="223" t="s">
        <v>151</v>
      </c>
      <c r="AT436" s="223" t="s">
        <v>155</v>
      </c>
      <c r="AU436" s="223" t="s">
        <v>81</v>
      </c>
      <c r="AY436" s="17" t="s">
        <v>152</v>
      </c>
      <c r="BE436" s="224">
        <f>IF(N436="základní",J436,0)</f>
        <v>0</v>
      </c>
      <c r="BF436" s="224">
        <f>IF(N436="snížená",J436,0)</f>
        <v>0</v>
      </c>
      <c r="BG436" s="224">
        <f>IF(N436="zákl. přenesená",J436,0)</f>
        <v>0</v>
      </c>
      <c r="BH436" s="224">
        <f>IF(N436="sníž. přenesená",J436,0)</f>
        <v>0</v>
      </c>
      <c r="BI436" s="224">
        <f>IF(N436="nulová",J436,0)</f>
        <v>0</v>
      </c>
      <c r="BJ436" s="17" t="s">
        <v>81</v>
      </c>
      <c r="BK436" s="224">
        <f>ROUND(I436*H436,2)</f>
        <v>0</v>
      </c>
      <c r="BL436" s="17" t="s">
        <v>151</v>
      </c>
      <c r="BM436" s="223" t="s">
        <v>1020</v>
      </c>
    </row>
    <row r="437" s="1" customFormat="1">
      <c r="B437" s="38"/>
      <c r="C437" s="39"/>
      <c r="D437" s="229" t="s">
        <v>180</v>
      </c>
      <c r="E437" s="39"/>
      <c r="F437" s="230" t="s">
        <v>1021</v>
      </c>
      <c r="G437" s="39"/>
      <c r="H437" s="39"/>
      <c r="I437" s="135"/>
      <c r="J437" s="39"/>
      <c r="K437" s="39"/>
      <c r="L437" s="43"/>
      <c r="M437" s="231"/>
      <c r="N437" s="83"/>
      <c r="O437" s="83"/>
      <c r="P437" s="83"/>
      <c r="Q437" s="83"/>
      <c r="R437" s="83"/>
      <c r="S437" s="83"/>
      <c r="T437" s="84"/>
      <c r="AT437" s="17" t="s">
        <v>180</v>
      </c>
      <c r="AU437" s="17" t="s">
        <v>81</v>
      </c>
    </row>
    <row r="438" s="12" customFormat="1">
      <c r="B438" s="232"/>
      <c r="C438" s="233"/>
      <c r="D438" s="229" t="s">
        <v>182</v>
      </c>
      <c r="E438" s="234" t="s">
        <v>19</v>
      </c>
      <c r="F438" s="235" t="s">
        <v>1022</v>
      </c>
      <c r="G438" s="233"/>
      <c r="H438" s="234" t="s">
        <v>19</v>
      </c>
      <c r="I438" s="236"/>
      <c r="J438" s="233"/>
      <c r="K438" s="233"/>
      <c r="L438" s="237"/>
      <c r="M438" s="238"/>
      <c r="N438" s="239"/>
      <c r="O438" s="239"/>
      <c r="P438" s="239"/>
      <c r="Q438" s="239"/>
      <c r="R438" s="239"/>
      <c r="S438" s="239"/>
      <c r="T438" s="240"/>
      <c r="AT438" s="241" t="s">
        <v>182</v>
      </c>
      <c r="AU438" s="241" t="s">
        <v>81</v>
      </c>
      <c r="AV438" s="12" t="s">
        <v>81</v>
      </c>
      <c r="AW438" s="12" t="s">
        <v>35</v>
      </c>
      <c r="AX438" s="12" t="s">
        <v>73</v>
      </c>
      <c r="AY438" s="241" t="s">
        <v>152</v>
      </c>
    </row>
    <row r="439" s="12" customFormat="1">
      <c r="B439" s="232"/>
      <c r="C439" s="233"/>
      <c r="D439" s="229" t="s">
        <v>182</v>
      </c>
      <c r="E439" s="234" t="s">
        <v>19</v>
      </c>
      <c r="F439" s="235" t="s">
        <v>1023</v>
      </c>
      <c r="G439" s="233"/>
      <c r="H439" s="234" t="s">
        <v>19</v>
      </c>
      <c r="I439" s="236"/>
      <c r="J439" s="233"/>
      <c r="K439" s="233"/>
      <c r="L439" s="237"/>
      <c r="M439" s="238"/>
      <c r="N439" s="239"/>
      <c r="O439" s="239"/>
      <c r="P439" s="239"/>
      <c r="Q439" s="239"/>
      <c r="R439" s="239"/>
      <c r="S439" s="239"/>
      <c r="T439" s="240"/>
      <c r="AT439" s="241" t="s">
        <v>182</v>
      </c>
      <c r="AU439" s="241" t="s">
        <v>81</v>
      </c>
      <c r="AV439" s="12" t="s">
        <v>81</v>
      </c>
      <c r="AW439" s="12" t="s">
        <v>35</v>
      </c>
      <c r="AX439" s="12" t="s">
        <v>73</v>
      </c>
      <c r="AY439" s="241" t="s">
        <v>152</v>
      </c>
    </row>
    <row r="440" s="12" customFormat="1">
      <c r="B440" s="232"/>
      <c r="C440" s="233"/>
      <c r="D440" s="229" t="s">
        <v>182</v>
      </c>
      <c r="E440" s="234" t="s">
        <v>19</v>
      </c>
      <c r="F440" s="235" t="s">
        <v>1024</v>
      </c>
      <c r="G440" s="233"/>
      <c r="H440" s="234" t="s">
        <v>19</v>
      </c>
      <c r="I440" s="236"/>
      <c r="J440" s="233"/>
      <c r="K440" s="233"/>
      <c r="L440" s="237"/>
      <c r="M440" s="238"/>
      <c r="N440" s="239"/>
      <c r="O440" s="239"/>
      <c r="P440" s="239"/>
      <c r="Q440" s="239"/>
      <c r="R440" s="239"/>
      <c r="S440" s="239"/>
      <c r="T440" s="240"/>
      <c r="AT440" s="241" t="s">
        <v>182</v>
      </c>
      <c r="AU440" s="241" t="s">
        <v>81</v>
      </c>
      <c r="AV440" s="12" t="s">
        <v>81</v>
      </c>
      <c r="AW440" s="12" t="s">
        <v>35</v>
      </c>
      <c r="AX440" s="12" t="s">
        <v>73</v>
      </c>
      <c r="AY440" s="241" t="s">
        <v>152</v>
      </c>
    </row>
    <row r="441" s="13" customFormat="1">
      <c r="B441" s="242"/>
      <c r="C441" s="243"/>
      <c r="D441" s="229" t="s">
        <v>182</v>
      </c>
      <c r="E441" s="244" t="s">
        <v>19</v>
      </c>
      <c r="F441" s="245" t="s">
        <v>1025</v>
      </c>
      <c r="G441" s="243"/>
      <c r="H441" s="246">
        <v>36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AT441" s="252" t="s">
        <v>182</v>
      </c>
      <c r="AU441" s="252" t="s">
        <v>81</v>
      </c>
      <c r="AV441" s="13" t="s">
        <v>83</v>
      </c>
      <c r="AW441" s="13" t="s">
        <v>35</v>
      </c>
      <c r="AX441" s="13" t="s">
        <v>73</v>
      </c>
      <c r="AY441" s="252" t="s">
        <v>152</v>
      </c>
    </row>
    <row r="442" s="12" customFormat="1">
      <c r="B442" s="232"/>
      <c r="C442" s="233"/>
      <c r="D442" s="229" t="s">
        <v>182</v>
      </c>
      <c r="E442" s="234" t="s">
        <v>19</v>
      </c>
      <c r="F442" s="235" t="s">
        <v>1026</v>
      </c>
      <c r="G442" s="233"/>
      <c r="H442" s="234" t="s">
        <v>19</v>
      </c>
      <c r="I442" s="236"/>
      <c r="J442" s="233"/>
      <c r="K442" s="233"/>
      <c r="L442" s="237"/>
      <c r="M442" s="238"/>
      <c r="N442" s="239"/>
      <c r="O442" s="239"/>
      <c r="P442" s="239"/>
      <c r="Q442" s="239"/>
      <c r="R442" s="239"/>
      <c r="S442" s="239"/>
      <c r="T442" s="240"/>
      <c r="AT442" s="241" t="s">
        <v>182</v>
      </c>
      <c r="AU442" s="241" t="s">
        <v>81</v>
      </c>
      <c r="AV442" s="12" t="s">
        <v>81</v>
      </c>
      <c r="AW442" s="12" t="s">
        <v>35</v>
      </c>
      <c r="AX442" s="12" t="s">
        <v>73</v>
      </c>
      <c r="AY442" s="241" t="s">
        <v>152</v>
      </c>
    </row>
    <row r="443" s="12" customFormat="1">
      <c r="B443" s="232"/>
      <c r="C443" s="233"/>
      <c r="D443" s="229" t="s">
        <v>182</v>
      </c>
      <c r="E443" s="234" t="s">
        <v>19</v>
      </c>
      <c r="F443" s="235" t="s">
        <v>1023</v>
      </c>
      <c r="G443" s="233"/>
      <c r="H443" s="234" t="s">
        <v>19</v>
      </c>
      <c r="I443" s="236"/>
      <c r="J443" s="233"/>
      <c r="K443" s="233"/>
      <c r="L443" s="237"/>
      <c r="M443" s="238"/>
      <c r="N443" s="239"/>
      <c r="O443" s="239"/>
      <c r="P443" s="239"/>
      <c r="Q443" s="239"/>
      <c r="R443" s="239"/>
      <c r="S443" s="239"/>
      <c r="T443" s="240"/>
      <c r="AT443" s="241" t="s">
        <v>182</v>
      </c>
      <c r="AU443" s="241" t="s">
        <v>81</v>
      </c>
      <c r="AV443" s="12" t="s">
        <v>81</v>
      </c>
      <c r="AW443" s="12" t="s">
        <v>35</v>
      </c>
      <c r="AX443" s="12" t="s">
        <v>73</v>
      </c>
      <c r="AY443" s="241" t="s">
        <v>152</v>
      </c>
    </row>
    <row r="444" s="12" customFormat="1">
      <c r="B444" s="232"/>
      <c r="C444" s="233"/>
      <c r="D444" s="229" t="s">
        <v>182</v>
      </c>
      <c r="E444" s="234" t="s">
        <v>19</v>
      </c>
      <c r="F444" s="235" t="s">
        <v>1024</v>
      </c>
      <c r="G444" s="233"/>
      <c r="H444" s="234" t="s">
        <v>19</v>
      </c>
      <c r="I444" s="236"/>
      <c r="J444" s="233"/>
      <c r="K444" s="233"/>
      <c r="L444" s="237"/>
      <c r="M444" s="238"/>
      <c r="N444" s="239"/>
      <c r="O444" s="239"/>
      <c r="P444" s="239"/>
      <c r="Q444" s="239"/>
      <c r="R444" s="239"/>
      <c r="S444" s="239"/>
      <c r="T444" s="240"/>
      <c r="AT444" s="241" t="s">
        <v>182</v>
      </c>
      <c r="AU444" s="241" t="s">
        <v>81</v>
      </c>
      <c r="AV444" s="12" t="s">
        <v>81</v>
      </c>
      <c r="AW444" s="12" t="s">
        <v>35</v>
      </c>
      <c r="AX444" s="12" t="s">
        <v>73</v>
      </c>
      <c r="AY444" s="241" t="s">
        <v>152</v>
      </c>
    </row>
    <row r="445" s="13" customFormat="1">
      <c r="B445" s="242"/>
      <c r="C445" s="243"/>
      <c r="D445" s="229" t="s">
        <v>182</v>
      </c>
      <c r="E445" s="244" t="s">
        <v>19</v>
      </c>
      <c r="F445" s="245" t="s">
        <v>1027</v>
      </c>
      <c r="G445" s="243"/>
      <c r="H445" s="246">
        <v>1.98</v>
      </c>
      <c r="I445" s="247"/>
      <c r="J445" s="243"/>
      <c r="K445" s="243"/>
      <c r="L445" s="248"/>
      <c r="M445" s="249"/>
      <c r="N445" s="250"/>
      <c r="O445" s="250"/>
      <c r="P445" s="250"/>
      <c r="Q445" s="250"/>
      <c r="R445" s="250"/>
      <c r="S445" s="250"/>
      <c r="T445" s="251"/>
      <c r="AT445" s="252" t="s">
        <v>182</v>
      </c>
      <c r="AU445" s="252" t="s">
        <v>81</v>
      </c>
      <c r="AV445" s="13" t="s">
        <v>83</v>
      </c>
      <c r="AW445" s="13" t="s">
        <v>35</v>
      </c>
      <c r="AX445" s="13" t="s">
        <v>73</v>
      </c>
      <c r="AY445" s="252" t="s">
        <v>152</v>
      </c>
    </row>
    <row r="446" s="14" customFormat="1">
      <c r="B446" s="253"/>
      <c r="C446" s="254"/>
      <c r="D446" s="229" t="s">
        <v>182</v>
      </c>
      <c r="E446" s="255" t="s">
        <v>19</v>
      </c>
      <c r="F446" s="256" t="s">
        <v>189</v>
      </c>
      <c r="G446" s="254"/>
      <c r="H446" s="257">
        <v>37.979999999999997</v>
      </c>
      <c r="I446" s="258"/>
      <c r="J446" s="254"/>
      <c r="K446" s="254"/>
      <c r="L446" s="259"/>
      <c r="M446" s="260"/>
      <c r="N446" s="261"/>
      <c r="O446" s="261"/>
      <c r="P446" s="261"/>
      <c r="Q446" s="261"/>
      <c r="R446" s="261"/>
      <c r="S446" s="261"/>
      <c r="T446" s="262"/>
      <c r="AT446" s="263" t="s">
        <v>182</v>
      </c>
      <c r="AU446" s="263" t="s">
        <v>81</v>
      </c>
      <c r="AV446" s="14" t="s">
        <v>151</v>
      </c>
      <c r="AW446" s="14" t="s">
        <v>35</v>
      </c>
      <c r="AX446" s="14" t="s">
        <v>81</v>
      </c>
      <c r="AY446" s="263" t="s">
        <v>152</v>
      </c>
    </row>
    <row r="447" s="1" customFormat="1" ht="36" customHeight="1">
      <c r="B447" s="38"/>
      <c r="C447" s="211" t="s">
        <v>661</v>
      </c>
      <c r="D447" s="211" t="s">
        <v>155</v>
      </c>
      <c r="E447" s="212" t="s">
        <v>1028</v>
      </c>
      <c r="F447" s="213" t="s">
        <v>1029</v>
      </c>
      <c r="G447" s="214" t="s">
        <v>236</v>
      </c>
      <c r="H447" s="215">
        <v>21.149999999999999</v>
      </c>
      <c r="I447" s="216"/>
      <c r="J447" s="217">
        <f>ROUND(I447*H447,2)</f>
        <v>0</v>
      </c>
      <c r="K447" s="213" t="s">
        <v>178</v>
      </c>
      <c r="L447" s="43"/>
      <c r="M447" s="225" t="s">
        <v>19</v>
      </c>
      <c r="N447" s="226" t="s">
        <v>44</v>
      </c>
      <c r="O447" s="83"/>
      <c r="P447" s="227">
        <f>O447*H447</f>
        <v>0</v>
      </c>
      <c r="Q447" s="227">
        <v>0.37974999999999998</v>
      </c>
      <c r="R447" s="227">
        <f>Q447*H447</f>
        <v>8.0317124999999994</v>
      </c>
      <c r="S447" s="227">
        <v>0</v>
      </c>
      <c r="T447" s="228">
        <f>S447*H447</f>
        <v>0</v>
      </c>
      <c r="AR447" s="223" t="s">
        <v>151</v>
      </c>
      <c r="AT447" s="223" t="s">
        <v>155</v>
      </c>
      <c r="AU447" s="223" t="s">
        <v>81</v>
      </c>
      <c r="AY447" s="17" t="s">
        <v>152</v>
      </c>
      <c r="BE447" s="224">
        <f>IF(N447="základní",J447,0)</f>
        <v>0</v>
      </c>
      <c r="BF447" s="224">
        <f>IF(N447="snížená",J447,0)</f>
        <v>0</v>
      </c>
      <c r="BG447" s="224">
        <f>IF(N447="zákl. přenesená",J447,0)</f>
        <v>0</v>
      </c>
      <c r="BH447" s="224">
        <f>IF(N447="sníž. přenesená",J447,0)</f>
        <v>0</v>
      </c>
      <c r="BI447" s="224">
        <f>IF(N447="nulová",J447,0)</f>
        <v>0</v>
      </c>
      <c r="BJ447" s="17" t="s">
        <v>81</v>
      </c>
      <c r="BK447" s="224">
        <f>ROUND(I447*H447,2)</f>
        <v>0</v>
      </c>
      <c r="BL447" s="17" t="s">
        <v>151</v>
      </c>
      <c r="BM447" s="223" t="s">
        <v>1030</v>
      </c>
    </row>
    <row r="448" s="1" customFormat="1">
      <c r="B448" s="38"/>
      <c r="C448" s="39"/>
      <c r="D448" s="229" t="s">
        <v>180</v>
      </c>
      <c r="E448" s="39"/>
      <c r="F448" s="230" t="s">
        <v>1021</v>
      </c>
      <c r="G448" s="39"/>
      <c r="H448" s="39"/>
      <c r="I448" s="135"/>
      <c r="J448" s="39"/>
      <c r="K448" s="39"/>
      <c r="L448" s="43"/>
      <c r="M448" s="231"/>
      <c r="N448" s="83"/>
      <c r="O448" s="83"/>
      <c r="P448" s="83"/>
      <c r="Q448" s="83"/>
      <c r="R448" s="83"/>
      <c r="S448" s="83"/>
      <c r="T448" s="84"/>
      <c r="AT448" s="17" t="s">
        <v>180</v>
      </c>
      <c r="AU448" s="17" t="s">
        <v>81</v>
      </c>
    </row>
    <row r="449" s="12" customFormat="1">
      <c r="B449" s="232"/>
      <c r="C449" s="233"/>
      <c r="D449" s="229" t="s">
        <v>182</v>
      </c>
      <c r="E449" s="234" t="s">
        <v>19</v>
      </c>
      <c r="F449" s="235" t="s">
        <v>1031</v>
      </c>
      <c r="G449" s="233"/>
      <c r="H449" s="234" t="s">
        <v>19</v>
      </c>
      <c r="I449" s="236"/>
      <c r="J449" s="233"/>
      <c r="K449" s="233"/>
      <c r="L449" s="237"/>
      <c r="M449" s="238"/>
      <c r="N449" s="239"/>
      <c r="O449" s="239"/>
      <c r="P449" s="239"/>
      <c r="Q449" s="239"/>
      <c r="R449" s="239"/>
      <c r="S449" s="239"/>
      <c r="T449" s="240"/>
      <c r="AT449" s="241" t="s">
        <v>182</v>
      </c>
      <c r="AU449" s="241" t="s">
        <v>81</v>
      </c>
      <c r="AV449" s="12" t="s">
        <v>81</v>
      </c>
      <c r="AW449" s="12" t="s">
        <v>35</v>
      </c>
      <c r="AX449" s="12" t="s">
        <v>73</v>
      </c>
      <c r="AY449" s="241" t="s">
        <v>152</v>
      </c>
    </row>
    <row r="450" s="12" customFormat="1">
      <c r="B450" s="232"/>
      <c r="C450" s="233"/>
      <c r="D450" s="229" t="s">
        <v>182</v>
      </c>
      <c r="E450" s="234" t="s">
        <v>19</v>
      </c>
      <c r="F450" s="235" t="s">
        <v>1023</v>
      </c>
      <c r="G450" s="233"/>
      <c r="H450" s="234" t="s">
        <v>19</v>
      </c>
      <c r="I450" s="236"/>
      <c r="J450" s="233"/>
      <c r="K450" s="233"/>
      <c r="L450" s="237"/>
      <c r="M450" s="238"/>
      <c r="N450" s="239"/>
      <c r="O450" s="239"/>
      <c r="P450" s="239"/>
      <c r="Q450" s="239"/>
      <c r="R450" s="239"/>
      <c r="S450" s="239"/>
      <c r="T450" s="240"/>
      <c r="AT450" s="241" t="s">
        <v>182</v>
      </c>
      <c r="AU450" s="241" t="s">
        <v>81</v>
      </c>
      <c r="AV450" s="12" t="s">
        <v>81</v>
      </c>
      <c r="AW450" s="12" t="s">
        <v>35</v>
      </c>
      <c r="AX450" s="12" t="s">
        <v>73</v>
      </c>
      <c r="AY450" s="241" t="s">
        <v>152</v>
      </c>
    </row>
    <row r="451" s="13" customFormat="1">
      <c r="B451" s="242"/>
      <c r="C451" s="243"/>
      <c r="D451" s="229" t="s">
        <v>182</v>
      </c>
      <c r="E451" s="244" t="s">
        <v>19</v>
      </c>
      <c r="F451" s="245" t="s">
        <v>1032</v>
      </c>
      <c r="G451" s="243"/>
      <c r="H451" s="246">
        <v>21.149999999999999</v>
      </c>
      <c r="I451" s="247"/>
      <c r="J451" s="243"/>
      <c r="K451" s="243"/>
      <c r="L451" s="248"/>
      <c r="M451" s="249"/>
      <c r="N451" s="250"/>
      <c r="O451" s="250"/>
      <c r="P451" s="250"/>
      <c r="Q451" s="250"/>
      <c r="R451" s="250"/>
      <c r="S451" s="250"/>
      <c r="T451" s="251"/>
      <c r="AT451" s="252" t="s">
        <v>182</v>
      </c>
      <c r="AU451" s="252" t="s">
        <v>81</v>
      </c>
      <c r="AV451" s="13" t="s">
        <v>83</v>
      </c>
      <c r="AW451" s="13" t="s">
        <v>35</v>
      </c>
      <c r="AX451" s="13" t="s">
        <v>81</v>
      </c>
      <c r="AY451" s="252" t="s">
        <v>152</v>
      </c>
    </row>
    <row r="452" s="1" customFormat="1" ht="36" customHeight="1">
      <c r="B452" s="38"/>
      <c r="C452" s="211" t="s">
        <v>1033</v>
      </c>
      <c r="D452" s="211" t="s">
        <v>155</v>
      </c>
      <c r="E452" s="212" t="s">
        <v>1034</v>
      </c>
      <c r="F452" s="213" t="s">
        <v>1035</v>
      </c>
      <c r="G452" s="214" t="s">
        <v>236</v>
      </c>
      <c r="H452" s="215">
        <v>4.4000000000000004</v>
      </c>
      <c r="I452" s="216"/>
      <c r="J452" s="217">
        <f>ROUND(I452*H452,2)</f>
        <v>0</v>
      </c>
      <c r="K452" s="213" t="s">
        <v>178</v>
      </c>
      <c r="L452" s="43"/>
      <c r="M452" s="225" t="s">
        <v>19</v>
      </c>
      <c r="N452" s="226" t="s">
        <v>44</v>
      </c>
      <c r="O452" s="83"/>
      <c r="P452" s="227">
        <f>O452*H452</f>
        <v>0</v>
      </c>
      <c r="Q452" s="227">
        <v>0.15140000000000001</v>
      </c>
      <c r="R452" s="227">
        <f>Q452*H452</f>
        <v>0.66616000000000009</v>
      </c>
      <c r="S452" s="227">
        <v>0</v>
      </c>
      <c r="T452" s="228">
        <f>S452*H452</f>
        <v>0</v>
      </c>
      <c r="AR452" s="223" t="s">
        <v>151</v>
      </c>
      <c r="AT452" s="223" t="s">
        <v>155</v>
      </c>
      <c r="AU452" s="223" t="s">
        <v>81</v>
      </c>
      <c r="AY452" s="17" t="s">
        <v>152</v>
      </c>
      <c r="BE452" s="224">
        <f>IF(N452="základní",J452,0)</f>
        <v>0</v>
      </c>
      <c r="BF452" s="224">
        <f>IF(N452="snížená",J452,0)</f>
        <v>0</v>
      </c>
      <c r="BG452" s="224">
        <f>IF(N452="zákl. přenesená",J452,0)</f>
        <v>0</v>
      </c>
      <c r="BH452" s="224">
        <f>IF(N452="sníž. přenesená",J452,0)</f>
        <v>0</v>
      </c>
      <c r="BI452" s="224">
        <f>IF(N452="nulová",J452,0)</f>
        <v>0</v>
      </c>
      <c r="BJ452" s="17" t="s">
        <v>81</v>
      </c>
      <c r="BK452" s="224">
        <f>ROUND(I452*H452,2)</f>
        <v>0</v>
      </c>
      <c r="BL452" s="17" t="s">
        <v>151</v>
      </c>
      <c r="BM452" s="223" t="s">
        <v>1036</v>
      </c>
    </row>
    <row r="453" s="1" customFormat="1">
      <c r="B453" s="38"/>
      <c r="C453" s="39"/>
      <c r="D453" s="229" t="s">
        <v>180</v>
      </c>
      <c r="E453" s="39"/>
      <c r="F453" s="230" t="s">
        <v>1037</v>
      </c>
      <c r="G453" s="39"/>
      <c r="H453" s="39"/>
      <c r="I453" s="135"/>
      <c r="J453" s="39"/>
      <c r="K453" s="39"/>
      <c r="L453" s="43"/>
      <c r="M453" s="231"/>
      <c r="N453" s="83"/>
      <c r="O453" s="83"/>
      <c r="P453" s="83"/>
      <c r="Q453" s="83"/>
      <c r="R453" s="83"/>
      <c r="S453" s="83"/>
      <c r="T453" s="84"/>
      <c r="AT453" s="17" t="s">
        <v>180</v>
      </c>
      <c r="AU453" s="17" t="s">
        <v>81</v>
      </c>
    </row>
    <row r="454" s="11" customFormat="1" ht="25.92" customHeight="1">
      <c r="B454" s="195"/>
      <c r="C454" s="196"/>
      <c r="D454" s="197" t="s">
        <v>72</v>
      </c>
      <c r="E454" s="198" t="s">
        <v>233</v>
      </c>
      <c r="F454" s="198" t="s">
        <v>480</v>
      </c>
      <c r="G454" s="196"/>
      <c r="H454" s="196"/>
      <c r="I454" s="199"/>
      <c r="J454" s="200">
        <f>BK454</f>
        <v>0</v>
      </c>
      <c r="K454" s="196"/>
      <c r="L454" s="201"/>
      <c r="M454" s="202"/>
      <c r="N454" s="203"/>
      <c r="O454" s="203"/>
      <c r="P454" s="204">
        <f>SUM(P455:P474)</f>
        <v>0</v>
      </c>
      <c r="Q454" s="203"/>
      <c r="R454" s="204">
        <f>SUM(R455:R474)</f>
        <v>12.050459999999999</v>
      </c>
      <c r="S454" s="203"/>
      <c r="T454" s="205">
        <f>SUM(T455:T474)</f>
        <v>4.5</v>
      </c>
      <c r="AR454" s="206" t="s">
        <v>81</v>
      </c>
      <c r="AT454" s="207" t="s">
        <v>72</v>
      </c>
      <c r="AU454" s="207" t="s">
        <v>73</v>
      </c>
      <c r="AY454" s="206" t="s">
        <v>152</v>
      </c>
      <c r="BK454" s="208">
        <f>SUM(BK455:BK474)</f>
        <v>0</v>
      </c>
    </row>
    <row r="455" s="1" customFormat="1" ht="36" customHeight="1">
      <c r="B455" s="38"/>
      <c r="C455" s="211" t="s">
        <v>1038</v>
      </c>
      <c r="D455" s="211" t="s">
        <v>155</v>
      </c>
      <c r="E455" s="212" t="s">
        <v>482</v>
      </c>
      <c r="F455" s="213" t="s">
        <v>1039</v>
      </c>
      <c r="G455" s="214" t="s">
        <v>254</v>
      </c>
      <c r="H455" s="215">
        <v>36</v>
      </c>
      <c r="I455" s="216"/>
      <c r="J455" s="217">
        <f>ROUND(I455*H455,2)</f>
        <v>0</v>
      </c>
      <c r="K455" s="213" t="s">
        <v>178</v>
      </c>
      <c r="L455" s="43"/>
      <c r="M455" s="225" t="s">
        <v>19</v>
      </c>
      <c r="N455" s="226" t="s">
        <v>44</v>
      </c>
      <c r="O455" s="83"/>
      <c r="P455" s="227">
        <f>O455*H455</f>
        <v>0</v>
      </c>
      <c r="Q455" s="227">
        <v>1.0000000000000001E-05</v>
      </c>
      <c r="R455" s="227">
        <f>Q455*H455</f>
        <v>0.00036000000000000002</v>
      </c>
      <c r="S455" s="227">
        <v>0</v>
      </c>
      <c r="T455" s="228">
        <f>S455*H455</f>
        <v>0</v>
      </c>
      <c r="AR455" s="223" t="s">
        <v>151</v>
      </c>
      <c r="AT455" s="223" t="s">
        <v>155</v>
      </c>
      <c r="AU455" s="223" t="s">
        <v>81</v>
      </c>
      <c r="AY455" s="17" t="s">
        <v>152</v>
      </c>
      <c r="BE455" s="224">
        <f>IF(N455="základní",J455,0)</f>
        <v>0</v>
      </c>
      <c r="BF455" s="224">
        <f>IF(N455="snížená",J455,0)</f>
        <v>0</v>
      </c>
      <c r="BG455" s="224">
        <f>IF(N455="zákl. přenesená",J455,0)</f>
        <v>0</v>
      </c>
      <c r="BH455" s="224">
        <f>IF(N455="sníž. přenesená",J455,0)</f>
        <v>0</v>
      </c>
      <c r="BI455" s="224">
        <f>IF(N455="nulová",J455,0)</f>
        <v>0</v>
      </c>
      <c r="BJ455" s="17" t="s">
        <v>81</v>
      </c>
      <c r="BK455" s="224">
        <f>ROUND(I455*H455,2)</f>
        <v>0</v>
      </c>
      <c r="BL455" s="17" t="s">
        <v>151</v>
      </c>
      <c r="BM455" s="223" t="s">
        <v>1040</v>
      </c>
    </row>
    <row r="456" s="1" customFormat="1">
      <c r="B456" s="38"/>
      <c r="C456" s="39"/>
      <c r="D456" s="229" t="s">
        <v>180</v>
      </c>
      <c r="E456" s="39"/>
      <c r="F456" s="230" t="s">
        <v>485</v>
      </c>
      <c r="G456" s="39"/>
      <c r="H456" s="39"/>
      <c r="I456" s="135"/>
      <c r="J456" s="39"/>
      <c r="K456" s="39"/>
      <c r="L456" s="43"/>
      <c r="M456" s="231"/>
      <c r="N456" s="83"/>
      <c r="O456" s="83"/>
      <c r="P456" s="83"/>
      <c r="Q456" s="83"/>
      <c r="R456" s="83"/>
      <c r="S456" s="83"/>
      <c r="T456" s="84"/>
      <c r="AT456" s="17" t="s">
        <v>180</v>
      </c>
      <c r="AU456" s="17" t="s">
        <v>81</v>
      </c>
    </row>
    <row r="457" s="12" customFormat="1">
      <c r="B457" s="232"/>
      <c r="C457" s="233"/>
      <c r="D457" s="229" t="s">
        <v>182</v>
      </c>
      <c r="E457" s="234" t="s">
        <v>19</v>
      </c>
      <c r="F457" s="235" t="s">
        <v>1041</v>
      </c>
      <c r="G457" s="233"/>
      <c r="H457" s="234" t="s">
        <v>19</v>
      </c>
      <c r="I457" s="236"/>
      <c r="J457" s="233"/>
      <c r="K457" s="233"/>
      <c r="L457" s="237"/>
      <c r="M457" s="238"/>
      <c r="N457" s="239"/>
      <c r="O457" s="239"/>
      <c r="P457" s="239"/>
      <c r="Q457" s="239"/>
      <c r="R457" s="239"/>
      <c r="S457" s="239"/>
      <c r="T457" s="240"/>
      <c r="AT457" s="241" t="s">
        <v>182</v>
      </c>
      <c r="AU457" s="241" t="s">
        <v>81</v>
      </c>
      <c r="AV457" s="12" t="s">
        <v>81</v>
      </c>
      <c r="AW457" s="12" t="s">
        <v>35</v>
      </c>
      <c r="AX457" s="12" t="s">
        <v>73</v>
      </c>
      <c r="AY457" s="241" t="s">
        <v>152</v>
      </c>
    </row>
    <row r="458" s="12" customFormat="1">
      <c r="B458" s="232"/>
      <c r="C458" s="233"/>
      <c r="D458" s="229" t="s">
        <v>182</v>
      </c>
      <c r="E458" s="234" t="s">
        <v>19</v>
      </c>
      <c r="F458" s="235" t="s">
        <v>1042</v>
      </c>
      <c r="G458" s="233"/>
      <c r="H458" s="234" t="s">
        <v>19</v>
      </c>
      <c r="I458" s="236"/>
      <c r="J458" s="233"/>
      <c r="K458" s="233"/>
      <c r="L458" s="237"/>
      <c r="M458" s="238"/>
      <c r="N458" s="239"/>
      <c r="O458" s="239"/>
      <c r="P458" s="239"/>
      <c r="Q458" s="239"/>
      <c r="R458" s="239"/>
      <c r="S458" s="239"/>
      <c r="T458" s="240"/>
      <c r="AT458" s="241" t="s">
        <v>182</v>
      </c>
      <c r="AU458" s="241" t="s">
        <v>81</v>
      </c>
      <c r="AV458" s="12" t="s">
        <v>81</v>
      </c>
      <c r="AW458" s="12" t="s">
        <v>35</v>
      </c>
      <c r="AX458" s="12" t="s">
        <v>73</v>
      </c>
      <c r="AY458" s="241" t="s">
        <v>152</v>
      </c>
    </row>
    <row r="459" s="12" customFormat="1">
      <c r="B459" s="232"/>
      <c r="C459" s="233"/>
      <c r="D459" s="229" t="s">
        <v>182</v>
      </c>
      <c r="E459" s="234" t="s">
        <v>19</v>
      </c>
      <c r="F459" s="235" t="s">
        <v>1043</v>
      </c>
      <c r="G459" s="233"/>
      <c r="H459" s="234" t="s">
        <v>19</v>
      </c>
      <c r="I459" s="236"/>
      <c r="J459" s="233"/>
      <c r="K459" s="233"/>
      <c r="L459" s="237"/>
      <c r="M459" s="238"/>
      <c r="N459" s="239"/>
      <c r="O459" s="239"/>
      <c r="P459" s="239"/>
      <c r="Q459" s="239"/>
      <c r="R459" s="239"/>
      <c r="S459" s="239"/>
      <c r="T459" s="240"/>
      <c r="AT459" s="241" t="s">
        <v>182</v>
      </c>
      <c r="AU459" s="241" t="s">
        <v>81</v>
      </c>
      <c r="AV459" s="12" t="s">
        <v>81</v>
      </c>
      <c r="AW459" s="12" t="s">
        <v>35</v>
      </c>
      <c r="AX459" s="12" t="s">
        <v>73</v>
      </c>
      <c r="AY459" s="241" t="s">
        <v>152</v>
      </c>
    </row>
    <row r="460" s="12" customFormat="1">
      <c r="B460" s="232"/>
      <c r="C460" s="233"/>
      <c r="D460" s="229" t="s">
        <v>182</v>
      </c>
      <c r="E460" s="234" t="s">
        <v>19</v>
      </c>
      <c r="F460" s="235" t="s">
        <v>1044</v>
      </c>
      <c r="G460" s="233"/>
      <c r="H460" s="234" t="s">
        <v>19</v>
      </c>
      <c r="I460" s="236"/>
      <c r="J460" s="233"/>
      <c r="K460" s="233"/>
      <c r="L460" s="237"/>
      <c r="M460" s="238"/>
      <c r="N460" s="239"/>
      <c r="O460" s="239"/>
      <c r="P460" s="239"/>
      <c r="Q460" s="239"/>
      <c r="R460" s="239"/>
      <c r="S460" s="239"/>
      <c r="T460" s="240"/>
      <c r="AT460" s="241" t="s">
        <v>182</v>
      </c>
      <c r="AU460" s="241" t="s">
        <v>81</v>
      </c>
      <c r="AV460" s="12" t="s">
        <v>81</v>
      </c>
      <c r="AW460" s="12" t="s">
        <v>35</v>
      </c>
      <c r="AX460" s="12" t="s">
        <v>73</v>
      </c>
      <c r="AY460" s="241" t="s">
        <v>152</v>
      </c>
    </row>
    <row r="461" s="13" customFormat="1">
      <c r="B461" s="242"/>
      <c r="C461" s="243"/>
      <c r="D461" s="229" t="s">
        <v>182</v>
      </c>
      <c r="E461" s="244" t="s">
        <v>19</v>
      </c>
      <c r="F461" s="245" t="s">
        <v>434</v>
      </c>
      <c r="G461" s="243"/>
      <c r="H461" s="246">
        <v>36</v>
      </c>
      <c r="I461" s="247"/>
      <c r="J461" s="243"/>
      <c r="K461" s="243"/>
      <c r="L461" s="248"/>
      <c r="M461" s="249"/>
      <c r="N461" s="250"/>
      <c r="O461" s="250"/>
      <c r="P461" s="250"/>
      <c r="Q461" s="250"/>
      <c r="R461" s="250"/>
      <c r="S461" s="250"/>
      <c r="T461" s="251"/>
      <c r="AT461" s="252" t="s">
        <v>182</v>
      </c>
      <c r="AU461" s="252" t="s">
        <v>81</v>
      </c>
      <c r="AV461" s="13" t="s">
        <v>83</v>
      </c>
      <c r="AW461" s="13" t="s">
        <v>35</v>
      </c>
      <c r="AX461" s="13" t="s">
        <v>81</v>
      </c>
      <c r="AY461" s="252" t="s">
        <v>152</v>
      </c>
    </row>
    <row r="462" s="1" customFormat="1" ht="24" customHeight="1">
      <c r="B462" s="38"/>
      <c r="C462" s="211" t="s">
        <v>1045</v>
      </c>
      <c r="D462" s="211" t="s">
        <v>155</v>
      </c>
      <c r="E462" s="212" t="s">
        <v>1046</v>
      </c>
      <c r="F462" s="213" t="s">
        <v>1047</v>
      </c>
      <c r="G462" s="214" t="s">
        <v>267</v>
      </c>
      <c r="H462" s="215">
        <v>10</v>
      </c>
      <c r="I462" s="216"/>
      <c r="J462" s="217">
        <f>ROUND(I462*H462,2)</f>
        <v>0</v>
      </c>
      <c r="K462" s="213" t="s">
        <v>19</v>
      </c>
      <c r="L462" s="43"/>
      <c r="M462" s="225" t="s">
        <v>19</v>
      </c>
      <c r="N462" s="226" t="s">
        <v>44</v>
      </c>
      <c r="O462" s="83"/>
      <c r="P462" s="227">
        <f>O462*H462</f>
        <v>0</v>
      </c>
      <c r="Q462" s="227">
        <v>0.78420999999999996</v>
      </c>
      <c r="R462" s="227">
        <f>Q462*H462</f>
        <v>7.8420999999999994</v>
      </c>
      <c r="S462" s="227">
        <v>0.45000000000000001</v>
      </c>
      <c r="T462" s="228">
        <f>S462*H462</f>
        <v>4.5</v>
      </c>
      <c r="AR462" s="223" t="s">
        <v>151</v>
      </c>
      <c r="AT462" s="223" t="s">
        <v>155</v>
      </c>
      <c r="AU462" s="223" t="s">
        <v>81</v>
      </c>
      <c r="AY462" s="17" t="s">
        <v>152</v>
      </c>
      <c r="BE462" s="224">
        <f>IF(N462="základní",J462,0)</f>
        <v>0</v>
      </c>
      <c r="BF462" s="224">
        <f>IF(N462="snížená",J462,0)</f>
        <v>0</v>
      </c>
      <c r="BG462" s="224">
        <f>IF(N462="zákl. přenesená",J462,0)</f>
        <v>0</v>
      </c>
      <c r="BH462" s="224">
        <f>IF(N462="sníž. přenesená",J462,0)</f>
        <v>0</v>
      </c>
      <c r="BI462" s="224">
        <f>IF(N462="nulová",J462,0)</f>
        <v>0</v>
      </c>
      <c r="BJ462" s="17" t="s">
        <v>81</v>
      </c>
      <c r="BK462" s="224">
        <f>ROUND(I462*H462,2)</f>
        <v>0</v>
      </c>
      <c r="BL462" s="17" t="s">
        <v>151</v>
      </c>
      <c r="BM462" s="223" t="s">
        <v>1048</v>
      </c>
    </row>
    <row r="463" s="1" customFormat="1">
      <c r="B463" s="38"/>
      <c r="C463" s="39"/>
      <c r="D463" s="229" t="s">
        <v>180</v>
      </c>
      <c r="E463" s="39"/>
      <c r="F463" s="230" t="s">
        <v>1049</v>
      </c>
      <c r="G463" s="39"/>
      <c r="H463" s="39"/>
      <c r="I463" s="135"/>
      <c r="J463" s="39"/>
      <c r="K463" s="39"/>
      <c r="L463" s="43"/>
      <c r="M463" s="231"/>
      <c r="N463" s="83"/>
      <c r="O463" s="83"/>
      <c r="P463" s="83"/>
      <c r="Q463" s="83"/>
      <c r="R463" s="83"/>
      <c r="S463" s="83"/>
      <c r="T463" s="84"/>
      <c r="AT463" s="17" t="s">
        <v>180</v>
      </c>
      <c r="AU463" s="17" t="s">
        <v>81</v>
      </c>
    </row>
    <row r="464" s="12" customFormat="1">
      <c r="B464" s="232"/>
      <c r="C464" s="233"/>
      <c r="D464" s="229" t="s">
        <v>182</v>
      </c>
      <c r="E464" s="234" t="s">
        <v>19</v>
      </c>
      <c r="F464" s="235" t="s">
        <v>1050</v>
      </c>
      <c r="G464" s="233"/>
      <c r="H464" s="234" t="s">
        <v>19</v>
      </c>
      <c r="I464" s="236"/>
      <c r="J464" s="233"/>
      <c r="K464" s="233"/>
      <c r="L464" s="237"/>
      <c r="M464" s="238"/>
      <c r="N464" s="239"/>
      <c r="O464" s="239"/>
      <c r="P464" s="239"/>
      <c r="Q464" s="239"/>
      <c r="R464" s="239"/>
      <c r="S464" s="239"/>
      <c r="T464" s="240"/>
      <c r="AT464" s="241" t="s">
        <v>182</v>
      </c>
      <c r="AU464" s="241" t="s">
        <v>81</v>
      </c>
      <c r="AV464" s="12" t="s">
        <v>81</v>
      </c>
      <c r="AW464" s="12" t="s">
        <v>35</v>
      </c>
      <c r="AX464" s="12" t="s">
        <v>73</v>
      </c>
      <c r="AY464" s="241" t="s">
        <v>152</v>
      </c>
    </row>
    <row r="465" s="12" customFormat="1">
      <c r="B465" s="232"/>
      <c r="C465" s="233"/>
      <c r="D465" s="229" t="s">
        <v>182</v>
      </c>
      <c r="E465" s="234" t="s">
        <v>19</v>
      </c>
      <c r="F465" s="235" t="s">
        <v>1051</v>
      </c>
      <c r="G465" s="233"/>
      <c r="H465" s="234" t="s">
        <v>19</v>
      </c>
      <c r="I465" s="236"/>
      <c r="J465" s="233"/>
      <c r="K465" s="233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182</v>
      </c>
      <c r="AU465" s="241" t="s">
        <v>81</v>
      </c>
      <c r="AV465" s="12" t="s">
        <v>81</v>
      </c>
      <c r="AW465" s="12" t="s">
        <v>35</v>
      </c>
      <c r="AX465" s="12" t="s">
        <v>73</v>
      </c>
      <c r="AY465" s="241" t="s">
        <v>152</v>
      </c>
    </row>
    <row r="466" s="12" customFormat="1">
      <c r="B466" s="232"/>
      <c r="C466" s="233"/>
      <c r="D466" s="229" t="s">
        <v>182</v>
      </c>
      <c r="E466" s="234" t="s">
        <v>19</v>
      </c>
      <c r="F466" s="235" t="s">
        <v>1052</v>
      </c>
      <c r="G466" s="233"/>
      <c r="H466" s="234" t="s">
        <v>19</v>
      </c>
      <c r="I466" s="236"/>
      <c r="J466" s="233"/>
      <c r="K466" s="233"/>
      <c r="L466" s="237"/>
      <c r="M466" s="238"/>
      <c r="N466" s="239"/>
      <c r="O466" s="239"/>
      <c r="P466" s="239"/>
      <c r="Q466" s="239"/>
      <c r="R466" s="239"/>
      <c r="S466" s="239"/>
      <c r="T466" s="240"/>
      <c r="AT466" s="241" t="s">
        <v>182</v>
      </c>
      <c r="AU466" s="241" t="s">
        <v>81</v>
      </c>
      <c r="AV466" s="12" t="s">
        <v>81</v>
      </c>
      <c r="AW466" s="12" t="s">
        <v>35</v>
      </c>
      <c r="AX466" s="12" t="s">
        <v>73</v>
      </c>
      <c r="AY466" s="241" t="s">
        <v>152</v>
      </c>
    </row>
    <row r="467" s="12" customFormat="1">
      <c r="B467" s="232"/>
      <c r="C467" s="233"/>
      <c r="D467" s="229" t="s">
        <v>182</v>
      </c>
      <c r="E467" s="234" t="s">
        <v>19</v>
      </c>
      <c r="F467" s="235" t="s">
        <v>1053</v>
      </c>
      <c r="G467" s="233"/>
      <c r="H467" s="234" t="s">
        <v>19</v>
      </c>
      <c r="I467" s="236"/>
      <c r="J467" s="233"/>
      <c r="K467" s="233"/>
      <c r="L467" s="237"/>
      <c r="M467" s="238"/>
      <c r="N467" s="239"/>
      <c r="O467" s="239"/>
      <c r="P467" s="239"/>
      <c r="Q467" s="239"/>
      <c r="R467" s="239"/>
      <c r="S467" s="239"/>
      <c r="T467" s="240"/>
      <c r="AT467" s="241" t="s">
        <v>182</v>
      </c>
      <c r="AU467" s="241" t="s">
        <v>81</v>
      </c>
      <c r="AV467" s="12" t="s">
        <v>81</v>
      </c>
      <c r="AW467" s="12" t="s">
        <v>35</v>
      </c>
      <c r="AX467" s="12" t="s">
        <v>73</v>
      </c>
      <c r="AY467" s="241" t="s">
        <v>152</v>
      </c>
    </row>
    <row r="468" s="12" customFormat="1">
      <c r="B468" s="232"/>
      <c r="C468" s="233"/>
      <c r="D468" s="229" t="s">
        <v>182</v>
      </c>
      <c r="E468" s="234" t="s">
        <v>19</v>
      </c>
      <c r="F468" s="235" t="s">
        <v>1054</v>
      </c>
      <c r="G468" s="233"/>
      <c r="H468" s="234" t="s">
        <v>19</v>
      </c>
      <c r="I468" s="236"/>
      <c r="J468" s="233"/>
      <c r="K468" s="233"/>
      <c r="L468" s="237"/>
      <c r="M468" s="238"/>
      <c r="N468" s="239"/>
      <c r="O468" s="239"/>
      <c r="P468" s="239"/>
      <c r="Q468" s="239"/>
      <c r="R468" s="239"/>
      <c r="S468" s="239"/>
      <c r="T468" s="240"/>
      <c r="AT468" s="241" t="s">
        <v>182</v>
      </c>
      <c r="AU468" s="241" t="s">
        <v>81</v>
      </c>
      <c r="AV468" s="12" t="s">
        <v>81</v>
      </c>
      <c r="AW468" s="12" t="s">
        <v>35</v>
      </c>
      <c r="AX468" s="12" t="s">
        <v>73</v>
      </c>
      <c r="AY468" s="241" t="s">
        <v>152</v>
      </c>
    </row>
    <row r="469" s="12" customFormat="1">
      <c r="B469" s="232"/>
      <c r="C469" s="233"/>
      <c r="D469" s="229" t="s">
        <v>182</v>
      </c>
      <c r="E469" s="234" t="s">
        <v>19</v>
      </c>
      <c r="F469" s="235" t="s">
        <v>1055</v>
      </c>
      <c r="G469" s="233"/>
      <c r="H469" s="234" t="s">
        <v>19</v>
      </c>
      <c r="I469" s="236"/>
      <c r="J469" s="233"/>
      <c r="K469" s="233"/>
      <c r="L469" s="237"/>
      <c r="M469" s="238"/>
      <c r="N469" s="239"/>
      <c r="O469" s="239"/>
      <c r="P469" s="239"/>
      <c r="Q469" s="239"/>
      <c r="R469" s="239"/>
      <c r="S469" s="239"/>
      <c r="T469" s="240"/>
      <c r="AT469" s="241" t="s">
        <v>182</v>
      </c>
      <c r="AU469" s="241" t="s">
        <v>81</v>
      </c>
      <c r="AV469" s="12" t="s">
        <v>81</v>
      </c>
      <c r="AW469" s="12" t="s">
        <v>35</v>
      </c>
      <c r="AX469" s="12" t="s">
        <v>73</v>
      </c>
      <c r="AY469" s="241" t="s">
        <v>152</v>
      </c>
    </row>
    <row r="470" s="13" customFormat="1">
      <c r="B470" s="242"/>
      <c r="C470" s="243"/>
      <c r="D470" s="229" t="s">
        <v>182</v>
      </c>
      <c r="E470" s="244" t="s">
        <v>19</v>
      </c>
      <c r="F470" s="245" t="s">
        <v>245</v>
      </c>
      <c r="G470" s="243"/>
      <c r="H470" s="246">
        <v>10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AT470" s="252" t="s">
        <v>182</v>
      </c>
      <c r="AU470" s="252" t="s">
        <v>81</v>
      </c>
      <c r="AV470" s="13" t="s">
        <v>83</v>
      </c>
      <c r="AW470" s="13" t="s">
        <v>35</v>
      </c>
      <c r="AX470" s="13" t="s">
        <v>81</v>
      </c>
      <c r="AY470" s="252" t="s">
        <v>152</v>
      </c>
    </row>
    <row r="471" s="1" customFormat="1" ht="24" customHeight="1">
      <c r="B471" s="38"/>
      <c r="C471" s="211" t="s">
        <v>1056</v>
      </c>
      <c r="D471" s="211" t="s">
        <v>155</v>
      </c>
      <c r="E471" s="212" t="s">
        <v>1057</v>
      </c>
      <c r="F471" s="213" t="s">
        <v>1058</v>
      </c>
      <c r="G471" s="214" t="s">
        <v>267</v>
      </c>
      <c r="H471" s="215">
        <v>10</v>
      </c>
      <c r="I471" s="216"/>
      <c r="J471" s="217">
        <f>ROUND(I471*H471,2)</f>
        <v>0</v>
      </c>
      <c r="K471" s="213" t="s">
        <v>178</v>
      </c>
      <c r="L471" s="43"/>
      <c r="M471" s="225" t="s">
        <v>19</v>
      </c>
      <c r="N471" s="226" t="s">
        <v>44</v>
      </c>
      <c r="O471" s="83"/>
      <c r="P471" s="227">
        <f>O471*H471</f>
        <v>0</v>
      </c>
      <c r="Q471" s="227">
        <v>0.42080000000000001</v>
      </c>
      <c r="R471" s="227">
        <f>Q471*H471</f>
        <v>4.2080000000000002</v>
      </c>
      <c r="S471" s="227">
        <v>0</v>
      </c>
      <c r="T471" s="228">
        <f>S471*H471</f>
        <v>0</v>
      </c>
      <c r="AR471" s="223" t="s">
        <v>151</v>
      </c>
      <c r="AT471" s="223" t="s">
        <v>155</v>
      </c>
      <c r="AU471" s="223" t="s">
        <v>81</v>
      </c>
      <c r="AY471" s="17" t="s">
        <v>152</v>
      </c>
      <c r="BE471" s="224">
        <f>IF(N471="základní",J471,0)</f>
        <v>0</v>
      </c>
      <c r="BF471" s="224">
        <f>IF(N471="snížená",J471,0)</f>
        <v>0</v>
      </c>
      <c r="BG471" s="224">
        <f>IF(N471="zákl. přenesená",J471,0)</f>
        <v>0</v>
      </c>
      <c r="BH471" s="224">
        <f>IF(N471="sníž. přenesená",J471,0)</f>
        <v>0</v>
      </c>
      <c r="BI471" s="224">
        <f>IF(N471="nulová",J471,0)</f>
        <v>0</v>
      </c>
      <c r="BJ471" s="17" t="s">
        <v>81</v>
      </c>
      <c r="BK471" s="224">
        <f>ROUND(I471*H471,2)</f>
        <v>0</v>
      </c>
      <c r="BL471" s="17" t="s">
        <v>151</v>
      </c>
      <c r="BM471" s="223" t="s">
        <v>1059</v>
      </c>
    </row>
    <row r="472" s="1" customFormat="1">
      <c r="B472" s="38"/>
      <c r="C472" s="39"/>
      <c r="D472" s="229" t="s">
        <v>180</v>
      </c>
      <c r="E472" s="39"/>
      <c r="F472" s="230" t="s">
        <v>1060</v>
      </c>
      <c r="G472" s="39"/>
      <c r="H472" s="39"/>
      <c r="I472" s="135"/>
      <c r="J472" s="39"/>
      <c r="K472" s="39"/>
      <c r="L472" s="43"/>
      <c r="M472" s="231"/>
      <c r="N472" s="83"/>
      <c r="O472" s="83"/>
      <c r="P472" s="83"/>
      <c r="Q472" s="83"/>
      <c r="R472" s="83"/>
      <c r="S472" s="83"/>
      <c r="T472" s="84"/>
      <c r="AT472" s="17" t="s">
        <v>180</v>
      </c>
      <c r="AU472" s="17" t="s">
        <v>81</v>
      </c>
    </row>
    <row r="473" s="12" customFormat="1">
      <c r="B473" s="232"/>
      <c r="C473" s="233"/>
      <c r="D473" s="229" t="s">
        <v>182</v>
      </c>
      <c r="E473" s="234" t="s">
        <v>19</v>
      </c>
      <c r="F473" s="235" t="s">
        <v>1061</v>
      </c>
      <c r="G473" s="233"/>
      <c r="H473" s="234" t="s">
        <v>19</v>
      </c>
      <c r="I473" s="236"/>
      <c r="J473" s="233"/>
      <c r="K473" s="233"/>
      <c r="L473" s="237"/>
      <c r="M473" s="238"/>
      <c r="N473" s="239"/>
      <c r="O473" s="239"/>
      <c r="P473" s="239"/>
      <c r="Q473" s="239"/>
      <c r="R473" s="239"/>
      <c r="S473" s="239"/>
      <c r="T473" s="240"/>
      <c r="AT473" s="241" t="s">
        <v>182</v>
      </c>
      <c r="AU473" s="241" t="s">
        <v>81</v>
      </c>
      <c r="AV473" s="12" t="s">
        <v>81</v>
      </c>
      <c r="AW473" s="12" t="s">
        <v>35</v>
      </c>
      <c r="AX473" s="12" t="s">
        <v>73</v>
      </c>
      <c r="AY473" s="241" t="s">
        <v>152</v>
      </c>
    </row>
    <row r="474" s="13" customFormat="1">
      <c r="B474" s="242"/>
      <c r="C474" s="243"/>
      <c r="D474" s="229" t="s">
        <v>182</v>
      </c>
      <c r="E474" s="244" t="s">
        <v>19</v>
      </c>
      <c r="F474" s="245" t="s">
        <v>245</v>
      </c>
      <c r="G474" s="243"/>
      <c r="H474" s="246">
        <v>10</v>
      </c>
      <c r="I474" s="247"/>
      <c r="J474" s="243"/>
      <c r="K474" s="243"/>
      <c r="L474" s="248"/>
      <c r="M474" s="249"/>
      <c r="N474" s="250"/>
      <c r="O474" s="250"/>
      <c r="P474" s="250"/>
      <c r="Q474" s="250"/>
      <c r="R474" s="250"/>
      <c r="S474" s="250"/>
      <c r="T474" s="251"/>
      <c r="AT474" s="252" t="s">
        <v>182</v>
      </c>
      <c r="AU474" s="252" t="s">
        <v>81</v>
      </c>
      <c r="AV474" s="13" t="s">
        <v>83</v>
      </c>
      <c r="AW474" s="13" t="s">
        <v>35</v>
      </c>
      <c r="AX474" s="13" t="s">
        <v>81</v>
      </c>
      <c r="AY474" s="252" t="s">
        <v>152</v>
      </c>
    </row>
    <row r="475" s="11" customFormat="1" ht="25.92" customHeight="1">
      <c r="B475" s="195"/>
      <c r="C475" s="196"/>
      <c r="D475" s="197" t="s">
        <v>72</v>
      </c>
      <c r="E475" s="198" t="s">
        <v>240</v>
      </c>
      <c r="F475" s="198" t="s">
        <v>497</v>
      </c>
      <c r="G475" s="196"/>
      <c r="H475" s="196"/>
      <c r="I475" s="199"/>
      <c r="J475" s="200">
        <f>BK475</f>
        <v>0</v>
      </c>
      <c r="K475" s="196"/>
      <c r="L475" s="201"/>
      <c r="M475" s="202"/>
      <c r="N475" s="203"/>
      <c r="O475" s="203"/>
      <c r="P475" s="204">
        <f>SUM(P476:P622)</f>
        <v>0</v>
      </c>
      <c r="Q475" s="203"/>
      <c r="R475" s="204">
        <f>SUM(R476:R622)</f>
        <v>294.74151999999998</v>
      </c>
      <c r="S475" s="203"/>
      <c r="T475" s="205">
        <f>SUM(T476:T622)</f>
        <v>344.08000000000004</v>
      </c>
      <c r="AR475" s="206" t="s">
        <v>81</v>
      </c>
      <c r="AT475" s="207" t="s">
        <v>72</v>
      </c>
      <c r="AU475" s="207" t="s">
        <v>73</v>
      </c>
      <c r="AY475" s="206" t="s">
        <v>152</v>
      </c>
      <c r="BK475" s="208">
        <f>SUM(BK476:BK622)</f>
        <v>0</v>
      </c>
    </row>
    <row r="476" s="1" customFormat="1" ht="16.5" customHeight="1">
      <c r="B476" s="38"/>
      <c r="C476" s="211" t="s">
        <v>1062</v>
      </c>
      <c r="D476" s="211" t="s">
        <v>155</v>
      </c>
      <c r="E476" s="212" t="s">
        <v>1063</v>
      </c>
      <c r="F476" s="213" t="s">
        <v>1064</v>
      </c>
      <c r="G476" s="214" t="s">
        <v>254</v>
      </c>
      <c r="H476" s="215">
        <v>30.5</v>
      </c>
      <c r="I476" s="216"/>
      <c r="J476" s="217">
        <f>ROUND(I476*H476,2)</f>
        <v>0</v>
      </c>
      <c r="K476" s="213" t="s">
        <v>178</v>
      </c>
      <c r="L476" s="43"/>
      <c r="M476" s="225" t="s">
        <v>19</v>
      </c>
      <c r="N476" s="226" t="s">
        <v>44</v>
      </c>
      <c r="O476" s="83"/>
      <c r="P476" s="227">
        <f>O476*H476</f>
        <v>0</v>
      </c>
      <c r="Q476" s="227">
        <v>0.040079999999999998</v>
      </c>
      <c r="R476" s="227">
        <f>Q476*H476</f>
        <v>1.22244</v>
      </c>
      <c r="S476" s="227">
        <v>0</v>
      </c>
      <c r="T476" s="228">
        <f>S476*H476</f>
        <v>0</v>
      </c>
      <c r="AR476" s="223" t="s">
        <v>151</v>
      </c>
      <c r="AT476" s="223" t="s">
        <v>155</v>
      </c>
      <c r="AU476" s="223" t="s">
        <v>81</v>
      </c>
      <c r="AY476" s="17" t="s">
        <v>152</v>
      </c>
      <c r="BE476" s="224">
        <f>IF(N476="základní",J476,0)</f>
        <v>0</v>
      </c>
      <c r="BF476" s="224">
        <f>IF(N476="snížená",J476,0)</f>
        <v>0</v>
      </c>
      <c r="BG476" s="224">
        <f>IF(N476="zákl. přenesená",J476,0)</f>
        <v>0</v>
      </c>
      <c r="BH476" s="224">
        <f>IF(N476="sníž. přenesená",J476,0)</f>
        <v>0</v>
      </c>
      <c r="BI476" s="224">
        <f>IF(N476="nulová",J476,0)</f>
        <v>0</v>
      </c>
      <c r="BJ476" s="17" t="s">
        <v>81</v>
      </c>
      <c r="BK476" s="224">
        <f>ROUND(I476*H476,2)</f>
        <v>0</v>
      </c>
      <c r="BL476" s="17" t="s">
        <v>151</v>
      </c>
      <c r="BM476" s="223" t="s">
        <v>1065</v>
      </c>
    </row>
    <row r="477" s="1" customFormat="1">
      <c r="B477" s="38"/>
      <c r="C477" s="39"/>
      <c r="D477" s="229" t="s">
        <v>180</v>
      </c>
      <c r="E477" s="39"/>
      <c r="F477" s="230" t="s">
        <v>1066</v>
      </c>
      <c r="G477" s="39"/>
      <c r="H477" s="39"/>
      <c r="I477" s="135"/>
      <c r="J477" s="39"/>
      <c r="K477" s="39"/>
      <c r="L477" s="43"/>
      <c r="M477" s="231"/>
      <c r="N477" s="83"/>
      <c r="O477" s="83"/>
      <c r="P477" s="83"/>
      <c r="Q477" s="83"/>
      <c r="R477" s="83"/>
      <c r="S477" s="83"/>
      <c r="T477" s="84"/>
      <c r="AT477" s="17" t="s">
        <v>180</v>
      </c>
      <c r="AU477" s="17" t="s">
        <v>81</v>
      </c>
    </row>
    <row r="478" s="12" customFormat="1">
      <c r="B478" s="232"/>
      <c r="C478" s="233"/>
      <c r="D478" s="229" t="s">
        <v>182</v>
      </c>
      <c r="E478" s="234" t="s">
        <v>19</v>
      </c>
      <c r="F478" s="235" t="s">
        <v>1067</v>
      </c>
      <c r="G478" s="233"/>
      <c r="H478" s="234" t="s">
        <v>19</v>
      </c>
      <c r="I478" s="236"/>
      <c r="J478" s="233"/>
      <c r="K478" s="233"/>
      <c r="L478" s="237"/>
      <c r="M478" s="238"/>
      <c r="N478" s="239"/>
      <c r="O478" s="239"/>
      <c r="P478" s="239"/>
      <c r="Q478" s="239"/>
      <c r="R478" s="239"/>
      <c r="S478" s="239"/>
      <c r="T478" s="240"/>
      <c r="AT478" s="241" t="s">
        <v>182</v>
      </c>
      <c r="AU478" s="241" t="s">
        <v>81</v>
      </c>
      <c r="AV478" s="12" t="s">
        <v>81</v>
      </c>
      <c r="AW478" s="12" t="s">
        <v>35</v>
      </c>
      <c r="AX478" s="12" t="s">
        <v>73</v>
      </c>
      <c r="AY478" s="241" t="s">
        <v>152</v>
      </c>
    </row>
    <row r="479" s="12" customFormat="1">
      <c r="B479" s="232"/>
      <c r="C479" s="233"/>
      <c r="D479" s="229" t="s">
        <v>182</v>
      </c>
      <c r="E479" s="234" t="s">
        <v>19</v>
      </c>
      <c r="F479" s="235" t="s">
        <v>1068</v>
      </c>
      <c r="G479" s="233"/>
      <c r="H479" s="234" t="s">
        <v>19</v>
      </c>
      <c r="I479" s="236"/>
      <c r="J479" s="233"/>
      <c r="K479" s="233"/>
      <c r="L479" s="237"/>
      <c r="M479" s="238"/>
      <c r="N479" s="239"/>
      <c r="O479" s="239"/>
      <c r="P479" s="239"/>
      <c r="Q479" s="239"/>
      <c r="R479" s="239"/>
      <c r="S479" s="239"/>
      <c r="T479" s="240"/>
      <c r="AT479" s="241" t="s">
        <v>182</v>
      </c>
      <c r="AU479" s="241" t="s">
        <v>81</v>
      </c>
      <c r="AV479" s="12" t="s">
        <v>81</v>
      </c>
      <c r="AW479" s="12" t="s">
        <v>35</v>
      </c>
      <c r="AX479" s="12" t="s">
        <v>73</v>
      </c>
      <c r="AY479" s="241" t="s">
        <v>152</v>
      </c>
    </row>
    <row r="480" s="12" customFormat="1">
      <c r="B480" s="232"/>
      <c r="C480" s="233"/>
      <c r="D480" s="229" t="s">
        <v>182</v>
      </c>
      <c r="E480" s="234" t="s">
        <v>19</v>
      </c>
      <c r="F480" s="235" t="s">
        <v>1069</v>
      </c>
      <c r="G480" s="233"/>
      <c r="H480" s="234" t="s">
        <v>19</v>
      </c>
      <c r="I480" s="236"/>
      <c r="J480" s="233"/>
      <c r="K480" s="233"/>
      <c r="L480" s="237"/>
      <c r="M480" s="238"/>
      <c r="N480" s="239"/>
      <c r="O480" s="239"/>
      <c r="P480" s="239"/>
      <c r="Q480" s="239"/>
      <c r="R480" s="239"/>
      <c r="S480" s="239"/>
      <c r="T480" s="240"/>
      <c r="AT480" s="241" t="s">
        <v>182</v>
      </c>
      <c r="AU480" s="241" t="s">
        <v>81</v>
      </c>
      <c r="AV480" s="12" t="s">
        <v>81</v>
      </c>
      <c r="AW480" s="12" t="s">
        <v>35</v>
      </c>
      <c r="AX480" s="12" t="s">
        <v>73</v>
      </c>
      <c r="AY480" s="241" t="s">
        <v>152</v>
      </c>
    </row>
    <row r="481" s="13" customFormat="1">
      <c r="B481" s="242"/>
      <c r="C481" s="243"/>
      <c r="D481" s="229" t="s">
        <v>182</v>
      </c>
      <c r="E481" s="244" t="s">
        <v>19</v>
      </c>
      <c r="F481" s="245" t="s">
        <v>1070</v>
      </c>
      <c r="G481" s="243"/>
      <c r="H481" s="246">
        <v>30.5</v>
      </c>
      <c r="I481" s="247"/>
      <c r="J481" s="243"/>
      <c r="K481" s="243"/>
      <c r="L481" s="248"/>
      <c r="M481" s="249"/>
      <c r="N481" s="250"/>
      <c r="O481" s="250"/>
      <c r="P481" s="250"/>
      <c r="Q481" s="250"/>
      <c r="R481" s="250"/>
      <c r="S481" s="250"/>
      <c r="T481" s="251"/>
      <c r="AT481" s="252" t="s">
        <v>182</v>
      </c>
      <c r="AU481" s="252" t="s">
        <v>81</v>
      </c>
      <c r="AV481" s="13" t="s">
        <v>83</v>
      </c>
      <c r="AW481" s="13" t="s">
        <v>35</v>
      </c>
      <c r="AX481" s="13" t="s">
        <v>81</v>
      </c>
      <c r="AY481" s="252" t="s">
        <v>152</v>
      </c>
    </row>
    <row r="482" s="1" customFormat="1" ht="16.5" customHeight="1">
      <c r="B482" s="38"/>
      <c r="C482" s="264" t="s">
        <v>1071</v>
      </c>
      <c r="D482" s="264" t="s">
        <v>325</v>
      </c>
      <c r="E482" s="265" t="s">
        <v>1072</v>
      </c>
      <c r="F482" s="266" t="s">
        <v>1073</v>
      </c>
      <c r="G482" s="267" t="s">
        <v>1074</v>
      </c>
      <c r="H482" s="268">
        <v>680</v>
      </c>
      <c r="I482" s="269"/>
      <c r="J482" s="270">
        <f>ROUND(I482*H482,2)</f>
        <v>0</v>
      </c>
      <c r="K482" s="266" t="s">
        <v>178</v>
      </c>
      <c r="L482" s="271"/>
      <c r="M482" s="272" t="s">
        <v>19</v>
      </c>
      <c r="N482" s="273" t="s">
        <v>44</v>
      </c>
      <c r="O482" s="83"/>
      <c r="P482" s="227">
        <f>O482*H482</f>
        <v>0</v>
      </c>
      <c r="Q482" s="227">
        <v>0.050999999999999997</v>
      </c>
      <c r="R482" s="227">
        <f>Q482*H482</f>
        <v>34.68</v>
      </c>
      <c r="S482" s="227">
        <v>0</v>
      </c>
      <c r="T482" s="228">
        <f>S482*H482</f>
        <v>0</v>
      </c>
      <c r="AR482" s="223" t="s">
        <v>233</v>
      </c>
      <c r="AT482" s="223" t="s">
        <v>325</v>
      </c>
      <c r="AU482" s="223" t="s">
        <v>81</v>
      </c>
      <c r="AY482" s="17" t="s">
        <v>152</v>
      </c>
      <c r="BE482" s="224">
        <f>IF(N482="základní",J482,0)</f>
        <v>0</v>
      </c>
      <c r="BF482" s="224">
        <f>IF(N482="snížená",J482,0)</f>
        <v>0</v>
      </c>
      <c r="BG482" s="224">
        <f>IF(N482="zákl. přenesená",J482,0)</f>
        <v>0</v>
      </c>
      <c r="BH482" s="224">
        <f>IF(N482="sníž. přenesená",J482,0)</f>
        <v>0</v>
      </c>
      <c r="BI482" s="224">
        <f>IF(N482="nulová",J482,0)</f>
        <v>0</v>
      </c>
      <c r="BJ482" s="17" t="s">
        <v>81</v>
      </c>
      <c r="BK482" s="224">
        <f>ROUND(I482*H482,2)</f>
        <v>0</v>
      </c>
      <c r="BL482" s="17" t="s">
        <v>151</v>
      </c>
      <c r="BM482" s="223" t="s">
        <v>1075</v>
      </c>
    </row>
    <row r="483" s="12" customFormat="1">
      <c r="B483" s="232"/>
      <c r="C483" s="233"/>
      <c r="D483" s="229" t="s">
        <v>182</v>
      </c>
      <c r="E483" s="234" t="s">
        <v>19</v>
      </c>
      <c r="F483" s="235" t="s">
        <v>1076</v>
      </c>
      <c r="G483" s="233"/>
      <c r="H483" s="234" t="s">
        <v>19</v>
      </c>
      <c r="I483" s="236"/>
      <c r="J483" s="233"/>
      <c r="K483" s="233"/>
      <c r="L483" s="237"/>
      <c r="M483" s="238"/>
      <c r="N483" s="239"/>
      <c r="O483" s="239"/>
      <c r="P483" s="239"/>
      <c r="Q483" s="239"/>
      <c r="R483" s="239"/>
      <c r="S483" s="239"/>
      <c r="T483" s="240"/>
      <c r="AT483" s="241" t="s">
        <v>182</v>
      </c>
      <c r="AU483" s="241" t="s">
        <v>81</v>
      </c>
      <c r="AV483" s="12" t="s">
        <v>81</v>
      </c>
      <c r="AW483" s="12" t="s">
        <v>35</v>
      </c>
      <c r="AX483" s="12" t="s">
        <v>73</v>
      </c>
      <c r="AY483" s="241" t="s">
        <v>152</v>
      </c>
    </row>
    <row r="484" s="12" customFormat="1">
      <c r="B484" s="232"/>
      <c r="C484" s="233"/>
      <c r="D484" s="229" t="s">
        <v>182</v>
      </c>
      <c r="E484" s="234" t="s">
        <v>19</v>
      </c>
      <c r="F484" s="235" t="s">
        <v>1077</v>
      </c>
      <c r="G484" s="233"/>
      <c r="H484" s="234" t="s">
        <v>19</v>
      </c>
      <c r="I484" s="236"/>
      <c r="J484" s="233"/>
      <c r="K484" s="233"/>
      <c r="L484" s="237"/>
      <c r="M484" s="238"/>
      <c r="N484" s="239"/>
      <c r="O484" s="239"/>
      <c r="P484" s="239"/>
      <c r="Q484" s="239"/>
      <c r="R484" s="239"/>
      <c r="S484" s="239"/>
      <c r="T484" s="240"/>
      <c r="AT484" s="241" t="s">
        <v>182</v>
      </c>
      <c r="AU484" s="241" t="s">
        <v>81</v>
      </c>
      <c r="AV484" s="12" t="s">
        <v>81</v>
      </c>
      <c r="AW484" s="12" t="s">
        <v>35</v>
      </c>
      <c r="AX484" s="12" t="s">
        <v>73</v>
      </c>
      <c r="AY484" s="241" t="s">
        <v>152</v>
      </c>
    </row>
    <row r="485" s="12" customFormat="1">
      <c r="B485" s="232"/>
      <c r="C485" s="233"/>
      <c r="D485" s="229" t="s">
        <v>182</v>
      </c>
      <c r="E485" s="234" t="s">
        <v>19</v>
      </c>
      <c r="F485" s="235" t="s">
        <v>1078</v>
      </c>
      <c r="G485" s="233"/>
      <c r="H485" s="234" t="s">
        <v>19</v>
      </c>
      <c r="I485" s="236"/>
      <c r="J485" s="233"/>
      <c r="K485" s="233"/>
      <c r="L485" s="237"/>
      <c r="M485" s="238"/>
      <c r="N485" s="239"/>
      <c r="O485" s="239"/>
      <c r="P485" s="239"/>
      <c r="Q485" s="239"/>
      <c r="R485" s="239"/>
      <c r="S485" s="239"/>
      <c r="T485" s="240"/>
      <c r="AT485" s="241" t="s">
        <v>182</v>
      </c>
      <c r="AU485" s="241" t="s">
        <v>81</v>
      </c>
      <c r="AV485" s="12" t="s">
        <v>81</v>
      </c>
      <c r="AW485" s="12" t="s">
        <v>35</v>
      </c>
      <c r="AX485" s="12" t="s">
        <v>73</v>
      </c>
      <c r="AY485" s="241" t="s">
        <v>152</v>
      </c>
    </row>
    <row r="486" s="13" customFormat="1">
      <c r="B486" s="242"/>
      <c r="C486" s="243"/>
      <c r="D486" s="229" t="s">
        <v>182</v>
      </c>
      <c r="E486" s="244" t="s">
        <v>19</v>
      </c>
      <c r="F486" s="245" t="s">
        <v>1079</v>
      </c>
      <c r="G486" s="243"/>
      <c r="H486" s="246">
        <v>680</v>
      </c>
      <c r="I486" s="247"/>
      <c r="J486" s="243"/>
      <c r="K486" s="243"/>
      <c r="L486" s="248"/>
      <c r="M486" s="249"/>
      <c r="N486" s="250"/>
      <c r="O486" s="250"/>
      <c r="P486" s="250"/>
      <c r="Q486" s="250"/>
      <c r="R486" s="250"/>
      <c r="S486" s="250"/>
      <c r="T486" s="251"/>
      <c r="AT486" s="252" t="s">
        <v>182</v>
      </c>
      <c r="AU486" s="252" t="s">
        <v>81</v>
      </c>
      <c r="AV486" s="13" t="s">
        <v>83</v>
      </c>
      <c r="AW486" s="13" t="s">
        <v>35</v>
      </c>
      <c r="AX486" s="13" t="s">
        <v>81</v>
      </c>
      <c r="AY486" s="252" t="s">
        <v>152</v>
      </c>
    </row>
    <row r="487" s="1" customFormat="1" ht="36" customHeight="1">
      <c r="B487" s="38"/>
      <c r="C487" s="211" t="s">
        <v>1080</v>
      </c>
      <c r="D487" s="211" t="s">
        <v>155</v>
      </c>
      <c r="E487" s="212" t="s">
        <v>1081</v>
      </c>
      <c r="F487" s="213" t="s">
        <v>1082</v>
      </c>
      <c r="G487" s="214" t="s">
        <v>254</v>
      </c>
      <c r="H487" s="215">
        <v>30.5</v>
      </c>
      <c r="I487" s="216"/>
      <c r="J487" s="217">
        <f>ROUND(I487*H487,2)</f>
        <v>0</v>
      </c>
      <c r="K487" s="213" t="s">
        <v>178</v>
      </c>
      <c r="L487" s="43"/>
      <c r="M487" s="225" t="s">
        <v>19</v>
      </c>
      <c r="N487" s="226" t="s">
        <v>44</v>
      </c>
      <c r="O487" s="83"/>
      <c r="P487" s="227">
        <f>O487*H487</f>
        <v>0</v>
      </c>
      <c r="Q487" s="227">
        <v>6.0000000000000002E-05</v>
      </c>
      <c r="R487" s="227">
        <f>Q487*H487</f>
        <v>0.00183</v>
      </c>
      <c r="S487" s="227">
        <v>0</v>
      </c>
      <c r="T487" s="228">
        <f>S487*H487</f>
        <v>0</v>
      </c>
      <c r="AR487" s="223" t="s">
        <v>285</v>
      </c>
      <c r="AT487" s="223" t="s">
        <v>155</v>
      </c>
      <c r="AU487" s="223" t="s">
        <v>81</v>
      </c>
      <c r="AY487" s="17" t="s">
        <v>152</v>
      </c>
      <c r="BE487" s="224">
        <f>IF(N487="základní",J487,0)</f>
        <v>0</v>
      </c>
      <c r="BF487" s="224">
        <f>IF(N487="snížená",J487,0)</f>
        <v>0</v>
      </c>
      <c r="BG487" s="224">
        <f>IF(N487="zákl. přenesená",J487,0)</f>
        <v>0</v>
      </c>
      <c r="BH487" s="224">
        <f>IF(N487="sníž. přenesená",J487,0)</f>
        <v>0</v>
      </c>
      <c r="BI487" s="224">
        <f>IF(N487="nulová",J487,0)</f>
        <v>0</v>
      </c>
      <c r="BJ487" s="17" t="s">
        <v>81</v>
      </c>
      <c r="BK487" s="224">
        <f>ROUND(I487*H487,2)</f>
        <v>0</v>
      </c>
      <c r="BL487" s="17" t="s">
        <v>285</v>
      </c>
      <c r="BM487" s="223" t="s">
        <v>1083</v>
      </c>
    </row>
    <row r="488" s="1" customFormat="1">
      <c r="B488" s="38"/>
      <c r="C488" s="39"/>
      <c r="D488" s="229" t="s">
        <v>180</v>
      </c>
      <c r="E488" s="39"/>
      <c r="F488" s="230" t="s">
        <v>1084</v>
      </c>
      <c r="G488" s="39"/>
      <c r="H488" s="39"/>
      <c r="I488" s="135"/>
      <c r="J488" s="39"/>
      <c r="K488" s="39"/>
      <c r="L488" s="43"/>
      <c r="M488" s="231"/>
      <c r="N488" s="83"/>
      <c r="O488" s="83"/>
      <c r="P488" s="83"/>
      <c r="Q488" s="83"/>
      <c r="R488" s="83"/>
      <c r="S488" s="83"/>
      <c r="T488" s="84"/>
      <c r="AT488" s="17" t="s">
        <v>180</v>
      </c>
      <c r="AU488" s="17" t="s">
        <v>81</v>
      </c>
    </row>
    <row r="489" s="12" customFormat="1">
      <c r="B489" s="232"/>
      <c r="C489" s="233"/>
      <c r="D489" s="229" t="s">
        <v>182</v>
      </c>
      <c r="E489" s="234" t="s">
        <v>19</v>
      </c>
      <c r="F489" s="235" t="s">
        <v>1085</v>
      </c>
      <c r="G489" s="233"/>
      <c r="H489" s="234" t="s">
        <v>19</v>
      </c>
      <c r="I489" s="236"/>
      <c r="J489" s="233"/>
      <c r="K489" s="233"/>
      <c r="L489" s="237"/>
      <c r="M489" s="238"/>
      <c r="N489" s="239"/>
      <c r="O489" s="239"/>
      <c r="P489" s="239"/>
      <c r="Q489" s="239"/>
      <c r="R489" s="239"/>
      <c r="S489" s="239"/>
      <c r="T489" s="240"/>
      <c r="AT489" s="241" t="s">
        <v>182</v>
      </c>
      <c r="AU489" s="241" t="s">
        <v>81</v>
      </c>
      <c r="AV489" s="12" t="s">
        <v>81</v>
      </c>
      <c r="AW489" s="12" t="s">
        <v>35</v>
      </c>
      <c r="AX489" s="12" t="s">
        <v>73</v>
      </c>
      <c r="AY489" s="241" t="s">
        <v>152</v>
      </c>
    </row>
    <row r="490" s="12" customFormat="1">
      <c r="B490" s="232"/>
      <c r="C490" s="233"/>
      <c r="D490" s="229" t="s">
        <v>182</v>
      </c>
      <c r="E490" s="234" t="s">
        <v>19</v>
      </c>
      <c r="F490" s="235" t="s">
        <v>1086</v>
      </c>
      <c r="G490" s="233"/>
      <c r="H490" s="234" t="s">
        <v>19</v>
      </c>
      <c r="I490" s="236"/>
      <c r="J490" s="233"/>
      <c r="K490" s="233"/>
      <c r="L490" s="237"/>
      <c r="M490" s="238"/>
      <c r="N490" s="239"/>
      <c r="O490" s="239"/>
      <c r="P490" s="239"/>
      <c r="Q490" s="239"/>
      <c r="R490" s="239"/>
      <c r="S490" s="239"/>
      <c r="T490" s="240"/>
      <c r="AT490" s="241" t="s">
        <v>182</v>
      </c>
      <c r="AU490" s="241" t="s">
        <v>81</v>
      </c>
      <c r="AV490" s="12" t="s">
        <v>81</v>
      </c>
      <c r="AW490" s="12" t="s">
        <v>35</v>
      </c>
      <c r="AX490" s="12" t="s">
        <v>73</v>
      </c>
      <c r="AY490" s="241" t="s">
        <v>152</v>
      </c>
    </row>
    <row r="491" s="13" customFormat="1">
      <c r="B491" s="242"/>
      <c r="C491" s="243"/>
      <c r="D491" s="229" t="s">
        <v>182</v>
      </c>
      <c r="E491" s="244" t="s">
        <v>19</v>
      </c>
      <c r="F491" s="245" t="s">
        <v>1070</v>
      </c>
      <c r="G491" s="243"/>
      <c r="H491" s="246">
        <v>30.5</v>
      </c>
      <c r="I491" s="247"/>
      <c r="J491" s="243"/>
      <c r="K491" s="243"/>
      <c r="L491" s="248"/>
      <c r="M491" s="249"/>
      <c r="N491" s="250"/>
      <c r="O491" s="250"/>
      <c r="P491" s="250"/>
      <c r="Q491" s="250"/>
      <c r="R491" s="250"/>
      <c r="S491" s="250"/>
      <c r="T491" s="251"/>
      <c r="AT491" s="252" t="s">
        <v>182</v>
      </c>
      <c r="AU491" s="252" t="s">
        <v>81</v>
      </c>
      <c r="AV491" s="13" t="s">
        <v>83</v>
      </c>
      <c r="AW491" s="13" t="s">
        <v>35</v>
      </c>
      <c r="AX491" s="13" t="s">
        <v>81</v>
      </c>
      <c r="AY491" s="252" t="s">
        <v>152</v>
      </c>
    </row>
    <row r="492" s="1" customFormat="1" ht="24" customHeight="1">
      <c r="B492" s="38"/>
      <c r="C492" s="211" t="s">
        <v>1087</v>
      </c>
      <c r="D492" s="211" t="s">
        <v>155</v>
      </c>
      <c r="E492" s="212" t="s">
        <v>1088</v>
      </c>
      <c r="F492" s="213" t="s">
        <v>1089</v>
      </c>
      <c r="G492" s="214" t="s">
        <v>267</v>
      </c>
      <c r="H492" s="215">
        <v>8</v>
      </c>
      <c r="I492" s="216"/>
      <c r="J492" s="217">
        <f>ROUND(I492*H492,2)</f>
        <v>0</v>
      </c>
      <c r="K492" s="213" t="s">
        <v>178</v>
      </c>
      <c r="L492" s="43"/>
      <c r="M492" s="225" t="s">
        <v>19</v>
      </c>
      <c r="N492" s="226" t="s">
        <v>44</v>
      </c>
      <c r="O492" s="83"/>
      <c r="P492" s="227">
        <f>O492*H492</f>
        <v>0</v>
      </c>
      <c r="Q492" s="227">
        <v>0.00069999999999999999</v>
      </c>
      <c r="R492" s="227">
        <f>Q492*H492</f>
        <v>0.0055999999999999999</v>
      </c>
      <c r="S492" s="227">
        <v>0</v>
      </c>
      <c r="T492" s="228">
        <f>S492*H492</f>
        <v>0</v>
      </c>
      <c r="AR492" s="223" t="s">
        <v>151</v>
      </c>
      <c r="AT492" s="223" t="s">
        <v>155</v>
      </c>
      <c r="AU492" s="223" t="s">
        <v>81</v>
      </c>
      <c r="AY492" s="17" t="s">
        <v>152</v>
      </c>
      <c r="BE492" s="224">
        <f>IF(N492="základní",J492,0)</f>
        <v>0</v>
      </c>
      <c r="BF492" s="224">
        <f>IF(N492="snížená",J492,0)</f>
        <v>0</v>
      </c>
      <c r="BG492" s="224">
        <f>IF(N492="zákl. přenesená",J492,0)</f>
        <v>0</v>
      </c>
      <c r="BH492" s="224">
        <f>IF(N492="sníž. přenesená",J492,0)</f>
        <v>0</v>
      </c>
      <c r="BI492" s="224">
        <f>IF(N492="nulová",J492,0)</f>
        <v>0</v>
      </c>
      <c r="BJ492" s="17" t="s">
        <v>81</v>
      </c>
      <c r="BK492" s="224">
        <f>ROUND(I492*H492,2)</f>
        <v>0</v>
      </c>
      <c r="BL492" s="17" t="s">
        <v>151</v>
      </c>
      <c r="BM492" s="223" t="s">
        <v>1090</v>
      </c>
    </row>
    <row r="493" s="1" customFormat="1">
      <c r="B493" s="38"/>
      <c r="C493" s="39"/>
      <c r="D493" s="229" t="s">
        <v>180</v>
      </c>
      <c r="E493" s="39"/>
      <c r="F493" s="230" t="s">
        <v>1091</v>
      </c>
      <c r="G493" s="39"/>
      <c r="H493" s="39"/>
      <c r="I493" s="135"/>
      <c r="J493" s="39"/>
      <c r="K493" s="39"/>
      <c r="L493" s="43"/>
      <c r="M493" s="231"/>
      <c r="N493" s="83"/>
      <c r="O493" s="83"/>
      <c r="P493" s="83"/>
      <c r="Q493" s="83"/>
      <c r="R493" s="83"/>
      <c r="S493" s="83"/>
      <c r="T493" s="84"/>
      <c r="AT493" s="17" t="s">
        <v>180</v>
      </c>
      <c r="AU493" s="17" t="s">
        <v>81</v>
      </c>
    </row>
    <row r="494" s="12" customFormat="1">
      <c r="B494" s="232"/>
      <c r="C494" s="233"/>
      <c r="D494" s="229" t="s">
        <v>182</v>
      </c>
      <c r="E494" s="234" t="s">
        <v>19</v>
      </c>
      <c r="F494" s="235" t="s">
        <v>1092</v>
      </c>
      <c r="G494" s="233"/>
      <c r="H494" s="234" t="s">
        <v>19</v>
      </c>
      <c r="I494" s="236"/>
      <c r="J494" s="233"/>
      <c r="K494" s="233"/>
      <c r="L494" s="237"/>
      <c r="M494" s="238"/>
      <c r="N494" s="239"/>
      <c r="O494" s="239"/>
      <c r="P494" s="239"/>
      <c r="Q494" s="239"/>
      <c r="R494" s="239"/>
      <c r="S494" s="239"/>
      <c r="T494" s="240"/>
      <c r="AT494" s="241" t="s">
        <v>182</v>
      </c>
      <c r="AU494" s="241" t="s">
        <v>81</v>
      </c>
      <c r="AV494" s="12" t="s">
        <v>81</v>
      </c>
      <c r="AW494" s="12" t="s">
        <v>35</v>
      </c>
      <c r="AX494" s="12" t="s">
        <v>73</v>
      </c>
      <c r="AY494" s="241" t="s">
        <v>152</v>
      </c>
    </row>
    <row r="495" s="12" customFormat="1">
      <c r="B495" s="232"/>
      <c r="C495" s="233"/>
      <c r="D495" s="229" t="s">
        <v>182</v>
      </c>
      <c r="E495" s="234" t="s">
        <v>19</v>
      </c>
      <c r="F495" s="235" t="s">
        <v>1093</v>
      </c>
      <c r="G495" s="233"/>
      <c r="H495" s="234" t="s">
        <v>19</v>
      </c>
      <c r="I495" s="236"/>
      <c r="J495" s="233"/>
      <c r="K495" s="233"/>
      <c r="L495" s="237"/>
      <c r="M495" s="238"/>
      <c r="N495" s="239"/>
      <c r="O495" s="239"/>
      <c r="P495" s="239"/>
      <c r="Q495" s="239"/>
      <c r="R495" s="239"/>
      <c r="S495" s="239"/>
      <c r="T495" s="240"/>
      <c r="AT495" s="241" t="s">
        <v>182</v>
      </c>
      <c r="AU495" s="241" t="s">
        <v>81</v>
      </c>
      <c r="AV495" s="12" t="s">
        <v>81</v>
      </c>
      <c r="AW495" s="12" t="s">
        <v>35</v>
      </c>
      <c r="AX495" s="12" t="s">
        <v>73</v>
      </c>
      <c r="AY495" s="241" t="s">
        <v>152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220</v>
      </c>
      <c r="G496" s="243"/>
      <c r="H496" s="246">
        <v>6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81</v>
      </c>
      <c r="AV496" s="13" t="s">
        <v>83</v>
      </c>
      <c r="AW496" s="13" t="s">
        <v>35</v>
      </c>
      <c r="AX496" s="13" t="s">
        <v>73</v>
      </c>
      <c r="AY496" s="252" t="s">
        <v>152</v>
      </c>
    </row>
    <row r="497" s="12" customFormat="1">
      <c r="B497" s="232"/>
      <c r="C497" s="233"/>
      <c r="D497" s="229" t="s">
        <v>182</v>
      </c>
      <c r="E497" s="234" t="s">
        <v>19</v>
      </c>
      <c r="F497" s="235" t="s">
        <v>1094</v>
      </c>
      <c r="G497" s="233"/>
      <c r="H497" s="234" t="s">
        <v>19</v>
      </c>
      <c r="I497" s="236"/>
      <c r="J497" s="233"/>
      <c r="K497" s="233"/>
      <c r="L497" s="237"/>
      <c r="M497" s="238"/>
      <c r="N497" s="239"/>
      <c r="O497" s="239"/>
      <c r="P497" s="239"/>
      <c r="Q497" s="239"/>
      <c r="R497" s="239"/>
      <c r="S497" s="239"/>
      <c r="T497" s="240"/>
      <c r="AT497" s="241" t="s">
        <v>182</v>
      </c>
      <c r="AU497" s="241" t="s">
        <v>81</v>
      </c>
      <c r="AV497" s="12" t="s">
        <v>81</v>
      </c>
      <c r="AW497" s="12" t="s">
        <v>35</v>
      </c>
      <c r="AX497" s="12" t="s">
        <v>73</v>
      </c>
      <c r="AY497" s="241" t="s">
        <v>152</v>
      </c>
    </row>
    <row r="498" s="13" customFormat="1">
      <c r="B498" s="242"/>
      <c r="C498" s="243"/>
      <c r="D498" s="229" t="s">
        <v>182</v>
      </c>
      <c r="E498" s="244" t="s">
        <v>19</v>
      </c>
      <c r="F498" s="245" t="s">
        <v>83</v>
      </c>
      <c r="G498" s="243"/>
      <c r="H498" s="246">
        <v>2</v>
      </c>
      <c r="I498" s="247"/>
      <c r="J498" s="243"/>
      <c r="K498" s="243"/>
      <c r="L498" s="248"/>
      <c r="M498" s="249"/>
      <c r="N498" s="250"/>
      <c r="O498" s="250"/>
      <c r="P498" s="250"/>
      <c r="Q498" s="250"/>
      <c r="R498" s="250"/>
      <c r="S498" s="250"/>
      <c r="T498" s="251"/>
      <c r="AT498" s="252" t="s">
        <v>182</v>
      </c>
      <c r="AU498" s="252" t="s">
        <v>81</v>
      </c>
      <c r="AV498" s="13" t="s">
        <v>83</v>
      </c>
      <c r="AW498" s="13" t="s">
        <v>35</v>
      </c>
      <c r="AX498" s="13" t="s">
        <v>73</v>
      </c>
      <c r="AY498" s="252" t="s">
        <v>152</v>
      </c>
    </row>
    <row r="499" s="14" customFormat="1">
      <c r="B499" s="253"/>
      <c r="C499" s="254"/>
      <c r="D499" s="229" t="s">
        <v>182</v>
      </c>
      <c r="E499" s="255" t="s">
        <v>19</v>
      </c>
      <c r="F499" s="256" t="s">
        <v>189</v>
      </c>
      <c r="G499" s="254"/>
      <c r="H499" s="257">
        <v>8</v>
      </c>
      <c r="I499" s="258"/>
      <c r="J499" s="254"/>
      <c r="K499" s="254"/>
      <c r="L499" s="259"/>
      <c r="M499" s="260"/>
      <c r="N499" s="261"/>
      <c r="O499" s="261"/>
      <c r="P499" s="261"/>
      <c r="Q499" s="261"/>
      <c r="R499" s="261"/>
      <c r="S499" s="261"/>
      <c r="T499" s="262"/>
      <c r="AT499" s="263" t="s">
        <v>182</v>
      </c>
      <c r="AU499" s="263" t="s">
        <v>81</v>
      </c>
      <c r="AV499" s="14" t="s">
        <v>151</v>
      </c>
      <c r="AW499" s="14" t="s">
        <v>35</v>
      </c>
      <c r="AX499" s="14" t="s">
        <v>81</v>
      </c>
      <c r="AY499" s="263" t="s">
        <v>152</v>
      </c>
    </row>
    <row r="500" s="1" customFormat="1" ht="24" customHeight="1">
      <c r="B500" s="38"/>
      <c r="C500" s="211" t="s">
        <v>1095</v>
      </c>
      <c r="D500" s="211" t="s">
        <v>155</v>
      </c>
      <c r="E500" s="212" t="s">
        <v>1096</v>
      </c>
      <c r="F500" s="213" t="s">
        <v>1097</v>
      </c>
      <c r="G500" s="214" t="s">
        <v>267</v>
      </c>
      <c r="H500" s="215">
        <v>2</v>
      </c>
      <c r="I500" s="216"/>
      <c r="J500" s="217">
        <f>ROUND(I500*H500,2)</f>
        <v>0</v>
      </c>
      <c r="K500" s="213" t="s">
        <v>19</v>
      </c>
      <c r="L500" s="43"/>
      <c r="M500" s="225" t="s">
        <v>19</v>
      </c>
      <c r="N500" s="226" t="s">
        <v>44</v>
      </c>
      <c r="O500" s="83"/>
      <c r="P500" s="227">
        <f>O500*H500</f>
        <v>0</v>
      </c>
      <c r="Q500" s="227">
        <v>0.10940999999999999</v>
      </c>
      <c r="R500" s="227">
        <f>Q500*H500</f>
        <v>0.21881999999999999</v>
      </c>
      <c r="S500" s="227">
        <v>0</v>
      </c>
      <c r="T500" s="228">
        <f>S500*H500</f>
        <v>0</v>
      </c>
      <c r="AR500" s="223" t="s">
        <v>151</v>
      </c>
      <c r="AT500" s="223" t="s">
        <v>155</v>
      </c>
      <c r="AU500" s="223" t="s">
        <v>81</v>
      </c>
      <c r="AY500" s="17" t="s">
        <v>152</v>
      </c>
      <c r="BE500" s="224">
        <f>IF(N500="základní",J500,0)</f>
        <v>0</v>
      </c>
      <c r="BF500" s="224">
        <f>IF(N500="snížená",J500,0)</f>
        <v>0</v>
      </c>
      <c r="BG500" s="224">
        <f>IF(N500="zákl. přenesená",J500,0)</f>
        <v>0</v>
      </c>
      <c r="BH500" s="224">
        <f>IF(N500="sníž. přenesená",J500,0)</f>
        <v>0</v>
      </c>
      <c r="BI500" s="224">
        <f>IF(N500="nulová",J500,0)</f>
        <v>0</v>
      </c>
      <c r="BJ500" s="17" t="s">
        <v>81</v>
      </c>
      <c r="BK500" s="224">
        <f>ROUND(I500*H500,2)</f>
        <v>0</v>
      </c>
      <c r="BL500" s="17" t="s">
        <v>151</v>
      </c>
      <c r="BM500" s="223" t="s">
        <v>1098</v>
      </c>
    </row>
    <row r="501" s="1" customFormat="1">
      <c r="B501" s="38"/>
      <c r="C501" s="39"/>
      <c r="D501" s="229" t="s">
        <v>180</v>
      </c>
      <c r="E501" s="39"/>
      <c r="F501" s="230" t="s">
        <v>1099</v>
      </c>
      <c r="G501" s="39"/>
      <c r="H501" s="39"/>
      <c r="I501" s="135"/>
      <c r="J501" s="39"/>
      <c r="K501" s="39"/>
      <c r="L501" s="43"/>
      <c r="M501" s="231"/>
      <c r="N501" s="83"/>
      <c r="O501" s="83"/>
      <c r="P501" s="83"/>
      <c r="Q501" s="83"/>
      <c r="R501" s="83"/>
      <c r="S501" s="83"/>
      <c r="T501" s="84"/>
      <c r="AT501" s="17" t="s">
        <v>180</v>
      </c>
      <c r="AU501" s="17" t="s">
        <v>81</v>
      </c>
    </row>
    <row r="502" s="12" customFormat="1">
      <c r="B502" s="232"/>
      <c r="C502" s="233"/>
      <c r="D502" s="229" t="s">
        <v>182</v>
      </c>
      <c r="E502" s="234" t="s">
        <v>19</v>
      </c>
      <c r="F502" s="235" t="s">
        <v>1100</v>
      </c>
      <c r="G502" s="233"/>
      <c r="H502" s="234" t="s">
        <v>19</v>
      </c>
      <c r="I502" s="236"/>
      <c r="J502" s="233"/>
      <c r="K502" s="233"/>
      <c r="L502" s="237"/>
      <c r="M502" s="238"/>
      <c r="N502" s="239"/>
      <c r="O502" s="239"/>
      <c r="P502" s="239"/>
      <c r="Q502" s="239"/>
      <c r="R502" s="239"/>
      <c r="S502" s="239"/>
      <c r="T502" s="240"/>
      <c r="AT502" s="241" t="s">
        <v>182</v>
      </c>
      <c r="AU502" s="241" t="s">
        <v>81</v>
      </c>
      <c r="AV502" s="12" t="s">
        <v>81</v>
      </c>
      <c r="AW502" s="12" t="s">
        <v>35</v>
      </c>
      <c r="AX502" s="12" t="s">
        <v>73</v>
      </c>
      <c r="AY502" s="241" t="s">
        <v>152</v>
      </c>
    </row>
    <row r="503" s="12" customFormat="1">
      <c r="B503" s="232"/>
      <c r="C503" s="233"/>
      <c r="D503" s="229" t="s">
        <v>182</v>
      </c>
      <c r="E503" s="234" t="s">
        <v>19</v>
      </c>
      <c r="F503" s="235" t="s">
        <v>1101</v>
      </c>
      <c r="G503" s="233"/>
      <c r="H503" s="234" t="s">
        <v>19</v>
      </c>
      <c r="I503" s="236"/>
      <c r="J503" s="233"/>
      <c r="K503" s="233"/>
      <c r="L503" s="237"/>
      <c r="M503" s="238"/>
      <c r="N503" s="239"/>
      <c r="O503" s="239"/>
      <c r="P503" s="239"/>
      <c r="Q503" s="239"/>
      <c r="R503" s="239"/>
      <c r="S503" s="239"/>
      <c r="T503" s="240"/>
      <c r="AT503" s="241" t="s">
        <v>182</v>
      </c>
      <c r="AU503" s="241" t="s">
        <v>81</v>
      </c>
      <c r="AV503" s="12" t="s">
        <v>81</v>
      </c>
      <c r="AW503" s="12" t="s">
        <v>35</v>
      </c>
      <c r="AX503" s="12" t="s">
        <v>73</v>
      </c>
      <c r="AY503" s="241" t="s">
        <v>152</v>
      </c>
    </row>
    <row r="504" s="12" customFormat="1">
      <c r="B504" s="232"/>
      <c r="C504" s="233"/>
      <c r="D504" s="229" t="s">
        <v>182</v>
      </c>
      <c r="E504" s="234" t="s">
        <v>19</v>
      </c>
      <c r="F504" s="235" t="s">
        <v>1102</v>
      </c>
      <c r="G504" s="233"/>
      <c r="H504" s="234" t="s">
        <v>19</v>
      </c>
      <c r="I504" s="236"/>
      <c r="J504" s="233"/>
      <c r="K504" s="233"/>
      <c r="L504" s="237"/>
      <c r="M504" s="238"/>
      <c r="N504" s="239"/>
      <c r="O504" s="239"/>
      <c r="P504" s="239"/>
      <c r="Q504" s="239"/>
      <c r="R504" s="239"/>
      <c r="S504" s="239"/>
      <c r="T504" s="240"/>
      <c r="AT504" s="241" t="s">
        <v>182</v>
      </c>
      <c r="AU504" s="241" t="s">
        <v>81</v>
      </c>
      <c r="AV504" s="12" t="s">
        <v>81</v>
      </c>
      <c r="AW504" s="12" t="s">
        <v>35</v>
      </c>
      <c r="AX504" s="12" t="s">
        <v>73</v>
      </c>
      <c r="AY504" s="241" t="s">
        <v>152</v>
      </c>
    </row>
    <row r="505" s="12" customFormat="1">
      <c r="B505" s="232"/>
      <c r="C505" s="233"/>
      <c r="D505" s="229" t="s">
        <v>182</v>
      </c>
      <c r="E505" s="234" t="s">
        <v>19</v>
      </c>
      <c r="F505" s="235" t="s">
        <v>1103</v>
      </c>
      <c r="G505" s="233"/>
      <c r="H505" s="234" t="s">
        <v>19</v>
      </c>
      <c r="I505" s="236"/>
      <c r="J505" s="233"/>
      <c r="K505" s="233"/>
      <c r="L505" s="237"/>
      <c r="M505" s="238"/>
      <c r="N505" s="239"/>
      <c r="O505" s="239"/>
      <c r="P505" s="239"/>
      <c r="Q505" s="239"/>
      <c r="R505" s="239"/>
      <c r="S505" s="239"/>
      <c r="T505" s="240"/>
      <c r="AT505" s="241" t="s">
        <v>182</v>
      </c>
      <c r="AU505" s="241" t="s">
        <v>81</v>
      </c>
      <c r="AV505" s="12" t="s">
        <v>81</v>
      </c>
      <c r="AW505" s="12" t="s">
        <v>35</v>
      </c>
      <c r="AX505" s="12" t="s">
        <v>73</v>
      </c>
      <c r="AY505" s="241" t="s">
        <v>152</v>
      </c>
    </row>
    <row r="506" s="12" customFormat="1">
      <c r="B506" s="232"/>
      <c r="C506" s="233"/>
      <c r="D506" s="229" t="s">
        <v>182</v>
      </c>
      <c r="E506" s="234" t="s">
        <v>19</v>
      </c>
      <c r="F506" s="235" t="s">
        <v>1104</v>
      </c>
      <c r="G506" s="233"/>
      <c r="H506" s="234" t="s">
        <v>19</v>
      </c>
      <c r="I506" s="236"/>
      <c r="J506" s="233"/>
      <c r="K506" s="233"/>
      <c r="L506" s="237"/>
      <c r="M506" s="238"/>
      <c r="N506" s="239"/>
      <c r="O506" s="239"/>
      <c r="P506" s="239"/>
      <c r="Q506" s="239"/>
      <c r="R506" s="239"/>
      <c r="S506" s="239"/>
      <c r="T506" s="240"/>
      <c r="AT506" s="241" t="s">
        <v>182</v>
      </c>
      <c r="AU506" s="241" t="s">
        <v>81</v>
      </c>
      <c r="AV506" s="12" t="s">
        <v>81</v>
      </c>
      <c r="AW506" s="12" t="s">
        <v>35</v>
      </c>
      <c r="AX506" s="12" t="s">
        <v>73</v>
      </c>
      <c r="AY506" s="241" t="s">
        <v>152</v>
      </c>
    </row>
    <row r="507" s="13" customFormat="1">
      <c r="B507" s="242"/>
      <c r="C507" s="243"/>
      <c r="D507" s="229" t="s">
        <v>182</v>
      </c>
      <c r="E507" s="244" t="s">
        <v>19</v>
      </c>
      <c r="F507" s="245" t="s">
        <v>83</v>
      </c>
      <c r="G507" s="243"/>
      <c r="H507" s="246">
        <v>2</v>
      </c>
      <c r="I507" s="247"/>
      <c r="J507" s="243"/>
      <c r="K507" s="243"/>
      <c r="L507" s="248"/>
      <c r="M507" s="249"/>
      <c r="N507" s="250"/>
      <c r="O507" s="250"/>
      <c r="P507" s="250"/>
      <c r="Q507" s="250"/>
      <c r="R507" s="250"/>
      <c r="S507" s="250"/>
      <c r="T507" s="251"/>
      <c r="AT507" s="252" t="s">
        <v>182</v>
      </c>
      <c r="AU507" s="252" t="s">
        <v>81</v>
      </c>
      <c r="AV507" s="13" t="s">
        <v>83</v>
      </c>
      <c r="AW507" s="13" t="s">
        <v>35</v>
      </c>
      <c r="AX507" s="13" t="s">
        <v>81</v>
      </c>
      <c r="AY507" s="252" t="s">
        <v>152</v>
      </c>
    </row>
    <row r="508" s="1" customFormat="1" ht="24" customHeight="1">
      <c r="B508" s="38"/>
      <c r="C508" s="211" t="s">
        <v>1105</v>
      </c>
      <c r="D508" s="211" t="s">
        <v>155</v>
      </c>
      <c r="E508" s="212" t="s">
        <v>1106</v>
      </c>
      <c r="F508" s="213" t="s">
        <v>1107</v>
      </c>
      <c r="G508" s="214" t="s">
        <v>267</v>
      </c>
      <c r="H508" s="215">
        <v>6</v>
      </c>
      <c r="I508" s="216"/>
      <c r="J508" s="217">
        <f>ROUND(I508*H508,2)</f>
        <v>0</v>
      </c>
      <c r="K508" s="213" t="s">
        <v>178</v>
      </c>
      <c r="L508" s="43"/>
      <c r="M508" s="225" t="s">
        <v>19</v>
      </c>
      <c r="N508" s="226" t="s">
        <v>44</v>
      </c>
      <c r="O508" s="83"/>
      <c r="P508" s="227">
        <f>O508*H508</f>
        <v>0</v>
      </c>
      <c r="Q508" s="227">
        <v>0.11241</v>
      </c>
      <c r="R508" s="227">
        <f>Q508*H508</f>
        <v>0.67445999999999995</v>
      </c>
      <c r="S508" s="227">
        <v>0</v>
      </c>
      <c r="T508" s="228">
        <f>S508*H508</f>
        <v>0</v>
      </c>
      <c r="AR508" s="223" t="s">
        <v>151</v>
      </c>
      <c r="AT508" s="223" t="s">
        <v>155</v>
      </c>
      <c r="AU508" s="223" t="s">
        <v>81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151</v>
      </c>
      <c r="BM508" s="223" t="s">
        <v>1108</v>
      </c>
    </row>
    <row r="509" s="1" customFormat="1">
      <c r="B509" s="38"/>
      <c r="C509" s="39"/>
      <c r="D509" s="229" t="s">
        <v>180</v>
      </c>
      <c r="E509" s="39"/>
      <c r="F509" s="230" t="s">
        <v>1099</v>
      </c>
      <c r="G509" s="39"/>
      <c r="H509" s="39"/>
      <c r="I509" s="135"/>
      <c r="J509" s="39"/>
      <c r="K509" s="39"/>
      <c r="L509" s="43"/>
      <c r="M509" s="231"/>
      <c r="N509" s="83"/>
      <c r="O509" s="83"/>
      <c r="P509" s="83"/>
      <c r="Q509" s="83"/>
      <c r="R509" s="83"/>
      <c r="S509" s="83"/>
      <c r="T509" s="84"/>
      <c r="AT509" s="17" t="s">
        <v>180</v>
      </c>
      <c r="AU509" s="17" t="s">
        <v>81</v>
      </c>
    </row>
    <row r="510" s="1" customFormat="1" ht="16.5" customHeight="1">
      <c r="B510" s="38"/>
      <c r="C510" s="264" t="s">
        <v>1109</v>
      </c>
      <c r="D510" s="264" t="s">
        <v>325</v>
      </c>
      <c r="E510" s="265" t="s">
        <v>1110</v>
      </c>
      <c r="F510" s="266" t="s">
        <v>1111</v>
      </c>
      <c r="G510" s="267" t="s">
        <v>267</v>
      </c>
      <c r="H510" s="268">
        <v>6</v>
      </c>
      <c r="I510" s="269"/>
      <c r="J510" s="270">
        <f>ROUND(I510*H510,2)</f>
        <v>0</v>
      </c>
      <c r="K510" s="266" t="s">
        <v>178</v>
      </c>
      <c r="L510" s="271"/>
      <c r="M510" s="272" t="s">
        <v>19</v>
      </c>
      <c r="N510" s="273" t="s">
        <v>44</v>
      </c>
      <c r="O510" s="83"/>
      <c r="P510" s="227">
        <f>O510*H510</f>
        <v>0</v>
      </c>
      <c r="Q510" s="227">
        <v>0.0061000000000000004</v>
      </c>
      <c r="R510" s="227">
        <f>Q510*H510</f>
        <v>0.036600000000000001</v>
      </c>
      <c r="S510" s="227">
        <v>0</v>
      </c>
      <c r="T510" s="228">
        <f>S510*H510</f>
        <v>0</v>
      </c>
      <c r="AR510" s="223" t="s">
        <v>233</v>
      </c>
      <c r="AT510" s="223" t="s">
        <v>325</v>
      </c>
      <c r="AU510" s="223" t="s">
        <v>81</v>
      </c>
      <c r="AY510" s="17" t="s">
        <v>152</v>
      </c>
      <c r="BE510" s="224">
        <f>IF(N510="základní",J510,0)</f>
        <v>0</v>
      </c>
      <c r="BF510" s="224">
        <f>IF(N510="snížená",J510,0)</f>
        <v>0</v>
      </c>
      <c r="BG510" s="224">
        <f>IF(N510="zákl. přenesená",J510,0)</f>
        <v>0</v>
      </c>
      <c r="BH510" s="224">
        <f>IF(N510="sníž. přenesená",J510,0)</f>
        <v>0</v>
      </c>
      <c r="BI510" s="224">
        <f>IF(N510="nulová",J510,0)</f>
        <v>0</v>
      </c>
      <c r="BJ510" s="17" t="s">
        <v>81</v>
      </c>
      <c r="BK510" s="224">
        <f>ROUND(I510*H510,2)</f>
        <v>0</v>
      </c>
      <c r="BL510" s="17" t="s">
        <v>151</v>
      </c>
      <c r="BM510" s="223" t="s">
        <v>1112</v>
      </c>
    </row>
    <row r="511" s="1" customFormat="1" ht="16.5" customHeight="1">
      <c r="B511" s="38"/>
      <c r="C511" s="264" t="s">
        <v>1113</v>
      </c>
      <c r="D511" s="264" t="s">
        <v>325</v>
      </c>
      <c r="E511" s="265" t="s">
        <v>1114</v>
      </c>
      <c r="F511" s="266" t="s">
        <v>1115</v>
      </c>
      <c r="G511" s="267" t="s">
        <v>267</v>
      </c>
      <c r="H511" s="268">
        <v>2</v>
      </c>
      <c r="I511" s="269"/>
      <c r="J511" s="270">
        <f>ROUND(I511*H511,2)</f>
        <v>0</v>
      </c>
      <c r="K511" s="266" t="s">
        <v>178</v>
      </c>
      <c r="L511" s="271"/>
      <c r="M511" s="272" t="s">
        <v>19</v>
      </c>
      <c r="N511" s="273" t="s">
        <v>44</v>
      </c>
      <c r="O511" s="83"/>
      <c r="P511" s="227">
        <f>O511*H511</f>
        <v>0</v>
      </c>
      <c r="Q511" s="227">
        <v>0.0064999999999999997</v>
      </c>
      <c r="R511" s="227">
        <f>Q511*H511</f>
        <v>0.012999999999999999</v>
      </c>
      <c r="S511" s="227">
        <v>0</v>
      </c>
      <c r="T511" s="228">
        <f>S511*H511</f>
        <v>0</v>
      </c>
      <c r="AR511" s="223" t="s">
        <v>233</v>
      </c>
      <c r="AT511" s="223" t="s">
        <v>325</v>
      </c>
      <c r="AU511" s="223" t="s">
        <v>81</v>
      </c>
      <c r="AY511" s="17" t="s">
        <v>152</v>
      </c>
      <c r="BE511" s="224">
        <f>IF(N511="základní",J511,0)</f>
        <v>0</v>
      </c>
      <c r="BF511" s="224">
        <f>IF(N511="snížená",J511,0)</f>
        <v>0</v>
      </c>
      <c r="BG511" s="224">
        <f>IF(N511="zákl. přenesená",J511,0)</f>
        <v>0</v>
      </c>
      <c r="BH511" s="224">
        <f>IF(N511="sníž. přenesená",J511,0)</f>
        <v>0</v>
      </c>
      <c r="BI511" s="224">
        <f>IF(N511="nulová",J511,0)</f>
        <v>0</v>
      </c>
      <c r="BJ511" s="17" t="s">
        <v>81</v>
      </c>
      <c r="BK511" s="224">
        <f>ROUND(I511*H511,2)</f>
        <v>0</v>
      </c>
      <c r="BL511" s="17" t="s">
        <v>151</v>
      </c>
      <c r="BM511" s="223" t="s">
        <v>1116</v>
      </c>
    </row>
    <row r="512" s="12" customFormat="1">
      <c r="B512" s="232"/>
      <c r="C512" s="233"/>
      <c r="D512" s="229" t="s">
        <v>182</v>
      </c>
      <c r="E512" s="234" t="s">
        <v>19</v>
      </c>
      <c r="F512" s="235" t="s">
        <v>1117</v>
      </c>
      <c r="G512" s="233"/>
      <c r="H512" s="234" t="s">
        <v>19</v>
      </c>
      <c r="I512" s="236"/>
      <c r="J512" s="233"/>
      <c r="K512" s="233"/>
      <c r="L512" s="237"/>
      <c r="M512" s="238"/>
      <c r="N512" s="239"/>
      <c r="O512" s="239"/>
      <c r="P512" s="239"/>
      <c r="Q512" s="239"/>
      <c r="R512" s="239"/>
      <c r="S512" s="239"/>
      <c r="T512" s="240"/>
      <c r="AT512" s="241" t="s">
        <v>182</v>
      </c>
      <c r="AU512" s="241" t="s">
        <v>81</v>
      </c>
      <c r="AV512" s="12" t="s">
        <v>81</v>
      </c>
      <c r="AW512" s="12" t="s">
        <v>35</v>
      </c>
      <c r="AX512" s="12" t="s">
        <v>73</v>
      </c>
      <c r="AY512" s="241" t="s">
        <v>152</v>
      </c>
    </row>
    <row r="513" s="13" customFormat="1">
      <c r="B513" s="242"/>
      <c r="C513" s="243"/>
      <c r="D513" s="229" t="s">
        <v>182</v>
      </c>
      <c r="E513" s="244" t="s">
        <v>19</v>
      </c>
      <c r="F513" s="245" t="s">
        <v>83</v>
      </c>
      <c r="G513" s="243"/>
      <c r="H513" s="246">
        <v>2</v>
      </c>
      <c r="I513" s="247"/>
      <c r="J513" s="243"/>
      <c r="K513" s="243"/>
      <c r="L513" s="248"/>
      <c r="M513" s="249"/>
      <c r="N513" s="250"/>
      <c r="O513" s="250"/>
      <c r="P513" s="250"/>
      <c r="Q513" s="250"/>
      <c r="R513" s="250"/>
      <c r="S513" s="250"/>
      <c r="T513" s="251"/>
      <c r="AT513" s="252" t="s">
        <v>182</v>
      </c>
      <c r="AU513" s="252" t="s">
        <v>81</v>
      </c>
      <c r="AV513" s="13" t="s">
        <v>83</v>
      </c>
      <c r="AW513" s="13" t="s">
        <v>35</v>
      </c>
      <c r="AX513" s="13" t="s">
        <v>81</v>
      </c>
      <c r="AY513" s="252" t="s">
        <v>152</v>
      </c>
    </row>
    <row r="514" s="1" customFormat="1" ht="24" customHeight="1">
      <c r="B514" s="38"/>
      <c r="C514" s="211" t="s">
        <v>1118</v>
      </c>
      <c r="D514" s="211" t="s">
        <v>155</v>
      </c>
      <c r="E514" s="212" t="s">
        <v>1119</v>
      </c>
      <c r="F514" s="213" t="s">
        <v>1120</v>
      </c>
      <c r="G514" s="214" t="s">
        <v>254</v>
      </c>
      <c r="H514" s="215">
        <v>22</v>
      </c>
      <c r="I514" s="216"/>
      <c r="J514" s="217">
        <f>ROUND(I514*H514,2)</f>
        <v>0</v>
      </c>
      <c r="K514" s="213" t="s">
        <v>178</v>
      </c>
      <c r="L514" s="43"/>
      <c r="M514" s="225" t="s">
        <v>19</v>
      </c>
      <c r="N514" s="226" t="s">
        <v>44</v>
      </c>
      <c r="O514" s="83"/>
      <c r="P514" s="227">
        <f>O514*H514</f>
        <v>0</v>
      </c>
      <c r="Q514" s="227">
        <v>0.00011</v>
      </c>
      <c r="R514" s="227">
        <f>Q514*H514</f>
        <v>0.0024200000000000003</v>
      </c>
      <c r="S514" s="227">
        <v>0</v>
      </c>
      <c r="T514" s="228">
        <f>S514*H514</f>
        <v>0</v>
      </c>
      <c r="AR514" s="223" t="s">
        <v>151</v>
      </c>
      <c r="AT514" s="223" t="s">
        <v>155</v>
      </c>
      <c r="AU514" s="223" t="s">
        <v>81</v>
      </c>
      <c r="AY514" s="17" t="s">
        <v>152</v>
      </c>
      <c r="BE514" s="224">
        <f>IF(N514="základní",J514,0)</f>
        <v>0</v>
      </c>
      <c r="BF514" s="224">
        <f>IF(N514="snížená",J514,0)</f>
        <v>0</v>
      </c>
      <c r="BG514" s="224">
        <f>IF(N514="zákl. přenesená",J514,0)</f>
        <v>0</v>
      </c>
      <c r="BH514" s="224">
        <f>IF(N514="sníž. přenesená",J514,0)</f>
        <v>0</v>
      </c>
      <c r="BI514" s="224">
        <f>IF(N514="nulová",J514,0)</f>
        <v>0</v>
      </c>
      <c r="BJ514" s="17" t="s">
        <v>81</v>
      </c>
      <c r="BK514" s="224">
        <f>ROUND(I514*H514,2)</f>
        <v>0</v>
      </c>
      <c r="BL514" s="17" t="s">
        <v>151</v>
      </c>
      <c r="BM514" s="223" t="s">
        <v>1121</v>
      </c>
    </row>
    <row r="515" s="1" customFormat="1">
      <c r="B515" s="38"/>
      <c r="C515" s="39"/>
      <c r="D515" s="229" t="s">
        <v>180</v>
      </c>
      <c r="E515" s="39"/>
      <c r="F515" s="230" t="s">
        <v>1122</v>
      </c>
      <c r="G515" s="39"/>
      <c r="H515" s="39"/>
      <c r="I515" s="135"/>
      <c r="J515" s="39"/>
      <c r="K515" s="39"/>
      <c r="L515" s="43"/>
      <c r="M515" s="231"/>
      <c r="N515" s="83"/>
      <c r="O515" s="83"/>
      <c r="P515" s="83"/>
      <c r="Q515" s="83"/>
      <c r="R515" s="83"/>
      <c r="S515" s="83"/>
      <c r="T515" s="84"/>
      <c r="AT515" s="17" t="s">
        <v>180</v>
      </c>
      <c r="AU515" s="17" t="s">
        <v>81</v>
      </c>
    </row>
    <row r="516" s="12" customFormat="1">
      <c r="B516" s="232"/>
      <c r="C516" s="233"/>
      <c r="D516" s="229" t="s">
        <v>182</v>
      </c>
      <c r="E516" s="234" t="s">
        <v>19</v>
      </c>
      <c r="F516" s="235" t="s">
        <v>1123</v>
      </c>
      <c r="G516" s="233"/>
      <c r="H516" s="234" t="s">
        <v>19</v>
      </c>
      <c r="I516" s="236"/>
      <c r="J516" s="233"/>
      <c r="K516" s="233"/>
      <c r="L516" s="237"/>
      <c r="M516" s="238"/>
      <c r="N516" s="239"/>
      <c r="O516" s="239"/>
      <c r="P516" s="239"/>
      <c r="Q516" s="239"/>
      <c r="R516" s="239"/>
      <c r="S516" s="239"/>
      <c r="T516" s="240"/>
      <c r="AT516" s="241" t="s">
        <v>182</v>
      </c>
      <c r="AU516" s="241" t="s">
        <v>81</v>
      </c>
      <c r="AV516" s="12" t="s">
        <v>81</v>
      </c>
      <c r="AW516" s="12" t="s">
        <v>35</v>
      </c>
      <c r="AX516" s="12" t="s">
        <v>73</v>
      </c>
      <c r="AY516" s="241" t="s">
        <v>152</v>
      </c>
    </row>
    <row r="517" s="12" customFormat="1">
      <c r="B517" s="232"/>
      <c r="C517" s="233"/>
      <c r="D517" s="229" t="s">
        <v>182</v>
      </c>
      <c r="E517" s="234" t="s">
        <v>19</v>
      </c>
      <c r="F517" s="235" t="s">
        <v>1124</v>
      </c>
      <c r="G517" s="233"/>
      <c r="H517" s="234" t="s">
        <v>19</v>
      </c>
      <c r="I517" s="236"/>
      <c r="J517" s="233"/>
      <c r="K517" s="233"/>
      <c r="L517" s="237"/>
      <c r="M517" s="238"/>
      <c r="N517" s="239"/>
      <c r="O517" s="239"/>
      <c r="P517" s="239"/>
      <c r="Q517" s="239"/>
      <c r="R517" s="239"/>
      <c r="S517" s="239"/>
      <c r="T517" s="240"/>
      <c r="AT517" s="241" t="s">
        <v>182</v>
      </c>
      <c r="AU517" s="241" t="s">
        <v>81</v>
      </c>
      <c r="AV517" s="12" t="s">
        <v>81</v>
      </c>
      <c r="AW517" s="12" t="s">
        <v>35</v>
      </c>
      <c r="AX517" s="12" t="s">
        <v>73</v>
      </c>
      <c r="AY517" s="241" t="s">
        <v>152</v>
      </c>
    </row>
    <row r="518" s="13" customFormat="1">
      <c r="B518" s="242"/>
      <c r="C518" s="243"/>
      <c r="D518" s="229" t="s">
        <v>182</v>
      </c>
      <c r="E518" s="244" t="s">
        <v>19</v>
      </c>
      <c r="F518" s="245" t="s">
        <v>1125</v>
      </c>
      <c r="G518" s="243"/>
      <c r="H518" s="246">
        <v>22</v>
      </c>
      <c r="I518" s="247"/>
      <c r="J518" s="243"/>
      <c r="K518" s="243"/>
      <c r="L518" s="248"/>
      <c r="M518" s="249"/>
      <c r="N518" s="250"/>
      <c r="O518" s="250"/>
      <c r="P518" s="250"/>
      <c r="Q518" s="250"/>
      <c r="R518" s="250"/>
      <c r="S518" s="250"/>
      <c r="T518" s="251"/>
      <c r="AT518" s="252" t="s">
        <v>182</v>
      </c>
      <c r="AU518" s="252" t="s">
        <v>81</v>
      </c>
      <c r="AV518" s="13" t="s">
        <v>83</v>
      </c>
      <c r="AW518" s="13" t="s">
        <v>35</v>
      </c>
      <c r="AX518" s="13" t="s">
        <v>81</v>
      </c>
      <c r="AY518" s="252" t="s">
        <v>152</v>
      </c>
    </row>
    <row r="519" s="1" customFormat="1" ht="24" customHeight="1">
      <c r="B519" s="38"/>
      <c r="C519" s="211" t="s">
        <v>1126</v>
      </c>
      <c r="D519" s="211" t="s">
        <v>155</v>
      </c>
      <c r="E519" s="212" t="s">
        <v>1127</v>
      </c>
      <c r="F519" s="213" t="s">
        <v>1128</v>
      </c>
      <c r="G519" s="214" t="s">
        <v>236</v>
      </c>
      <c r="H519" s="215">
        <v>7.5</v>
      </c>
      <c r="I519" s="216"/>
      <c r="J519" s="217">
        <f>ROUND(I519*H519,2)</f>
        <v>0</v>
      </c>
      <c r="K519" s="213" t="s">
        <v>178</v>
      </c>
      <c r="L519" s="43"/>
      <c r="M519" s="225" t="s">
        <v>19</v>
      </c>
      <c r="N519" s="226" t="s">
        <v>44</v>
      </c>
      <c r="O519" s="83"/>
      <c r="P519" s="227">
        <f>O519*H519</f>
        <v>0</v>
      </c>
      <c r="Q519" s="227">
        <v>0.00084999999999999995</v>
      </c>
      <c r="R519" s="227">
        <f>Q519*H519</f>
        <v>0.0063749999999999996</v>
      </c>
      <c r="S519" s="227">
        <v>0</v>
      </c>
      <c r="T519" s="228">
        <f>S519*H519</f>
        <v>0</v>
      </c>
      <c r="AR519" s="223" t="s">
        <v>151</v>
      </c>
      <c r="AT519" s="223" t="s">
        <v>155</v>
      </c>
      <c r="AU519" s="223" t="s">
        <v>81</v>
      </c>
      <c r="AY519" s="17" t="s">
        <v>152</v>
      </c>
      <c r="BE519" s="224">
        <f>IF(N519="základní",J519,0)</f>
        <v>0</v>
      </c>
      <c r="BF519" s="224">
        <f>IF(N519="snížená",J519,0)</f>
        <v>0</v>
      </c>
      <c r="BG519" s="224">
        <f>IF(N519="zákl. přenesená",J519,0)</f>
        <v>0</v>
      </c>
      <c r="BH519" s="224">
        <f>IF(N519="sníž. přenesená",J519,0)</f>
        <v>0</v>
      </c>
      <c r="BI519" s="224">
        <f>IF(N519="nulová",J519,0)</f>
        <v>0</v>
      </c>
      <c r="BJ519" s="17" t="s">
        <v>81</v>
      </c>
      <c r="BK519" s="224">
        <f>ROUND(I519*H519,2)</f>
        <v>0</v>
      </c>
      <c r="BL519" s="17" t="s">
        <v>151</v>
      </c>
      <c r="BM519" s="223" t="s">
        <v>1129</v>
      </c>
    </row>
    <row r="520" s="1" customFormat="1">
      <c r="B520" s="38"/>
      <c r="C520" s="39"/>
      <c r="D520" s="229" t="s">
        <v>180</v>
      </c>
      <c r="E520" s="39"/>
      <c r="F520" s="230" t="s">
        <v>1122</v>
      </c>
      <c r="G520" s="39"/>
      <c r="H520" s="39"/>
      <c r="I520" s="135"/>
      <c r="J520" s="39"/>
      <c r="K520" s="39"/>
      <c r="L520" s="43"/>
      <c r="M520" s="231"/>
      <c r="N520" s="83"/>
      <c r="O520" s="83"/>
      <c r="P520" s="83"/>
      <c r="Q520" s="83"/>
      <c r="R520" s="83"/>
      <c r="S520" s="83"/>
      <c r="T520" s="84"/>
      <c r="AT520" s="17" t="s">
        <v>180</v>
      </c>
      <c r="AU520" s="17" t="s">
        <v>81</v>
      </c>
    </row>
    <row r="521" s="12" customFormat="1">
      <c r="B521" s="232"/>
      <c r="C521" s="233"/>
      <c r="D521" s="229" t="s">
        <v>182</v>
      </c>
      <c r="E521" s="234" t="s">
        <v>19</v>
      </c>
      <c r="F521" s="235" t="s">
        <v>1130</v>
      </c>
      <c r="G521" s="233"/>
      <c r="H521" s="234" t="s">
        <v>19</v>
      </c>
      <c r="I521" s="236"/>
      <c r="J521" s="233"/>
      <c r="K521" s="233"/>
      <c r="L521" s="237"/>
      <c r="M521" s="238"/>
      <c r="N521" s="239"/>
      <c r="O521" s="239"/>
      <c r="P521" s="239"/>
      <c r="Q521" s="239"/>
      <c r="R521" s="239"/>
      <c r="S521" s="239"/>
      <c r="T521" s="240"/>
      <c r="AT521" s="241" t="s">
        <v>182</v>
      </c>
      <c r="AU521" s="241" t="s">
        <v>81</v>
      </c>
      <c r="AV521" s="12" t="s">
        <v>81</v>
      </c>
      <c r="AW521" s="12" t="s">
        <v>35</v>
      </c>
      <c r="AX521" s="12" t="s">
        <v>73</v>
      </c>
      <c r="AY521" s="241" t="s">
        <v>152</v>
      </c>
    </row>
    <row r="522" s="12" customFormat="1">
      <c r="B522" s="232"/>
      <c r="C522" s="233"/>
      <c r="D522" s="229" t="s">
        <v>182</v>
      </c>
      <c r="E522" s="234" t="s">
        <v>19</v>
      </c>
      <c r="F522" s="235" t="s">
        <v>1131</v>
      </c>
      <c r="G522" s="233"/>
      <c r="H522" s="234" t="s">
        <v>19</v>
      </c>
      <c r="I522" s="236"/>
      <c r="J522" s="233"/>
      <c r="K522" s="233"/>
      <c r="L522" s="237"/>
      <c r="M522" s="238"/>
      <c r="N522" s="239"/>
      <c r="O522" s="239"/>
      <c r="P522" s="239"/>
      <c r="Q522" s="239"/>
      <c r="R522" s="239"/>
      <c r="S522" s="239"/>
      <c r="T522" s="240"/>
      <c r="AT522" s="241" t="s">
        <v>182</v>
      </c>
      <c r="AU522" s="241" t="s">
        <v>81</v>
      </c>
      <c r="AV522" s="12" t="s">
        <v>81</v>
      </c>
      <c r="AW522" s="12" t="s">
        <v>35</v>
      </c>
      <c r="AX522" s="12" t="s">
        <v>73</v>
      </c>
      <c r="AY522" s="241" t="s">
        <v>152</v>
      </c>
    </row>
    <row r="523" s="13" customFormat="1">
      <c r="B523" s="242"/>
      <c r="C523" s="243"/>
      <c r="D523" s="229" t="s">
        <v>182</v>
      </c>
      <c r="E523" s="244" t="s">
        <v>19</v>
      </c>
      <c r="F523" s="245" t="s">
        <v>1132</v>
      </c>
      <c r="G523" s="243"/>
      <c r="H523" s="246">
        <v>7.5</v>
      </c>
      <c r="I523" s="247"/>
      <c r="J523" s="243"/>
      <c r="K523" s="243"/>
      <c r="L523" s="248"/>
      <c r="M523" s="249"/>
      <c r="N523" s="250"/>
      <c r="O523" s="250"/>
      <c r="P523" s="250"/>
      <c r="Q523" s="250"/>
      <c r="R523" s="250"/>
      <c r="S523" s="250"/>
      <c r="T523" s="251"/>
      <c r="AT523" s="252" t="s">
        <v>182</v>
      </c>
      <c r="AU523" s="252" t="s">
        <v>81</v>
      </c>
      <c r="AV523" s="13" t="s">
        <v>83</v>
      </c>
      <c r="AW523" s="13" t="s">
        <v>35</v>
      </c>
      <c r="AX523" s="13" t="s">
        <v>81</v>
      </c>
      <c r="AY523" s="252" t="s">
        <v>152</v>
      </c>
    </row>
    <row r="524" s="1" customFormat="1" ht="24" customHeight="1">
      <c r="B524" s="38"/>
      <c r="C524" s="211" t="s">
        <v>1133</v>
      </c>
      <c r="D524" s="211" t="s">
        <v>155</v>
      </c>
      <c r="E524" s="212" t="s">
        <v>1134</v>
      </c>
      <c r="F524" s="213" t="s">
        <v>1135</v>
      </c>
      <c r="G524" s="214" t="s">
        <v>267</v>
      </c>
      <c r="H524" s="215">
        <v>12</v>
      </c>
      <c r="I524" s="216"/>
      <c r="J524" s="217">
        <f>ROUND(I524*H524,2)</f>
        <v>0</v>
      </c>
      <c r="K524" s="213" t="s">
        <v>178</v>
      </c>
      <c r="L524" s="43"/>
      <c r="M524" s="225" t="s">
        <v>19</v>
      </c>
      <c r="N524" s="226" t="s">
        <v>44</v>
      </c>
      <c r="O524" s="83"/>
      <c r="P524" s="227">
        <f>O524*H524</f>
        <v>0</v>
      </c>
      <c r="Q524" s="227">
        <v>0.00054000000000000001</v>
      </c>
      <c r="R524" s="227">
        <f>Q524*H524</f>
        <v>0.0064799999999999996</v>
      </c>
      <c r="S524" s="227">
        <v>0</v>
      </c>
      <c r="T524" s="228">
        <f>S524*H524</f>
        <v>0</v>
      </c>
      <c r="AR524" s="223" t="s">
        <v>151</v>
      </c>
      <c r="AT524" s="223" t="s">
        <v>155</v>
      </c>
      <c r="AU524" s="223" t="s">
        <v>81</v>
      </c>
      <c r="AY524" s="17" t="s">
        <v>152</v>
      </c>
      <c r="BE524" s="224">
        <f>IF(N524="základní",J524,0)</f>
        <v>0</v>
      </c>
      <c r="BF524" s="224">
        <f>IF(N524="snížená",J524,0)</f>
        <v>0</v>
      </c>
      <c r="BG524" s="224">
        <f>IF(N524="zákl. přenesená",J524,0)</f>
        <v>0</v>
      </c>
      <c r="BH524" s="224">
        <f>IF(N524="sníž. přenesená",J524,0)</f>
        <v>0</v>
      </c>
      <c r="BI524" s="224">
        <f>IF(N524="nulová",J524,0)</f>
        <v>0</v>
      </c>
      <c r="BJ524" s="17" t="s">
        <v>81</v>
      </c>
      <c r="BK524" s="224">
        <f>ROUND(I524*H524,2)</f>
        <v>0</v>
      </c>
      <c r="BL524" s="17" t="s">
        <v>151</v>
      </c>
      <c r="BM524" s="223" t="s">
        <v>1136</v>
      </c>
    </row>
    <row r="525" s="1" customFormat="1">
      <c r="B525" s="38"/>
      <c r="C525" s="39"/>
      <c r="D525" s="229" t="s">
        <v>180</v>
      </c>
      <c r="E525" s="39"/>
      <c r="F525" s="230" t="s">
        <v>1137</v>
      </c>
      <c r="G525" s="39"/>
      <c r="H525" s="39"/>
      <c r="I525" s="135"/>
      <c r="J525" s="39"/>
      <c r="K525" s="39"/>
      <c r="L525" s="43"/>
      <c r="M525" s="231"/>
      <c r="N525" s="83"/>
      <c r="O525" s="83"/>
      <c r="P525" s="83"/>
      <c r="Q525" s="83"/>
      <c r="R525" s="83"/>
      <c r="S525" s="83"/>
      <c r="T525" s="84"/>
      <c r="AT525" s="17" t="s">
        <v>180</v>
      </c>
      <c r="AU525" s="17" t="s">
        <v>81</v>
      </c>
    </row>
    <row r="526" s="12" customFormat="1">
      <c r="B526" s="232"/>
      <c r="C526" s="233"/>
      <c r="D526" s="229" t="s">
        <v>182</v>
      </c>
      <c r="E526" s="234" t="s">
        <v>19</v>
      </c>
      <c r="F526" s="235" t="s">
        <v>1138</v>
      </c>
      <c r="G526" s="233"/>
      <c r="H526" s="234" t="s">
        <v>19</v>
      </c>
      <c r="I526" s="236"/>
      <c r="J526" s="233"/>
      <c r="K526" s="233"/>
      <c r="L526" s="237"/>
      <c r="M526" s="238"/>
      <c r="N526" s="239"/>
      <c r="O526" s="239"/>
      <c r="P526" s="239"/>
      <c r="Q526" s="239"/>
      <c r="R526" s="239"/>
      <c r="S526" s="239"/>
      <c r="T526" s="240"/>
      <c r="AT526" s="241" t="s">
        <v>182</v>
      </c>
      <c r="AU526" s="241" t="s">
        <v>81</v>
      </c>
      <c r="AV526" s="12" t="s">
        <v>81</v>
      </c>
      <c r="AW526" s="12" t="s">
        <v>35</v>
      </c>
      <c r="AX526" s="12" t="s">
        <v>73</v>
      </c>
      <c r="AY526" s="241" t="s">
        <v>152</v>
      </c>
    </row>
    <row r="527" s="13" customFormat="1">
      <c r="B527" s="242"/>
      <c r="C527" s="243"/>
      <c r="D527" s="229" t="s">
        <v>182</v>
      </c>
      <c r="E527" s="244" t="s">
        <v>19</v>
      </c>
      <c r="F527" s="245" t="s">
        <v>151</v>
      </c>
      <c r="G527" s="243"/>
      <c r="H527" s="246">
        <v>4</v>
      </c>
      <c r="I527" s="247"/>
      <c r="J527" s="243"/>
      <c r="K527" s="243"/>
      <c r="L527" s="248"/>
      <c r="M527" s="249"/>
      <c r="N527" s="250"/>
      <c r="O527" s="250"/>
      <c r="P527" s="250"/>
      <c r="Q527" s="250"/>
      <c r="R527" s="250"/>
      <c r="S527" s="250"/>
      <c r="T527" s="251"/>
      <c r="AT527" s="252" t="s">
        <v>182</v>
      </c>
      <c r="AU527" s="252" t="s">
        <v>81</v>
      </c>
      <c r="AV527" s="13" t="s">
        <v>83</v>
      </c>
      <c r="AW527" s="13" t="s">
        <v>35</v>
      </c>
      <c r="AX527" s="13" t="s">
        <v>73</v>
      </c>
      <c r="AY527" s="252" t="s">
        <v>152</v>
      </c>
    </row>
    <row r="528" s="12" customFormat="1">
      <c r="B528" s="232"/>
      <c r="C528" s="233"/>
      <c r="D528" s="229" t="s">
        <v>182</v>
      </c>
      <c r="E528" s="234" t="s">
        <v>19</v>
      </c>
      <c r="F528" s="235" t="s">
        <v>1139</v>
      </c>
      <c r="G528" s="233"/>
      <c r="H528" s="234" t="s">
        <v>19</v>
      </c>
      <c r="I528" s="236"/>
      <c r="J528" s="233"/>
      <c r="K528" s="233"/>
      <c r="L528" s="237"/>
      <c r="M528" s="238"/>
      <c r="N528" s="239"/>
      <c r="O528" s="239"/>
      <c r="P528" s="239"/>
      <c r="Q528" s="239"/>
      <c r="R528" s="239"/>
      <c r="S528" s="239"/>
      <c r="T528" s="240"/>
      <c r="AT528" s="241" t="s">
        <v>182</v>
      </c>
      <c r="AU528" s="241" t="s">
        <v>81</v>
      </c>
      <c r="AV528" s="12" t="s">
        <v>81</v>
      </c>
      <c r="AW528" s="12" t="s">
        <v>35</v>
      </c>
      <c r="AX528" s="12" t="s">
        <v>73</v>
      </c>
      <c r="AY528" s="241" t="s">
        <v>152</v>
      </c>
    </row>
    <row r="529" s="13" customFormat="1">
      <c r="B529" s="242"/>
      <c r="C529" s="243"/>
      <c r="D529" s="229" t="s">
        <v>182</v>
      </c>
      <c r="E529" s="244" t="s">
        <v>19</v>
      </c>
      <c r="F529" s="245" t="s">
        <v>1140</v>
      </c>
      <c r="G529" s="243"/>
      <c r="H529" s="246">
        <v>8</v>
      </c>
      <c r="I529" s="247"/>
      <c r="J529" s="243"/>
      <c r="K529" s="243"/>
      <c r="L529" s="248"/>
      <c r="M529" s="249"/>
      <c r="N529" s="250"/>
      <c r="O529" s="250"/>
      <c r="P529" s="250"/>
      <c r="Q529" s="250"/>
      <c r="R529" s="250"/>
      <c r="S529" s="250"/>
      <c r="T529" s="251"/>
      <c r="AT529" s="252" t="s">
        <v>182</v>
      </c>
      <c r="AU529" s="252" t="s">
        <v>81</v>
      </c>
      <c r="AV529" s="13" t="s">
        <v>83</v>
      </c>
      <c r="AW529" s="13" t="s">
        <v>35</v>
      </c>
      <c r="AX529" s="13" t="s">
        <v>73</v>
      </c>
      <c r="AY529" s="252" t="s">
        <v>152</v>
      </c>
    </row>
    <row r="530" s="14" customFormat="1">
      <c r="B530" s="253"/>
      <c r="C530" s="254"/>
      <c r="D530" s="229" t="s">
        <v>182</v>
      </c>
      <c r="E530" s="255" t="s">
        <v>19</v>
      </c>
      <c r="F530" s="256" t="s">
        <v>189</v>
      </c>
      <c r="G530" s="254"/>
      <c r="H530" s="257">
        <v>12</v>
      </c>
      <c r="I530" s="258"/>
      <c r="J530" s="254"/>
      <c r="K530" s="254"/>
      <c r="L530" s="259"/>
      <c r="M530" s="260"/>
      <c r="N530" s="261"/>
      <c r="O530" s="261"/>
      <c r="P530" s="261"/>
      <c r="Q530" s="261"/>
      <c r="R530" s="261"/>
      <c r="S530" s="261"/>
      <c r="T530" s="262"/>
      <c r="AT530" s="263" t="s">
        <v>182</v>
      </c>
      <c r="AU530" s="263" t="s">
        <v>81</v>
      </c>
      <c r="AV530" s="14" t="s">
        <v>151</v>
      </c>
      <c r="AW530" s="14" t="s">
        <v>35</v>
      </c>
      <c r="AX530" s="14" t="s">
        <v>81</v>
      </c>
      <c r="AY530" s="263" t="s">
        <v>152</v>
      </c>
    </row>
    <row r="531" s="1" customFormat="1" ht="48" customHeight="1">
      <c r="B531" s="38"/>
      <c r="C531" s="211" t="s">
        <v>1141</v>
      </c>
      <c r="D531" s="211" t="s">
        <v>155</v>
      </c>
      <c r="E531" s="212" t="s">
        <v>1142</v>
      </c>
      <c r="F531" s="213" t="s">
        <v>1143</v>
      </c>
      <c r="G531" s="214" t="s">
        <v>254</v>
      </c>
      <c r="H531" s="215">
        <v>813.60000000000002</v>
      </c>
      <c r="I531" s="216"/>
      <c r="J531" s="217">
        <f>ROUND(I531*H531,2)</f>
        <v>0</v>
      </c>
      <c r="K531" s="213" t="s">
        <v>178</v>
      </c>
      <c r="L531" s="43"/>
      <c r="M531" s="225" t="s">
        <v>19</v>
      </c>
      <c r="N531" s="226" t="s">
        <v>44</v>
      </c>
      <c r="O531" s="83"/>
      <c r="P531" s="227">
        <f>O531*H531</f>
        <v>0</v>
      </c>
      <c r="Q531" s="227">
        <v>0.15540000000000001</v>
      </c>
      <c r="R531" s="227">
        <f>Q531*H531</f>
        <v>126.43344000000002</v>
      </c>
      <c r="S531" s="227">
        <v>0</v>
      </c>
      <c r="T531" s="228">
        <f>S531*H531</f>
        <v>0</v>
      </c>
      <c r="AR531" s="223" t="s">
        <v>151</v>
      </c>
      <c r="AT531" s="223" t="s">
        <v>155</v>
      </c>
      <c r="AU531" s="223" t="s">
        <v>81</v>
      </c>
      <c r="AY531" s="17" t="s">
        <v>152</v>
      </c>
      <c r="BE531" s="224">
        <f>IF(N531="základní",J531,0)</f>
        <v>0</v>
      </c>
      <c r="BF531" s="224">
        <f>IF(N531="snížená",J531,0)</f>
        <v>0</v>
      </c>
      <c r="BG531" s="224">
        <f>IF(N531="zákl. přenesená",J531,0)</f>
        <v>0</v>
      </c>
      <c r="BH531" s="224">
        <f>IF(N531="sníž. přenesená",J531,0)</f>
        <v>0</v>
      </c>
      <c r="BI531" s="224">
        <f>IF(N531="nulová",J531,0)</f>
        <v>0</v>
      </c>
      <c r="BJ531" s="17" t="s">
        <v>81</v>
      </c>
      <c r="BK531" s="224">
        <f>ROUND(I531*H531,2)</f>
        <v>0</v>
      </c>
      <c r="BL531" s="17" t="s">
        <v>151</v>
      </c>
      <c r="BM531" s="223" t="s">
        <v>1144</v>
      </c>
    </row>
    <row r="532" s="1" customFormat="1">
      <c r="B532" s="38"/>
      <c r="C532" s="39"/>
      <c r="D532" s="229" t="s">
        <v>180</v>
      </c>
      <c r="E532" s="39"/>
      <c r="F532" s="230" t="s">
        <v>1145</v>
      </c>
      <c r="G532" s="39"/>
      <c r="H532" s="39"/>
      <c r="I532" s="135"/>
      <c r="J532" s="39"/>
      <c r="K532" s="39"/>
      <c r="L532" s="43"/>
      <c r="M532" s="231"/>
      <c r="N532" s="83"/>
      <c r="O532" s="83"/>
      <c r="P532" s="83"/>
      <c r="Q532" s="83"/>
      <c r="R532" s="83"/>
      <c r="S532" s="83"/>
      <c r="T532" s="84"/>
      <c r="AT532" s="17" t="s">
        <v>180</v>
      </c>
      <c r="AU532" s="17" t="s">
        <v>81</v>
      </c>
    </row>
    <row r="533" s="12" customFormat="1">
      <c r="B533" s="232"/>
      <c r="C533" s="233"/>
      <c r="D533" s="229" t="s">
        <v>182</v>
      </c>
      <c r="E533" s="234" t="s">
        <v>19</v>
      </c>
      <c r="F533" s="235" t="s">
        <v>1146</v>
      </c>
      <c r="G533" s="233"/>
      <c r="H533" s="234" t="s">
        <v>19</v>
      </c>
      <c r="I533" s="236"/>
      <c r="J533" s="233"/>
      <c r="K533" s="233"/>
      <c r="L533" s="237"/>
      <c r="M533" s="238"/>
      <c r="N533" s="239"/>
      <c r="O533" s="239"/>
      <c r="P533" s="239"/>
      <c r="Q533" s="239"/>
      <c r="R533" s="239"/>
      <c r="S533" s="239"/>
      <c r="T533" s="240"/>
      <c r="AT533" s="241" t="s">
        <v>182</v>
      </c>
      <c r="AU533" s="241" t="s">
        <v>81</v>
      </c>
      <c r="AV533" s="12" t="s">
        <v>81</v>
      </c>
      <c r="AW533" s="12" t="s">
        <v>35</v>
      </c>
      <c r="AX533" s="12" t="s">
        <v>73</v>
      </c>
      <c r="AY533" s="241" t="s">
        <v>152</v>
      </c>
    </row>
    <row r="534" s="13" customFormat="1">
      <c r="B534" s="242"/>
      <c r="C534" s="243"/>
      <c r="D534" s="229" t="s">
        <v>182</v>
      </c>
      <c r="E534" s="244" t="s">
        <v>19</v>
      </c>
      <c r="F534" s="245" t="s">
        <v>1147</v>
      </c>
      <c r="G534" s="243"/>
      <c r="H534" s="246">
        <v>557.60000000000002</v>
      </c>
      <c r="I534" s="247"/>
      <c r="J534" s="243"/>
      <c r="K534" s="243"/>
      <c r="L534" s="248"/>
      <c r="M534" s="249"/>
      <c r="N534" s="250"/>
      <c r="O534" s="250"/>
      <c r="P534" s="250"/>
      <c r="Q534" s="250"/>
      <c r="R534" s="250"/>
      <c r="S534" s="250"/>
      <c r="T534" s="251"/>
      <c r="AT534" s="252" t="s">
        <v>182</v>
      </c>
      <c r="AU534" s="252" t="s">
        <v>81</v>
      </c>
      <c r="AV534" s="13" t="s">
        <v>83</v>
      </c>
      <c r="AW534" s="13" t="s">
        <v>35</v>
      </c>
      <c r="AX534" s="13" t="s">
        <v>73</v>
      </c>
      <c r="AY534" s="252" t="s">
        <v>152</v>
      </c>
    </row>
    <row r="535" s="12" customFormat="1">
      <c r="B535" s="232"/>
      <c r="C535" s="233"/>
      <c r="D535" s="229" t="s">
        <v>182</v>
      </c>
      <c r="E535" s="234" t="s">
        <v>19</v>
      </c>
      <c r="F535" s="235" t="s">
        <v>1148</v>
      </c>
      <c r="G535" s="233"/>
      <c r="H535" s="234" t="s">
        <v>19</v>
      </c>
      <c r="I535" s="236"/>
      <c r="J535" s="233"/>
      <c r="K535" s="233"/>
      <c r="L535" s="237"/>
      <c r="M535" s="238"/>
      <c r="N535" s="239"/>
      <c r="O535" s="239"/>
      <c r="P535" s="239"/>
      <c r="Q535" s="239"/>
      <c r="R535" s="239"/>
      <c r="S535" s="239"/>
      <c r="T535" s="240"/>
      <c r="AT535" s="241" t="s">
        <v>182</v>
      </c>
      <c r="AU535" s="241" t="s">
        <v>81</v>
      </c>
      <c r="AV535" s="12" t="s">
        <v>81</v>
      </c>
      <c r="AW535" s="12" t="s">
        <v>35</v>
      </c>
      <c r="AX535" s="12" t="s">
        <v>73</v>
      </c>
      <c r="AY535" s="241" t="s">
        <v>152</v>
      </c>
    </row>
    <row r="536" s="13" customFormat="1">
      <c r="B536" s="242"/>
      <c r="C536" s="243"/>
      <c r="D536" s="229" t="s">
        <v>182</v>
      </c>
      <c r="E536" s="244" t="s">
        <v>19</v>
      </c>
      <c r="F536" s="245" t="s">
        <v>1149</v>
      </c>
      <c r="G536" s="243"/>
      <c r="H536" s="246">
        <v>256</v>
      </c>
      <c r="I536" s="247"/>
      <c r="J536" s="243"/>
      <c r="K536" s="243"/>
      <c r="L536" s="248"/>
      <c r="M536" s="249"/>
      <c r="N536" s="250"/>
      <c r="O536" s="250"/>
      <c r="P536" s="250"/>
      <c r="Q536" s="250"/>
      <c r="R536" s="250"/>
      <c r="S536" s="250"/>
      <c r="T536" s="251"/>
      <c r="AT536" s="252" t="s">
        <v>182</v>
      </c>
      <c r="AU536" s="252" t="s">
        <v>81</v>
      </c>
      <c r="AV536" s="13" t="s">
        <v>83</v>
      </c>
      <c r="AW536" s="13" t="s">
        <v>35</v>
      </c>
      <c r="AX536" s="13" t="s">
        <v>73</v>
      </c>
      <c r="AY536" s="252" t="s">
        <v>152</v>
      </c>
    </row>
    <row r="537" s="14" customFormat="1">
      <c r="B537" s="253"/>
      <c r="C537" s="254"/>
      <c r="D537" s="229" t="s">
        <v>182</v>
      </c>
      <c r="E537" s="255" t="s">
        <v>19</v>
      </c>
      <c r="F537" s="256" t="s">
        <v>189</v>
      </c>
      <c r="G537" s="254"/>
      <c r="H537" s="257">
        <v>813.60000000000002</v>
      </c>
      <c r="I537" s="258"/>
      <c r="J537" s="254"/>
      <c r="K537" s="254"/>
      <c r="L537" s="259"/>
      <c r="M537" s="260"/>
      <c r="N537" s="261"/>
      <c r="O537" s="261"/>
      <c r="P537" s="261"/>
      <c r="Q537" s="261"/>
      <c r="R537" s="261"/>
      <c r="S537" s="261"/>
      <c r="T537" s="262"/>
      <c r="AT537" s="263" t="s">
        <v>182</v>
      </c>
      <c r="AU537" s="263" t="s">
        <v>81</v>
      </c>
      <c r="AV537" s="14" t="s">
        <v>151</v>
      </c>
      <c r="AW537" s="14" t="s">
        <v>35</v>
      </c>
      <c r="AX537" s="14" t="s">
        <v>81</v>
      </c>
      <c r="AY537" s="263" t="s">
        <v>152</v>
      </c>
    </row>
    <row r="538" s="1" customFormat="1" ht="16.5" customHeight="1">
      <c r="B538" s="38"/>
      <c r="C538" s="264" t="s">
        <v>1150</v>
      </c>
      <c r="D538" s="264" t="s">
        <v>325</v>
      </c>
      <c r="E538" s="265" t="s">
        <v>1151</v>
      </c>
      <c r="F538" s="266" t="s">
        <v>1152</v>
      </c>
      <c r="G538" s="267" t="s">
        <v>254</v>
      </c>
      <c r="H538" s="268">
        <v>256</v>
      </c>
      <c r="I538" s="269"/>
      <c r="J538" s="270">
        <f>ROUND(I538*H538,2)</f>
        <v>0</v>
      </c>
      <c r="K538" s="266" t="s">
        <v>178</v>
      </c>
      <c r="L538" s="271"/>
      <c r="M538" s="272" t="s">
        <v>19</v>
      </c>
      <c r="N538" s="273" t="s">
        <v>44</v>
      </c>
      <c r="O538" s="83"/>
      <c r="P538" s="227">
        <f>O538*H538</f>
        <v>0</v>
      </c>
      <c r="Q538" s="227">
        <v>0.058000000000000003</v>
      </c>
      <c r="R538" s="227">
        <f>Q538*H538</f>
        <v>14.848000000000001</v>
      </c>
      <c r="S538" s="227">
        <v>0</v>
      </c>
      <c r="T538" s="228">
        <f>S538*H538</f>
        <v>0</v>
      </c>
      <c r="AR538" s="223" t="s">
        <v>233</v>
      </c>
      <c r="AT538" s="223" t="s">
        <v>325</v>
      </c>
      <c r="AU538" s="223" t="s">
        <v>81</v>
      </c>
      <c r="AY538" s="17" t="s">
        <v>152</v>
      </c>
      <c r="BE538" s="224">
        <f>IF(N538="základní",J538,0)</f>
        <v>0</v>
      </c>
      <c r="BF538" s="224">
        <f>IF(N538="snížená",J538,0)</f>
        <v>0</v>
      </c>
      <c r="BG538" s="224">
        <f>IF(N538="zákl. přenesená",J538,0)</f>
        <v>0</v>
      </c>
      <c r="BH538" s="224">
        <f>IF(N538="sníž. přenesená",J538,0)</f>
        <v>0</v>
      </c>
      <c r="BI538" s="224">
        <f>IF(N538="nulová",J538,0)</f>
        <v>0</v>
      </c>
      <c r="BJ538" s="17" t="s">
        <v>81</v>
      </c>
      <c r="BK538" s="224">
        <f>ROUND(I538*H538,2)</f>
        <v>0</v>
      </c>
      <c r="BL538" s="17" t="s">
        <v>151</v>
      </c>
      <c r="BM538" s="223" t="s">
        <v>1153</v>
      </c>
    </row>
    <row r="539" s="1" customFormat="1" ht="16.5" customHeight="1">
      <c r="B539" s="38"/>
      <c r="C539" s="264" t="s">
        <v>1154</v>
      </c>
      <c r="D539" s="264" t="s">
        <v>325</v>
      </c>
      <c r="E539" s="265" t="s">
        <v>1155</v>
      </c>
      <c r="F539" s="266" t="s">
        <v>1156</v>
      </c>
      <c r="G539" s="267" t="s">
        <v>254</v>
      </c>
      <c r="H539" s="268">
        <v>558</v>
      </c>
      <c r="I539" s="269"/>
      <c r="J539" s="270">
        <f>ROUND(I539*H539,2)</f>
        <v>0</v>
      </c>
      <c r="K539" s="266" t="s">
        <v>178</v>
      </c>
      <c r="L539" s="271"/>
      <c r="M539" s="272" t="s">
        <v>19</v>
      </c>
      <c r="N539" s="273" t="s">
        <v>44</v>
      </c>
      <c r="O539" s="83"/>
      <c r="P539" s="227">
        <f>O539*H539</f>
        <v>0</v>
      </c>
      <c r="Q539" s="227">
        <v>0.081000000000000003</v>
      </c>
      <c r="R539" s="227">
        <f>Q539*H539</f>
        <v>45.198</v>
      </c>
      <c r="S539" s="227">
        <v>0</v>
      </c>
      <c r="T539" s="228">
        <f>S539*H539</f>
        <v>0</v>
      </c>
      <c r="AR539" s="223" t="s">
        <v>233</v>
      </c>
      <c r="AT539" s="223" t="s">
        <v>325</v>
      </c>
      <c r="AU539" s="223" t="s">
        <v>81</v>
      </c>
      <c r="AY539" s="17" t="s">
        <v>152</v>
      </c>
      <c r="BE539" s="224">
        <f>IF(N539="základní",J539,0)</f>
        <v>0</v>
      </c>
      <c r="BF539" s="224">
        <f>IF(N539="snížená",J539,0)</f>
        <v>0</v>
      </c>
      <c r="BG539" s="224">
        <f>IF(N539="zákl. přenesená",J539,0)</f>
        <v>0</v>
      </c>
      <c r="BH539" s="224">
        <f>IF(N539="sníž. přenesená",J539,0)</f>
        <v>0</v>
      </c>
      <c r="BI539" s="224">
        <f>IF(N539="nulová",J539,0)</f>
        <v>0</v>
      </c>
      <c r="BJ539" s="17" t="s">
        <v>81</v>
      </c>
      <c r="BK539" s="224">
        <f>ROUND(I539*H539,2)</f>
        <v>0</v>
      </c>
      <c r="BL539" s="17" t="s">
        <v>151</v>
      </c>
      <c r="BM539" s="223" t="s">
        <v>1157</v>
      </c>
    </row>
    <row r="540" s="1" customFormat="1" ht="48" customHeight="1">
      <c r="B540" s="38"/>
      <c r="C540" s="211" t="s">
        <v>1158</v>
      </c>
      <c r="D540" s="211" t="s">
        <v>155</v>
      </c>
      <c r="E540" s="212" t="s">
        <v>1159</v>
      </c>
      <c r="F540" s="213" t="s">
        <v>1160</v>
      </c>
      <c r="G540" s="214" t="s">
        <v>254</v>
      </c>
      <c r="H540" s="215">
        <v>44</v>
      </c>
      <c r="I540" s="216"/>
      <c r="J540" s="217">
        <f>ROUND(I540*H540,2)</f>
        <v>0</v>
      </c>
      <c r="K540" s="213" t="s">
        <v>178</v>
      </c>
      <c r="L540" s="43"/>
      <c r="M540" s="225" t="s">
        <v>19</v>
      </c>
      <c r="N540" s="226" t="s">
        <v>44</v>
      </c>
      <c r="O540" s="83"/>
      <c r="P540" s="227">
        <f>O540*H540</f>
        <v>0</v>
      </c>
      <c r="Q540" s="227">
        <v>0.16849</v>
      </c>
      <c r="R540" s="227">
        <f>Q540*H540</f>
        <v>7.4135600000000004</v>
      </c>
      <c r="S540" s="227">
        <v>0</v>
      </c>
      <c r="T540" s="228">
        <f>S540*H540</f>
        <v>0</v>
      </c>
      <c r="AR540" s="223" t="s">
        <v>151</v>
      </c>
      <c r="AT540" s="223" t="s">
        <v>155</v>
      </c>
      <c r="AU540" s="223" t="s">
        <v>81</v>
      </c>
      <c r="AY540" s="17" t="s">
        <v>152</v>
      </c>
      <c r="BE540" s="224">
        <f>IF(N540="základní",J540,0)</f>
        <v>0</v>
      </c>
      <c r="BF540" s="224">
        <f>IF(N540="snížená",J540,0)</f>
        <v>0</v>
      </c>
      <c r="BG540" s="224">
        <f>IF(N540="zákl. přenesená",J540,0)</f>
        <v>0</v>
      </c>
      <c r="BH540" s="224">
        <f>IF(N540="sníž. přenesená",J540,0)</f>
        <v>0</v>
      </c>
      <c r="BI540" s="224">
        <f>IF(N540="nulová",J540,0)</f>
        <v>0</v>
      </c>
      <c r="BJ540" s="17" t="s">
        <v>81</v>
      </c>
      <c r="BK540" s="224">
        <f>ROUND(I540*H540,2)</f>
        <v>0</v>
      </c>
      <c r="BL540" s="17" t="s">
        <v>151</v>
      </c>
      <c r="BM540" s="223" t="s">
        <v>1161</v>
      </c>
    </row>
    <row r="541" s="1" customFormat="1">
      <c r="B541" s="38"/>
      <c r="C541" s="39"/>
      <c r="D541" s="229" t="s">
        <v>180</v>
      </c>
      <c r="E541" s="39"/>
      <c r="F541" s="230" t="s">
        <v>1162</v>
      </c>
      <c r="G541" s="39"/>
      <c r="H541" s="39"/>
      <c r="I541" s="135"/>
      <c r="J541" s="39"/>
      <c r="K541" s="39"/>
      <c r="L541" s="43"/>
      <c r="M541" s="231"/>
      <c r="N541" s="83"/>
      <c r="O541" s="83"/>
      <c r="P541" s="83"/>
      <c r="Q541" s="83"/>
      <c r="R541" s="83"/>
      <c r="S541" s="83"/>
      <c r="T541" s="84"/>
      <c r="AT541" s="17" t="s">
        <v>180</v>
      </c>
      <c r="AU541" s="17" t="s">
        <v>81</v>
      </c>
    </row>
    <row r="542" s="12" customFormat="1">
      <c r="B542" s="232"/>
      <c r="C542" s="233"/>
      <c r="D542" s="229" t="s">
        <v>182</v>
      </c>
      <c r="E542" s="234" t="s">
        <v>19</v>
      </c>
      <c r="F542" s="235" t="s">
        <v>1163</v>
      </c>
      <c r="G542" s="233"/>
      <c r="H542" s="234" t="s">
        <v>19</v>
      </c>
      <c r="I542" s="236"/>
      <c r="J542" s="233"/>
      <c r="K542" s="233"/>
      <c r="L542" s="237"/>
      <c r="M542" s="238"/>
      <c r="N542" s="239"/>
      <c r="O542" s="239"/>
      <c r="P542" s="239"/>
      <c r="Q542" s="239"/>
      <c r="R542" s="239"/>
      <c r="S542" s="239"/>
      <c r="T542" s="240"/>
      <c r="AT542" s="241" t="s">
        <v>182</v>
      </c>
      <c r="AU542" s="241" t="s">
        <v>81</v>
      </c>
      <c r="AV542" s="12" t="s">
        <v>81</v>
      </c>
      <c r="AW542" s="12" t="s">
        <v>35</v>
      </c>
      <c r="AX542" s="12" t="s">
        <v>73</v>
      </c>
      <c r="AY542" s="241" t="s">
        <v>152</v>
      </c>
    </row>
    <row r="543" s="12" customFormat="1">
      <c r="B543" s="232"/>
      <c r="C543" s="233"/>
      <c r="D543" s="229" t="s">
        <v>182</v>
      </c>
      <c r="E543" s="234" t="s">
        <v>19</v>
      </c>
      <c r="F543" s="235" t="s">
        <v>1164</v>
      </c>
      <c r="G543" s="233"/>
      <c r="H543" s="234" t="s">
        <v>19</v>
      </c>
      <c r="I543" s="236"/>
      <c r="J543" s="233"/>
      <c r="K543" s="233"/>
      <c r="L543" s="237"/>
      <c r="M543" s="238"/>
      <c r="N543" s="239"/>
      <c r="O543" s="239"/>
      <c r="P543" s="239"/>
      <c r="Q543" s="239"/>
      <c r="R543" s="239"/>
      <c r="S543" s="239"/>
      <c r="T543" s="240"/>
      <c r="AT543" s="241" t="s">
        <v>182</v>
      </c>
      <c r="AU543" s="241" t="s">
        <v>81</v>
      </c>
      <c r="AV543" s="12" t="s">
        <v>81</v>
      </c>
      <c r="AW543" s="12" t="s">
        <v>35</v>
      </c>
      <c r="AX543" s="12" t="s">
        <v>73</v>
      </c>
      <c r="AY543" s="241" t="s">
        <v>152</v>
      </c>
    </row>
    <row r="544" s="13" customFormat="1">
      <c r="B544" s="242"/>
      <c r="C544" s="243"/>
      <c r="D544" s="229" t="s">
        <v>182</v>
      </c>
      <c r="E544" s="244" t="s">
        <v>19</v>
      </c>
      <c r="F544" s="245" t="s">
        <v>504</v>
      </c>
      <c r="G544" s="243"/>
      <c r="H544" s="246">
        <v>44</v>
      </c>
      <c r="I544" s="247"/>
      <c r="J544" s="243"/>
      <c r="K544" s="243"/>
      <c r="L544" s="248"/>
      <c r="M544" s="249"/>
      <c r="N544" s="250"/>
      <c r="O544" s="250"/>
      <c r="P544" s="250"/>
      <c r="Q544" s="250"/>
      <c r="R544" s="250"/>
      <c r="S544" s="250"/>
      <c r="T544" s="251"/>
      <c r="AT544" s="252" t="s">
        <v>182</v>
      </c>
      <c r="AU544" s="252" t="s">
        <v>81</v>
      </c>
      <c r="AV544" s="13" t="s">
        <v>83</v>
      </c>
      <c r="AW544" s="13" t="s">
        <v>35</v>
      </c>
      <c r="AX544" s="13" t="s">
        <v>81</v>
      </c>
      <c r="AY544" s="252" t="s">
        <v>152</v>
      </c>
    </row>
    <row r="545" s="1" customFormat="1" ht="16.5" customHeight="1">
      <c r="B545" s="38"/>
      <c r="C545" s="264" t="s">
        <v>1165</v>
      </c>
      <c r="D545" s="264" t="s">
        <v>325</v>
      </c>
      <c r="E545" s="265" t="s">
        <v>1166</v>
      </c>
      <c r="F545" s="266" t="s">
        <v>1167</v>
      </c>
      <c r="G545" s="267" t="s">
        <v>254</v>
      </c>
      <c r="H545" s="268">
        <v>44</v>
      </c>
      <c r="I545" s="269"/>
      <c r="J545" s="270">
        <f>ROUND(I545*H545,2)</f>
        <v>0</v>
      </c>
      <c r="K545" s="266" t="s">
        <v>178</v>
      </c>
      <c r="L545" s="271"/>
      <c r="M545" s="272" t="s">
        <v>19</v>
      </c>
      <c r="N545" s="273" t="s">
        <v>44</v>
      </c>
      <c r="O545" s="83"/>
      <c r="P545" s="227">
        <f>O545*H545</f>
        <v>0</v>
      </c>
      <c r="Q545" s="227">
        <v>0.125</v>
      </c>
      <c r="R545" s="227">
        <f>Q545*H545</f>
        <v>5.5</v>
      </c>
      <c r="S545" s="227">
        <v>0</v>
      </c>
      <c r="T545" s="228">
        <f>S545*H545</f>
        <v>0</v>
      </c>
      <c r="AR545" s="223" t="s">
        <v>233</v>
      </c>
      <c r="AT545" s="223" t="s">
        <v>325</v>
      </c>
      <c r="AU545" s="223" t="s">
        <v>81</v>
      </c>
      <c r="AY545" s="17" t="s">
        <v>152</v>
      </c>
      <c r="BE545" s="224">
        <f>IF(N545="základní",J545,0)</f>
        <v>0</v>
      </c>
      <c r="BF545" s="224">
        <f>IF(N545="snížená",J545,0)</f>
        <v>0</v>
      </c>
      <c r="BG545" s="224">
        <f>IF(N545="zákl. přenesená",J545,0)</f>
        <v>0</v>
      </c>
      <c r="BH545" s="224">
        <f>IF(N545="sníž. přenesená",J545,0)</f>
        <v>0</v>
      </c>
      <c r="BI545" s="224">
        <f>IF(N545="nulová",J545,0)</f>
        <v>0</v>
      </c>
      <c r="BJ545" s="17" t="s">
        <v>81</v>
      </c>
      <c r="BK545" s="224">
        <f>ROUND(I545*H545,2)</f>
        <v>0</v>
      </c>
      <c r="BL545" s="17" t="s">
        <v>151</v>
      </c>
      <c r="BM545" s="223" t="s">
        <v>1168</v>
      </c>
    </row>
    <row r="546" s="12" customFormat="1">
      <c r="B546" s="232"/>
      <c r="C546" s="233"/>
      <c r="D546" s="229" t="s">
        <v>182</v>
      </c>
      <c r="E546" s="234" t="s">
        <v>19</v>
      </c>
      <c r="F546" s="235" t="s">
        <v>1163</v>
      </c>
      <c r="G546" s="233"/>
      <c r="H546" s="234" t="s">
        <v>19</v>
      </c>
      <c r="I546" s="236"/>
      <c r="J546" s="233"/>
      <c r="K546" s="233"/>
      <c r="L546" s="237"/>
      <c r="M546" s="238"/>
      <c r="N546" s="239"/>
      <c r="O546" s="239"/>
      <c r="P546" s="239"/>
      <c r="Q546" s="239"/>
      <c r="R546" s="239"/>
      <c r="S546" s="239"/>
      <c r="T546" s="240"/>
      <c r="AT546" s="241" t="s">
        <v>182</v>
      </c>
      <c r="AU546" s="241" t="s">
        <v>81</v>
      </c>
      <c r="AV546" s="12" t="s">
        <v>81</v>
      </c>
      <c r="AW546" s="12" t="s">
        <v>35</v>
      </c>
      <c r="AX546" s="12" t="s">
        <v>73</v>
      </c>
      <c r="AY546" s="241" t="s">
        <v>152</v>
      </c>
    </row>
    <row r="547" s="12" customFormat="1">
      <c r="B547" s="232"/>
      <c r="C547" s="233"/>
      <c r="D547" s="229" t="s">
        <v>182</v>
      </c>
      <c r="E547" s="234" t="s">
        <v>19</v>
      </c>
      <c r="F547" s="235" t="s">
        <v>1164</v>
      </c>
      <c r="G547" s="233"/>
      <c r="H547" s="234" t="s">
        <v>19</v>
      </c>
      <c r="I547" s="236"/>
      <c r="J547" s="233"/>
      <c r="K547" s="233"/>
      <c r="L547" s="237"/>
      <c r="M547" s="238"/>
      <c r="N547" s="239"/>
      <c r="O547" s="239"/>
      <c r="P547" s="239"/>
      <c r="Q547" s="239"/>
      <c r="R547" s="239"/>
      <c r="S547" s="239"/>
      <c r="T547" s="240"/>
      <c r="AT547" s="241" t="s">
        <v>182</v>
      </c>
      <c r="AU547" s="241" t="s">
        <v>81</v>
      </c>
      <c r="AV547" s="12" t="s">
        <v>81</v>
      </c>
      <c r="AW547" s="12" t="s">
        <v>35</v>
      </c>
      <c r="AX547" s="12" t="s">
        <v>73</v>
      </c>
      <c r="AY547" s="241" t="s">
        <v>152</v>
      </c>
    </row>
    <row r="548" s="13" customFormat="1">
      <c r="B548" s="242"/>
      <c r="C548" s="243"/>
      <c r="D548" s="229" t="s">
        <v>182</v>
      </c>
      <c r="E548" s="244" t="s">
        <v>19</v>
      </c>
      <c r="F548" s="245" t="s">
        <v>504</v>
      </c>
      <c r="G548" s="243"/>
      <c r="H548" s="246">
        <v>44</v>
      </c>
      <c r="I548" s="247"/>
      <c r="J548" s="243"/>
      <c r="K548" s="243"/>
      <c r="L548" s="248"/>
      <c r="M548" s="249"/>
      <c r="N548" s="250"/>
      <c r="O548" s="250"/>
      <c r="P548" s="250"/>
      <c r="Q548" s="250"/>
      <c r="R548" s="250"/>
      <c r="S548" s="250"/>
      <c r="T548" s="251"/>
      <c r="AT548" s="252" t="s">
        <v>182</v>
      </c>
      <c r="AU548" s="252" t="s">
        <v>81</v>
      </c>
      <c r="AV548" s="13" t="s">
        <v>83</v>
      </c>
      <c r="AW548" s="13" t="s">
        <v>35</v>
      </c>
      <c r="AX548" s="13" t="s">
        <v>81</v>
      </c>
      <c r="AY548" s="252" t="s">
        <v>152</v>
      </c>
    </row>
    <row r="549" s="1" customFormat="1" ht="24" customHeight="1">
      <c r="B549" s="38"/>
      <c r="C549" s="211" t="s">
        <v>1169</v>
      </c>
      <c r="D549" s="211" t="s">
        <v>155</v>
      </c>
      <c r="E549" s="212" t="s">
        <v>1170</v>
      </c>
      <c r="F549" s="213" t="s">
        <v>1171</v>
      </c>
      <c r="G549" s="214" t="s">
        <v>254</v>
      </c>
      <c r="H549" s="215">
        <v>66</v>
      </c>
      <c r="I549" s="216"/>
      <c r="J549" s="217">
        <f>ROUND(I549*H549,2)</f>
        <v>0</v>
      </c>
      <c r="K549" s="213" t="s">
        <v>178</v>
      </c>
      <c r="L549" s="43"/>
      <c r="M549" s="225" t="s">
        <v>19</v>
      </c>
      <c r="N549" s="226" t="s">
        <v>44</v>
      </c>
      <c r="O549" s="83"/>
      <c r="P549" s="227">
        <f>O549*H549</f>
        <v>0</v>
      </c>
      <c r="Q549" s="227">
        <v>0.17488999999999999</v>
      </c>
      <c r="R549" s="227">
        <f>Q549*H549</f>
        <v>11.542739999999998</v>
      </c>
      <c r="S549" s="227">
        <v>0</v>
      </c>
      <c r="T549" s="228">
        <f>S549*H549</f>
        <v>0</v>
      </c>
      <c r="AR549" s="223" t="s">
        <v>151</v>
      </c>
      <c r="AT549" s="223" t="s">
        <v>155</v>
      </c>
      <c r="AU549" s="223" t="s">
        <v>81</v>
      </c>
      <c r="AY549" s="17" t="s">
        <v>152</v>
      </c>
      <c r="BE549" s="224">
        <f>IF(N549="základní",J549,0)</f>
        <v>0</v>
      </c>
      <c r="BF549" s="224">
        <f>IF(N549="snížená",J549,0)</f>
        <v>0</v>
      </c>
      <c r="BG549" s="224">
        <f>IF(N549="zákl. přenesená",J549,0)</f>
        <v>0</v>
      </c>
      <c r="BH549" s="224">
        <f>IF(N549="sníž. přenesená",J549,0)</f>
        <v>0</v>
      </c>
      <c r="BI549" s="224">
        <f>IF(N549="nulová",J549,0)</f>
        <v>0</v>
      </c>
      <c r="BJ549" s="17" t="s">
        <v>81</v>
      </c>
      <c r="BK549" s="224">
        <f>ROUND(I549*H549,2)</f>
        <v>0</v>
      </c>
      <c r="BL549" s="17" t="s">
        <v>151</v>
      </c>
      <c r="BM549" s="223" t="s">
        <v>1172</v>
      </c>
    </row>
    <row r="550" s="1" customFormat="1">
      <c r="B550" s="38"/>
      <c r="C550" s="39"/>
      <c r="D550" s="229" t="s">
        <v>180</v>
      </c>
      <c r="E550" s="39"/>
      <c r="F550" s="230" t="s">
        <v>1173</v>
      </c>
      <c r="G550" s="39"/>
      <c r="H550" s="39"/>
      <c r="I550" s="135"/>
      <c r="J550" s="39"/>
      <c r="K550" s="39"/>
      <c r="L550" s="43"/>
      <c r="M550" s="231"/>
      <c r="N550" s="83"/>
      <c r="O550" s="83"/>
      <c r="P550" s="83"/>
      <c r="Q550" s="83"/>
      <c r="R550" s="83"/>
      <c r="S550" s="83"/>
      <c r="T550" s="84"/>
      <c r="AT550" s="17" t="s">
        <v>180</v>
      </c>
      <c r="AU550" s="17" t="s">
        <v>81</v>
      </c>
    </row>
    <row r="551" s="12" customFormat="1">
      <c r="B551" s="232"/>
      <c r="C551" s="233"/>
      <c r="D551" s="229" t="s">
        <v>182</v>
      </c>
      <c r="E551" s="234" t="s">
        <v>19</v>
      </c>
      <c r="F551" s="235" t="s">
        <v>1174</v>
      </c>
      <c r="G551" s="233"/>
      <c r="H551" s="234" t="s">
        <v>19</v>
      </c>
      <c r="I551" s="236"/>
      <c r="J551" s="233"/>
      <c r="K551" s="233"/>
      <c r="L551" s="237"/>
      <c r="M551" s="238"/>
      <c r="N551" s="239"/>
      <c r="O551" s="239"/>
      <c r="P551" s="239"/>
      <c r="Q551" s="239"/>
      <c r="R551" s="239"/>
      <c r="S551" s="239"/>
      <c r="T551" s="240"/>
      <c r="AT551" s="241" t="s">
        <v>182</v>
      </c>
      <c r="AU551" s="241" t="s">
        <v>81</v>
      </c>
      <c r="AV551" s="12" t="s">
        <v>81</v>
      </c>
      <c r="AW551" s="12" t="s">
        <v>35</v>
      </c>
      <c r="AX551" s="12" t="s">
        <v>73</v>
      </c>
      <c r="AY551" s="241" t="s">
        <v>152</v>
      </c>
    </row>
    <row r="552" s="12" customFormat="1">
      <c r="B552" s="232"/>
      <c r="C552" s="233"/>
      <c r="D552" s="229" t="s">
        <v>182</v>
      </c>
      <c r="E552" s="234" t="s">
        <v>19</v>
      </c>
      <c r="F552" s="235" t="s">
        <v>1175</v>
      </c>
      <c r="G552" s="233"/>
      <c r="H552" s="234" t="s">
        <v>19</v>
      </c>
      <c r="I552" s="236"/>
      <c r="J552" s="233"/>
      <c r="K552" s="233"/>
      <c r="L552" s="237"/>
      <c r="M552" s="238"/>
      <c r="N552" s="239"/>
      <c r="O552" s="239"/>
      <c r="P552" s="239"/>
      <c r="Q552" s="239"/>
      <c r="R552" s="239"/>
      <c r="S552" s="239"/>
      <c r="T552" s="240"/>
      <c r="AT552" s="241" t="s">
        <v>182</v>
      </c>
      <c r="AU552" s="241" t="s">
        <v>81</v>
      </c>
      <c r="AV552" s="12" t="s">
        <v>81</v>
      </c>
      <c r="AW552" s="12" t="s">
        <v>35</v>
      </c>
      <c r="AX552" s="12" t="s">
        <v>73</v>
      </c>
      <c r="AY552" s="241" t="s">
        <v>152</v>
      </c>
    </row>
    <row r="553" s="13" customFormat="1">
      <c r="B553" s="242"/>
      <c r="C553" s="243"/>
      <c r="D553" s="229" t="s">
        <v>182</v>
      </c>
      <c r="E553" s="244" t="s">
        <v>19</v>
      </c>
      <c r="F553" s="245" t="s">
        <v>655</v>
      </c>
      <c r="G553" s="243"/>
      <c r="H553" s="246">
        <v>66</v>
      </c>
      <c r="I553" s="247"/>
      <c r="J553" s="243"/>
      <c r="K553" s="243"/>
      <c r="L553" s="248"/>
      <c r="M553" s="249"/>
      <c r="N553" s="250"/>
      <c r="O553" s="250"/>
      <c r="P553" s="250"/>
      <c r="Q553" s="250"/>
      <c r="R553" s="250"/>
      <c r="S553" s="250"/>
      <c r="T553" s="251"/>
      <c r="AT553" s="252" t="s">
        <v>182</v>
      </c>
      <c r="AU553" s="252" t="s">
        <v>81</v>
      </c>
      <c r="AV553" s="13" t="s">
        <v>83</v>
      </c>
      <c r="AW553" s="13" t="s">
        <v>35</v>
      </c>
      <c r="AX553" s="13" t="s">
        <v>81</v>
      </c>
      <c r="AY553" s="252" t="s">
        <v>152</v>
      </c>
    </row>
    <row r="554" s="1" customFormat="1" ht="16.5" customHeight="1">
      <c r="B554" s="38"/>
      <c r="C554" s="264" t="s">
        <v>1176</v>
      </c>
      <c r="D554" s="264" t="s">
        <v>325</v>
      </c>
      <c r="E554" s="265" t="s">
        <v>1177</v>
      </c>
      <c r="F554" s="266" t="s">
        <v>1178</v>
      </c>
      <c r="G554" s="267" t="s">
        <v>254</v>
      </c>
      <c r="H554" s="268">
        <v>66</v>
      </c>
      <c r="I554" s="269"/>
      <c r="J554" s="270">
        <f>ROUND(I554*H554,2)</f>
        <v>0</v>
      </c>
      <c r="K554" s="266" t="s">
        <v>178</v>
      </c>
      <c r="L554" s="271"/>
      <c r="M554" s="272" t="s">
        <v>19</v>
      </c>
      <c r="N554" s="273" t="s">
        <v>44</v>
      </c>
      <c r="O554" s="83"/>
      <c r="P554" s="227">
        <f>O554*H554</f>
        <v>0</v>
      </c>
      <c r="Q554" s="227">
        <v>0.22500000000000001</v>
      </c>
      <c r="R554" s="227">
        <f>Q554*H554</f>
        <v>14.85</v>
      </c>
      <c r="S554" s="227">
        <v>0</v>
      </c>
      <c r="T554" s="228">
        <f>S554*H554</f>
        <v>0</v>
      </c>
      <c r="AR554" s="223" t="s">
        <v>233</v>
      </c>
      <c r="AT554" s="223" t="s">
        <v>325</v>
      </c>
      <c r="AU554" s="223" t="s">
        <v>81</v>
      </c>
      <c r="AY554" s="17" t="s">
        <v>152</v>
      </c>
      <c r="BE554" s="224">
        <f>IF(N554="základní",J554,0)</f>
        <v>0</v>
      </c>
      <c r="BF554" s="224">
        <f>IF(N554="snížená",J554,0)</f>
        <v>0</v>
      </c>
      <c r="BG554" s="224">
        <f>IF(N554="zákl. přenesená",J554,0)</f>
        <v>0</v>
      </c>
      <c r="BH554" s="224">
        <f>IF(N554="sníž. přenesená",J554,0)</f>
        <v>0</v>
      </c>
      <c r="BI554" s="224">
        <f>IF(N554="nulová",J554,0)</f>
        <v>0</v>
      </c>
      <c r="BJ554" s="17" t="s">
        <v>81</v>
      </c>
      <c r="BK554" s="224">
        <f>ROUND(I554*H554,2)</f>
        <v>0</v>
      </c>
      <c r="BL554" s="17" t="s">
        <v>151</v>
      </c>
      <c r="BM554" s="223" t="s">
        <v>1179</v>
      </c>
    </row>
    <row r="555" s="13" customFormat="1">
      <c r="B555" s="242"/>
      <c r="C555" s="243"/>
      <c r="D555" s="229" t="s">
        <v>182</v>
      </c>
      <c r="E555" s="243"/>
      <c r="F555" s="245" t="s">
        <v>1180</v>
      </c>
      <c r="G555" s="243"/>
      <c r="H555" s="246">
        <v>66</v>
      </c>
      <c r="I555" s="247"/>
      <c r="J555" s="243"/>
      <c r="K555" s="243"/>
      <c r="L555" s="248"/>
      <c r="M555" s="249"/>
      <c r="N555" s="250"/>
      <c r="O555" s="250"/>
      <c r="P555" s="250"/>
      <c r="Q555" s="250"/>
      <c r="R555" s="250"/>
      <c r="S555" s="250"/>
      <c r="T555" s="251"/>
      <c r="AT555" s="252" t="s">
        <v>182</v>
      </c>
      <c r="AU555" s="252" t="s">
        <v>81</v>
      </c>
      <c r="AV555" s="13" t="s">
        <v>83</v>
      </c>
      <c r="AW555" s="13" t="s">
        <v>4</v>
      </c>
      <c r="AX555" s="13" t="s">
        <v>81</v>
      </c>
      <c r="AY555" s="252" t="s">
        <v>152</v>
      </c>
    </row>
    <row r="556" s="1" customFormat="1" ht="24" customHeight="1">
      <c r="B556" s="38"/>
      <c r="C556" s="211" t="s">
        <v>1181</v>
      </c>
      <c r="D556" s="211" t="s">
        <v>155</v>
      </c>
      <c r="E556" s="212" t="s">
        <v>1182</v>
      </c>
      <c r="F556" s="213" t="s">
        <v>1183</v>
      </c>
      <c r="G556" s="214" t="s">
        <v>254</v>
      </c>
      <c r="H556" s="215">
        <v>25</v>
      </c>
      <c r="I556" s="216"/>
      <c r="J556" s="217">
        <f>ROUND(I556*H556,2)</f>
        <v>0</v>
      </c>
      <c r="K556" s="213" t="s">
        <v>178</v>
      </c>
      <c r="L556" s="43"/>
      <c r="M556" s="225" t="s">
        <v>19</v>
      </c>
      <c r="N556" s="226" t="s">
        <v>44</v>
      </c>
      <c r="O556" s="83"/>
      <c r="P556" s="227">
        <f>O556*H556</f>
        <v>0</v>
      </c>
      <c r="Q556" s="227">
        <v>0</v>
      </c>
      <c r="R556" s="227">
        <f>Q556*H556</f>
        <v>0</v>
      </c>
      <c r="S556" s="227">
        <v>0</v>
      </c>
      <c r="T556" s="228">
        <f>S556*H556</f>
        <v>0</v>
      </c>
      <c r="AR556" s="223" t="s">
        <v>151</v>
      </c>
      <c r="AT556" s="223" t="s">
        <v>155</v>
      </c>
      <c r="AU556" s="223" t="s">
        <v>81</v>
      </c>
      <c r="AY556" s="17" t="s">
        <v>152</v>
      </c>
      <c r="BE556" s="224">
        <f>IF(N556="základní",J556,0)</f>
        <v>0</v>
      </c>
      <c r="BF556" s="224">
        <f>IF(N556="snížená",J556,0)</f>
        <v>0</v>
      </c>
      <c r="BG556" s="224">
        <f>IF(N556="zákl. přenesená",J556,0)</f>
        <v>0</v>
      </c>
      <c r="BH556" s="224">
        <f>IF(N556="sníž. přenesená",J556,0)</f>
        <v>0</v>
      </c>
      <c r="BI556" s="224">
        <f>IF(N556="nulová",J556,0)</f>
        <v>0</v>
      </c>
      <c r="BJ556" s="17" t="s">
        <v>81</v>
      </c>
      <c r="BK556" s="224">
        <f>ROUND(I556*H556,2)</f>
        <v>0</v>
      </c>
      <c r="BL556" s="17" t="s">
        <v>151</v>
      </c>
      <c r="BM556" s="223" t="s">
        <v>1184</v>
      </c>
    </row>
    <row r="557" s="1" customFormat="1" ht="36" customHeight="1">
      <c r="B557" s="38"/>
      <c r="C557" s="211" t="s">
        <v>1185</v>
      </c>
      <c r="D557" s="211" t="s">
        <v>155</v>
      </c>
      <c r="E557" s="212" t="s">
        <v>1186</v>
      </c>
      <c r="F557" s="213" t="s">
        <v>1187</v>
      </c>
      <c r="G557" s="214" t="s">
        <v>254</v>
      </c>
      <c r="H557" s="215">
        <v>1444</v>
      </c>
      <c r="I557" s="216"/>
      <c r="J557" s="217">
        <f>ROUND(I557*H557,2)</f>
        <v>0</v>
      </c>
      <c r="K557" s="213" t="s">
        <v>178</v>
      </c>
      <c r="L557" s="43"/>
      <c r="M557" s="225" t="s">
        <v>19</v>
      </c>
      <c r="N557" s="226" t="s">
        <v>44</v>
      </c>
      <c r="O557" s="83"/>
      <c r="P557" s="227">
        <f>O557*H557</f>
        <v>0</v>
      </c>
      <c r="Q557" s="227">
        <v>0</v>
      </c>
      <c r="R557" s="227">
        <f>Q557*H557</f>
        <v>0</v>
      </c>
      <c r="S557" s="227">
        <v>0</v>
      </c>
      <c r="T557" s="228">
        <f>S557*H557</f>
        <v>0</v>
      </c>
      <c r="AR557" s="223" t="s">
        <v>151</v>
      </c>
      <c r="AT557" s="223" t="s">
        <v>155</v>
      </c>
      <c r="AU557" s="223" t="s">
        <v>81</v>
      </c>
      <c r="AY557" s="17" t="s">
        <v>152</v>
      </c>
      <c r="BE557" s="224">
        <f>IF(N557="základní",J557,0)</f>
        <v>0</v>
      </c>
      <c r="BF557" s="224">
        <f>IF(N557="snížená",J557,0)</f>
        <v>0</v>
      </c>
      <c r="BG557" s="224">
        <f>IF(N557="zákl. přenesená",J557,0)</f>
        <v>0</v>
      </c>
      <c r="BH557" s="224">
        <f>IF(N557="sníž. přenesená",J557,0)</f>
        <v>0</v>
      </c>
      <c r="BI557" s="224">
        <f>IF(N557="nulová",J557,0)</f>
        <v>0</v>
      </c>
      <c r="BJ557" s="17" t="s">
        <v>81</v>
      </c>
      <c r="BK557" s="224">
        <f>ROUND(I557*H557,2)</f>
        <v>0</v>
      </c>
      <c r="BL557" s="17" t="s">
        <v>151</v>
      </c>
      <c r="BM557" s="223" t="s">
        <v>1188</v>
      </c>
    </row>
    <row r="558" s="1" customFormat="1">
      <c r="B558" s="38"/>
      <c r="C558" s="39"/>
      <c r="D558" s="229" t="s">
        <v>180</v>
      </c>
      <c r="E558" s="39"/>
      <c r="F558" s="230" t="s">
        <v>1189</v>
      </c>
      <c r="G558" s="39"/>
      <c r="H558" s="39"/>
      <c r="I558" s="135"/>
      <c r="J558" s="39"/>
      <c r="K558" s="39"/>
      <c r="L558" s="43"/>
      <c r="M558" s="231"/>
      <c r="N558" s="83"/>
      <c r="O558" s="83"/>
      <c r="P558" s="83"/>
      <c r="Q558" s="83"/>
      <c r="R558" s="83"/>
      <c r="S558" s="83"/>
      <c r="T558" s="84"/>
      <c r="AT558" s="17" t="s">
        <v>180</v>
      </c>
      <c r="AU558" s="17" t="s">
        <v>81</v>
      </c>
    </row>
    <row r="559" s="12" customFormat="1">
      <c r="B559" s="232"/>
      <c r="C559" s="233"/>
      <c r="D559" s="229" t="s">
        <v>182</v>
      </c>
      <c r="E559" s="234" t="s">
        <v>19</v>
      </c>
      <c r="F559" s="235" t="s">
        <v>1190</v>
      </c>
      <c r="G559" s="233"/>
      <c r="H559" s="234" t="s">
        <v>19</v>
      </c>
      <c r="I559" s="236"/>
      <c r="J559" s="233"/>
      <c r="K559" s="233"/>
      <c r="L559" s="237"/>
      <c r="M559" s="238"/>
      <c r="N559" s="239"/>
      <c r="O559" s="239"/>
      <c r="P559" s="239"/>
      <c r="Q559" s="239"/>
      <c r="R559" s="239"/>
      <c r="S559" s="239"/>
      <c r="T559" s="240"/>
      <c r="AT559" s="241" t="s">
        <v>182</v>
      </c>
      <c r="AU559" s="241" t="s">
        <v>81</v>
      </c>
      <c r="AV559" s="12" t="s">
        <v>81</v>
      </c>
      <c r="AW559" s="12" t="s">
        <v>35</v>
      </c>
      <c r="AX559" s="12" t="s">
        <v>73</v>
      </c>
      <c r="AY559" s="241" t="s">
        <v>152</v>
      </c>
    </row>
    <row r="560" s="12" customFormat="1">
      <c r="B560" s="232"/>
      <c r="C560" s="233"/>
      <c r="D560" s="229" t="s">
        <v>182</v>
      </c>
      <c r="E560" s="234" t="s">
        <v>19</v>
      </c>
      <c r="F560" s="235" t="s">
        <v>1191</v>
      </c>
      <c r="G560" s="233"/>
      <c r="H560" s="234" t="s">
        <v>19</v>
      </c>
      <c r="I560" s="236"/>
      <c r="J560" s="233"/>
      <c r="K560" s="233"/>
      <c r="L560" s="237"/>
      <c r="M560" s="238"/>
      <c r="N560" s="239"/>
      <c r="O560" s="239"/>
      <c r="P560" s="239"/>
      <c r="Q560" s="239"/>
      <c r="R560" s="239"/>
      <c r="S560" s="239"/>
      <c r="T560" s="240"/>
      <c r="AT560" s="241" t="s">
        <v>182</v>
      </c>
      <c r="AU560" s="241" t="s">
        <v>81</v>
      </c>
      <c r="AV560" s="12" t="s">
        <v>81</v>
      </c>
      <c r="AW560" s="12" t="s">
        <v>35</v>
      </c>
      <c r="AX560" s="12" t="s">
        <v>73</v>
      </c>
      <c r="AY560" s="241" t="s">
        <v>152</v>
      </c>
    </row>
    <row r="561" s="12" customFormat="1">
      <c r="B561" s="232"/>
      <c r="C561" s="233"/>
      <c r="D561" s="229" t="s">
        <v>182</v>
      </c>
      <c r="E561" s="234" t="s">
        <v>19</v>
      </c>
      <c r="F561" s="235" t="s">
        <v>1192</v>
      </c>
      <c r="G561" s="233"/>
      <c r="H561" s="234" t="s">
        <v>19</v>
      </c>
      <c r="I561" s="236"/>
      <c r="J561" s="233"/>
      <c r="K561" s="233"/>
      <c r="L561" s="237"/>
      <c r="M561" s="238"/>
      <c r="N561" s="239"/>
      <c r="O561" s="239"/>
      <c r="P561" s="239"/>
      <c r="Q561" s="239"/>
      <c r="R561" s="239"/>
      <c r="S561" s="239"/>
      <c r="T561" s="240"/>
      <c r="AT561" s="241" t="s">
        <v>182</v>
      </c>
      <c r="AU561" s="241" t="s">
        <v>81</v>
      </c>
      <c r="AV561" s="12" t="s">
        <v>81</v>
      </c>
      <c r="AW561" s="12" t="s">
        <v>35</v>
      </c>
      <c r="AX561" s="12" t="s">
        <v>73</v>
      </c>
      <c r="AY561" s="241" t="s">
        <v>152</v>
      </c>
    </row>
    <row r="562" s="13" customFormat="1">
      <c r="B562" s="242"/>
      <c r="C562" s="243"/>
      <c r="D562" s="229" t="s">
        <v>182</v>
      </c>
      <c r="E562" s="244" t="s">
        <v>19</v>
      </c>
      <c r="F562" s="245" t="s">
        <v>1193</v>
      </c>
      <c r="G562" s="243"/>
      <c r="H562" s="246">
        <v>1444</v>
      </c>
      <c r="I562" s="247"/>
      <c r="J562" s="243"/>
      <c r="K562" s="243"/>
      <c r="L562" s="248"/>
      <c r="M562" s="249"/>
      <c r="N562" s="250"/>
      <c r="O562" s="250"/>
      <c r="P562" s="250"/>
      <c r="Q562" s="250"/>
      <c r="R562" s="250"/>
      <c r="S562" s="250"/>
      <c r="T562" s="251"/>
      <c r="AT562" s="252" t="s">
        <v>182</v>
      </c>
      <c r="AU562" s="252" t="s">
        <v>81</v>
      </c>
      <c r="AV562" s="13" t="s">
        <v>83</v>
      </c>
      <c r="AW562" s="13" t="s">
        <v>35</v>
      </c>
      <c r="AX562" s="13" t="s">
        <v>81</v>
      </c>
      <c r="AY562" s="252" t="s">
        <v>152</v>
      </c>
    </row>
    <row r="563" s="1" customFormat="1" ht="48" customHeight="1">
      <c r="B563" s="38"/>
      <c r="C563" s="211" t="s">
        <v>1194</v>
      </c>
      <c r="D563" s="211" t="s">
        <v>155</v>
      </c>
      <c r="E563" s="212" t="s">
        <v>1195</v>
      </c>
      <c r="F563" s="213" t="s">
        <v>1196</v>
      </c>
      <c r="G563" s="214" t="s">
        <v>254</v>
      </c>
      <c r="H563" s="215">
        <v>1444</v>
      </c>
      <c r="I563" s="216"/>
      <c r="J563" s="217">
        <f>ROUND(I563*H563,2)</f>
        <v>0</v>
      </c>
      <c r="K563" s="213" t="s">
        <v>178</v>
      </c>
      <c r="L563" s="43"/>
      <c r="M563" s="225" t="s">
        <v>19</v>
      </c>
      <c r="N563" s="226" t="s">
        <v>44</v>
      </c>
      <c r="O563" s="83"/>
      <c r="P563" s="227">
        <f>O563*H563</f>
        <v>0</v>
      </c>
      <c r="Q563" s="227">
        <v>5.0000000000000002E-05</v>
      </c>
      <c r="R563" s="227">
        <f>Q563*H563</f>
        <v>0.0722</v>
      </c>
      <c r="S563" s="227">
        <v>0</v>
      </c>
      <c r="T563" s="228">
        <f>S563*H563</f>
        <v>0</v>
      </c>
      <c r="AR563" s="223" t="s">
        <v>151</v>
      </c>
      <c r="AT563" s="223" t="s">
        <v>155</v>
      </c>
      <c r="AU563" s="223" t="s">
        <v>81</v>
      </c>
      <c r="AY563" s="17" t="s">
        <v>152</v>
      </c>
      <c r="BE563" s="224">
        <f>IF(N563="základní",J563,0)</f>
        <v>0</v>
      </c>
      <c r="BF563" s="224">
        <f>IF(N563="snížená",J563,0)</f>
        <v>0</v>
      </c>
      <c r="BG563" s="224">
        <f>IF(N563="zákl. přenesená",J563,0)</f>
        <v>0</v>
      </c>
      <c r="BH563" s="224">
        <f>IF(N563="sníž. přenesená",J563,0)</f>
        <v>0</v>
      </c>
      <c r="BI563" s="224">
        <f>IF(N563="nulová",J563,0)</f>
        <v>0</v>
      </c>
      <c r="BJ563" s="17" t="s">
        <v>81</v>
      </c>
      <c r="BK563" s="224">
        <f>ROUND(I563*H563,2)</f>
        <v>0</v>
      </c>
      <c r="BL563" s="17" t="s">
        <v>151</v>
      </c>
      <c r="BM563" s="223" t="s">
        <v>1197</v>
      </c>
    </row>
    <row r="564" s="1" customFormat="1">
      <c r="B564" s="38"/>
      <c r="C564" s="39"/>
      <c r="D564" s="229" t="s">
        <v>180</v>
      </c>
      <c r="E564" s="39"/>
      <c r="F564" s="230" t="s">
        <v>1198</v>
      </c>
      <c r="G564" s="39"/>
      <c r="H564" s="39"/>
      <c r="I564" s="135"/>
      <c r="J564" s="39"/>
      <c r="K564" s="39"/>
      <c r="L564" s="43"/>
      <c r="M564" s="231"/>
      <c r="N564" s="83"/>
      <c r="O564" s="83"/>
      <c r="P564" s="83"/>
      <c r="Q564" s="83"/>
      <c r="R564" s="83"/>
      <c r="S564" s="83"/>
      <c r="T564" s="84"/>
      <c r="AT564" s="17" t="s">
        <v>180</v>
      </c>
      <c r="AU564" s="17" t="s">
        <v>81</v>
      </c>
    </row>
    <row r="565" s="12" customFormat="1">
      <c r="B565" s="232"/>
      <c r="C565" s="233"/>
      <c r="D565" s="229" t="s">
        <v>182</v>
      </c>
      <c r="E565" s="234" t="s">
        <v>19</v>
      </c>
      <c r="F565" s="235" t="s">
        <v>1199</v>
      </c>
      <c r="G565" s="233"/>
      <c r="H565" s="234" t="s">
        <v>19</v>
      </c>
      <c r="I565" s="236"/>
      <c r="J565" s="233"/>
      <c r="K565" s="233"/>
      <c r="L565" s="237"/>
      <c r="M565" s="238"/>
      <c r="N565" s="239"/>
      <c r="O565" s="239"/>
      <c r="P565" s="239"/>
      <c r="Q565" s="239"/>
      <c r="R565" s="239"/>
      <c r="S565" s="239"/>
      <c r="T565" s="240"/>
      <c r="AT565" s="241" t="s">
        <v>182</v>
      </c>
      <c r="AU565" s="241" t="s">
        <v>81</v>
      </c>
      <c r="AV565" s="12" t="s">
        <v>81</v>
      </c>
      <c r="AW565" s="12" t="s">
        <v>35</v>
      </c>
      <c r="AX565" s="12" t="s">
        <v>73</v>
      </c>
      <c r="AY565" s="241" t="s">
        <v>152</v>
      </c>
    </row>
    <row r="566" s="12" customFormat="1">
      <c r="B566" s="232"/>
      <c r="C566" s="233"/>
      <c r="D566" s="229" t="s">
        <v>182</v>
      </c>
      <c r="E566" s="234" t="s">
        <v>19</v>
      </c>
      <c r="F566" s="235" t="s">
        <v>1200</v>
      </c>
      <c r="G566" s="233"/>
      <c r="H566" s="234" t="s">
        <v>19</v>
      </c>
      <c r="I566" s="236"/>
      <c r="J566" s="233"/>
      <c r="K566" s="233"/>
      <c r="L566" s="237"/>
      <c r="M566" s="238"/>
      <c r="N566" s="239"/>
      <c r="O566" s="239"/>
      <c r="P566" s="239"/>
      <c r="Q566" s="239"/>
      <c r="R566" s="239"/>
      <c r="S566" s="239"/>
      <c r="T566" s="240"/>
      <c r="AT566" s="241" t="s">
        <v>182</v>
      </c>
      <c r="AU566" s="241" t="s">
        <v>81</v>
      </c>
      <c r="AV566" s="12" t="s">
        <v>81</v>
      </c>
      <c r="AW566" s="12" t="s">
        <v>35</v>
      </c>
      <c r="AX566" s="12" t="s">
        <v>73</v>
      </c>
      <c r="AY566" s="241" t="s">
        <v>152</v>
      </c>
    </row>
    <row r="567" s="12" customFormat="1">
      <c r="B567" s="232"/>
      <c r="C567" s="233"/>
      <c r="D567" s="229" t="s">
        <v>182</v>
      </c>
      <c r="E567" s="234" t="s">
        <v>19</v>
      </c>
      <c r="F567" s="235" t="s">
        <v>1201</v>
      </c>
      <c r="G567" s="233"/>
      <c r="H567" s="234" t="s">
        <v>19</v>
      </c>
      <c r="I567" s="236"/>
      <c r="J567" s="233"/>
      <c r="K567" s="233"/>
      <c r="L567" s="237"/>
      <c r="M567" s="238"/>
      <c r="N567" s="239"/>
      <c r="O567" s="239"/>
      <c r="P567" s="239"/>
      <c r="Q567" s="239"/>
      <c r="R567" s="239"/>
      <c r="S567" s="239"/>
      <c r="T567" s="240"/>
      <c r="AT567" s="241" t="s">
        <v>182</v>
      </c>
      <c r="AU567" s="241" t="s">
        <v>81</v>
      </c>
      <c r="AV567" s="12" t="s">
        <v>81</v>
      </c>
      <c r="AW567" s="12" t="s">
        <v>35</v>
      </c>
      <c r="AX567" s="12" t="s">
        <v>73</v>
      </c>
      <c r="AY567" s="241" t="s">
        <v>152</v>
      </c>
    </row>
    <row r="568" s="13" customFormat="1">
      <c r="B568" s="242"/>
      <c r="C568" s="243"/>
      <c r="D568" s="229" t="s">
        <v>182</v>
      </c>
      <c r="E568" s="244" t="s">
        <v>19</v>
      </c>
      <c r="F568" s="245" t="s">
        <v>1193</v>
      </c>
      <c r="G568" s="243"/>
      <c r="H568" s="246">
        <v>1444</v>
      </c>
      <c r="I568" s="247"/>
      <c r="J568" s="243"/>
      <c r="K568" s="243"/>
      <c r="L568" s="248"/>
      <c r="M568" s="249"/>
      <c r="N568" s="250"/>
      <c r="O568" s="250"/>
      <c r="P568" s="250"/>
      <c r="Q568" s="250"/>
      <c r="R568" s="250"/>
      <c r="S568" s="250"/>
      <c r="T568" s="251"/>
      <c r="AT568" s="252" t="s">
        <v>182</v>
      </c>
      <c r="AU568" s="252" t="s">
        <v>81</v>
      </c>
      <c r="AV568" s="13" t="s">
        <v>83</v>
      </c>
      <c r="AW568" s="13" t="s">
        <v>35</v>
      </c>
      <c r="AX568" s="13" t="s">
        <v>81</v>
      </c>
      <c r="AY568" s="252" t="s">
        <v>152</v>
      </c>
    </row>
    <row r="569" s="1" customFormat="1" ht="24" customHeight="1">
      <c r="B569" s="38"/>
      <c r="C569" s="211" t="s">
        <v>1202</v>
      </c>
      <c r="D569" s="211" t="s">
        <v>155</v>
      </c>
      <c r="E569" s="212" t="s">
        <v>1203</v>
      </c>
      <c r="F569" s="213" t="s">
        <v>1204</v>
      </c>
      <c r="G569" s="214" t="s">
        <v>236</v>
      </c>
      <c r="H569" s="215">
        <v>1596</v>
      </c>
      <c r="I569" s="216"/>
      <c r="J569" s="217">
        <f>ROUND(I569*H569,2)</f>
        <v>0</v>
      </c>
      <c r="K569" s="213" t="s">
        <v>178</v>
      </c>
      <c r="L569" s="43"/>
      <c r="M569" s="225" t="s">
        <v>19</v>
      </c>
      <c r="N569" s="226" t="s">
        <v>44</v>
      </c>
      <c r="O569" s="83"/>
      <c r="P569" s="227">
        <f>O569*H569</f>
        <v>0</v>
      </c>
      <c r="Q569" s="227">
        <v>0.01375</v>
      </c>
      <c r="R569" s="227">
        <f>Q569*H569</f>
        <v>21.945</v>
      </c>
      <c r="S569" s="227">
        <v>0</v>
      </c>
      <c r="T569" s="228">
        <f>S569*H569</f>
        <v>0</v>
      </c>
      <c r="AR569" s="223" t="s">
        <v>151</v>
      </c>
      <c r="AT569" s="223" t="s">
        <v>155</v>
      </c>
      <c r="AU569" s="223" t="s">
        <v>81</v>
      </c>
      <c r="AY569" s="17" t="s">
        <v>152</v>
      </c>
      <c r="BE569" s="224">
        <f>IF(N569="základní",J569,0)</f>
        <v>0</v>
      </c>
      <c r="BF569" s="224">
        <f>IF(N569="snížená",J569,0)</f>
        <v>0</v>
      </c>
      <c r="BG569" s="224">
        <f>IF(N569="zákl. přenesená",J569,0)</f>
        <v>0</v>
      </c>
      <c r="BH569" s="224">
        <f>IF(N569="sníž. přenesená",J569,0)</f>
        <v>0</v>
      </c>
      <c r="BI569" s="224">
        <f>IF(N569="nulová",J569,0)</f>
        <v>0</v>
      </c>
      <c r="BJ569" s="17" t="s">
        <v>81</v>
      </c>
      <c r="BK569" s="224">
        <f>ROUND(I569*H569,2)</f>
        <v>0</v>
      </c>
      <c r="BL569" s="17" t="s">
        <v>151</v>
      </c>
      <c r="BM569" s="223" t="s">
        <v>1205</v>
      </c>
    </row>
    <row r="570" s="1" customFormat="1">
      <c r="B570" s="38"/>
      <c r="C570" s="39"/>
      <c r="D570" s="229" t="s">
        <v>180</v>
      </c>
      <c r="E570" s="39"/>
      <c r="F570" s="230" t="s">
        <v>1206</v>
      </c>
      <c r="G570" s="39"/>
      <c r="H570" s="39"/>
      <c r="I570" s="135"/>
      <c r="J570" s="39"/>
      <c r="K570" s="39"/>
      <c r="L570" s="43"/>
      <c r="M570" s="231"/>
      <c r="N570" s="83"/>
      <c r="O570" s="83"/>
      <c r="P570" s="83"/>
      <c r="Q570" s="83"/>
      <c r="R570" s="83"/>
      <c r="S570" s="83"/>
      <c r="T570" s="84"/>
      <c r="AT570" s="17" t="s">
        <v>180</v>
      </c>
      <c r="AU570" s="17" t="s">
        <v>81</v>
      </c>
    </row>
    <row r="571" s="12" customFormat="1">
      <c r="B571" s="232"/>
      <c r="C571" s="233"/>
      <c r="D571" s="229" t="s">
        <v>182</v>
      </c>
      <c r="E571" s="234" t="s">
        <v>19</v>
      </c>
      <c r="F571" s="235" t="s">
        <v>1207</v>
      </c>
      <c r="G571" s="233"/>
      <c r="H571" s="234" t="s">
        <v>19</v>
      </c>
      <c r="I571" s="236"/>
      <c r="J571" s="233"/>
      <c r="K571" s="233"/>
      <c r="L571" s="237"/>
      <c r="M571" s="238"/>
      <c r="N571" s="239"/>
      <c r="O571" s="239"/>
      <c r="P571" s="239"/>
      <c r="Q571" s="239"/>
      <c r="R571" s="239"/>
      <c r="S571" s="239"/>
      <c r="T571" s="240"/>
      <c r="AT571" s="241" t="s">
        <v>182</v>
      </c>
      <c r="AU571" s="241" t="s">
        <v>81</v>
      </c>
      <c r="AV571" s="12" t="s">
        <v>81</v>
      </c>
      <c r="AW571" s="12" t="s">
        <v>35</v>
      </c>
      <c r="AX571" s="12" t="s">
        <v>73</v>
      </c>
      <c r="AY571" s="241" t="s">
        <v>152</v>
      </c>
    </row>
    <row r="572" s="12" customFormat="1">
      <c r="B572" s="232"/>
      <c r="C572" s="233"/>
      <c r="D572" s="229" t="s">
        <v>182</v>
      </c>
      <c r="E572" s="234" t="s">
        <v>19</v>
      </c>
      <c r="F572" s="235" t="s">
        <v>1208</v>
      </c>
      <c r="G572" s="233"/>
      <c r="H572" s="234" t="s">
        <v>19</v>
      </c>
      <c r="I572" s="236"/>
      <c r="J572" s="233"/>
      <c r="K572" s="233"/>
      <c r="L572" s="237"/>
      <c r="M572" s="238"/>
      <c r="N572" s="239"/>
      <c r="O572" s="239"/>
      <c r="P572" s="239"/>
      <c r="Q572" s="239"/>
      <c r="R572" s="239"/>
      <c r="S572" s="239"/>
      <c r="T572" s="240"/>
      <c r="AT572" s="241" t="s">
        <v>182</v>
      </c>
      <c r="AU572" s="241" t="s">
        <v>81</v>
      </c>
      <c r="AV572" s="12" t="s">
        <v>81</v>
      </c>
      <c r="AW572" s="12" t="s">
        <v>35</v>
      </c>
      <c r="AX572" s="12" t="s">
        <v>73</v>
      </c>
      <c r="AY572" s="241" t="s">
        <v>152</v>
      </c>
    </row>
    <row r="573" s="13" customFormat="1">
      <c r="B573" s="242"/>
      <c r="C573" s="243"/>
      <c r="D573" s="229" t="s">
        <v>182</v>
      </c>
      <c r="E573" s="244" t="s">
        <v>19</v>
      </c>
      <c r="F573" s="245" t="s">
        <v>926</v>
      </c>
      <c r="G573" s="243"/>
      <c r="H573" s="246">
        <v>340</v>
      </c>
      <c r="I573" s="247"/>
      <c r="J573" s="243"/>
      <c r="K573" s="243"/>
      <c r="L573" s="248"/>
      <c r="M573" s="249"/>
      <c r="N573" s="250"/>
      <c r="O573" s="250"/>
      <c r="P573" s="250"/>
      <c r="Q573" s="250"/>
      <c r="R573" s="250"/>
      <c r="S573" s="250"/>
      <c r="T573" s="251"/>
      <c r="AT573" s="252" t="s">
        <v>182</v>
      </c>
      <c r="AU573" s="252" t="s">
        <v>81</v>
      </c>
      <c r="AV573" s="13" t="s">
        <v>83</v>
      </c>
      <c r="AW573" s="13" t="s">
        <v>35</v>
      </c>
      <c r="AX573" s="13" t="s">
        <v>73</v>
      </c>
      <c r="AY573" s="252" t="s">
        <v>152</v>
      </c>
    </row>
    <row r="574" s="13" customFormat="1">
      <c r="B574" s="242"/>
      <c r="C574" s="243"/>
      <c r="D574" s="229" t="s">
        <v>182</v>
      </c>
      <c r="E574" s="244" t="s">
        <v>19</v>
      </c>
      <c r="F574" s="245" t="s">
        <v>927</v>
      </c>
      <c r="G574" s="243"/>
      <c r="H574" s="246">
        <v>1010</v>
      </c>
      <c r="I574" s="247"/>
      <c r="J574" s="243"/>
      <c r="K574" s="243"/>
      <c r="L574" s="248"/>
      <c r="M574" s="249"/>
      <c r="N574" s="250"/>
      <c r="O574" s="250"/>
      <c r="P574" s="250"/>
      <c r="Q574" s="250"/>
      <c r="R574" s="250"/>
      <c r="S574" s="250"/>
      <c r="T574" s="251"/>
      <c r="AT574" s="252" t="s">
        <v>182</v>
      </c>
      <c r="AU574" s="252" t="s">
        <v>81</v>
      </c>
      <c r="AV574" s="13" t="s">
        <v>83</v>
      </c>
      <c r="AW574" s="13" t="s">
        <v>35</v>
      </c>
      <c r="AX574" s="13" t="s">
        <v>73</v>
      </c>
      <c r="AY574" s="252" t="s">
        <v>152</v>
      </c>
    </row>
    <row r="575" s="13" customFormat="1">
      <c r="B575" s="242"/>
      <c r="C575" s="243"/>
      <c r="D575" s="229" t="s">
        <v>182</v>
      </c>
      <c r="E575" s="244" t="s">
        <v>19</v>
      </c>
      <c r="F575" s="245" t="s">
        <v>967</v>
      </c>
      <c r="G575" s="243"/>
      <c r="H575" s="246">
        <v>246</v>
      </c>
      <c r="I575" s="247"/>
      <c r="J575" s="243"/>
      <c r="K575" s="243"/>
      <c r="L575" s="248"/>
      <c r="M575" s="249"/>
      <c r="N575" s="250"/>
      <c r="O575" s="250"/>
      <c r="P575" s="250"/>
      <c r="Q575" s="250"/>
      <c r="R575" s="250"/>
      <c r="S575" s="250"/>
      <c r="T575" s="251"/>
      <c r="AT575" s="252" t="s">
        <v>182</v>
      </c>
      <c r="AU575" s="252" t="s">
        <v>81</v>
      </c>
      <c r="AV575" s="13" t="s">
        <v>83</v>
      </c>
      <c r="AW575" s="13" t="s">
        <v>35</v>
      </c>
      <c r="AX575" s="13" t="s">
        <v>73</v>
      </c>
      <c r="AY575" s="252" t="s">
        <v>152</v>
      </c>
    </row>
    <row r="576" s="14" customFormat="1">
      <c r="B576" s="253"/>
      <c r="C576" s="254"/>
      <c r="D576" s="229" t="s">
        <v>182</v>
      </c>
      <c r="E576" s="255" t="s">
        <v>19</v>
      </c>
      <c r="F576" s="256" t="s">
        <v>189</v>
      </c>
      <c r="G576" s="254"/>
      <c r="H576" s="257">
        <v>1596</v>
      </c>
      <c r="I576" s="258"/>
      <c r="J576" s="254"/>
      <c r="K576" s="254"/>
      <c r="L576" s="259"/>
      <c r="M576" s="260"/>
      <c r="N576" s="261"/>
      <c r="O576" s="261"/>
      <c r="P576" s="261"/>
      <c r="Q576" s="261"/>
      <c r="R576" s="261"/>
      <c r="S576" s="261"/>
      <c r="T576" s="262"/>
      <c r="AT576" s="263" t="s">
        <v>182</v>
      </c>
      <c r="AU576" s="263" t="s">
        <v>81</v>
      </c>
      <c r="AV576" s="14" t="s">
        <v>151</v>
      </c>
      <c r="AW576" s="14" t="s">
        <v>35</v>
      </c>
      <c r="AX576" s="14" t="s">
        <v>81</v>
      </c>
      <c r="AY576" s="263" t="s">
        <v>152</v>
      </c>
    </row>
    <row r="577" s="1" customFormat="1" ht="60" customHeight="1">
      <c r="B577" s="38"/>
      <c r="C577" s="211" t="s">
        <v>1209</v>
      </c>
      <c r="D577" s="211" t="s">
        <v>155</v>
      </c>
      <c r="E577" s="212" t="s">
        <v>1210</v>
      </c>
      <c r="F577" s="213" t="s">
        <v>1211</v>
      </c>
      <c r="G577" s="214" t="s">
        <v>254</v>
      </c>
      <c r="H577" s="215">
        <v>130</v>
      </c>
      <c r="I577" s="216"/>
      <c r="J577" s="217">
        <f>ROUND(I577*H577,2)</f>
        <v>0</v>
      </c>
      <c r="K577" s="213" t="s">
        <v>178</v>
      </c>
      <c r="L577" s="43"/>
      <c r="M577" s="225" t="s">
        <v>19</v>
      </c>
      <c r="N577" s="226" t="s">
        <v>44</v>
      </c>
      <c r="O577" s="83"/>
      <c r="P577" s="227">
        <f>O577*H577</f>
        <v>0</v>
      </c>
      <c r="Q577" s="227">
        <v>0.00060999999999999997</v>
      </c>
      <c r="R577" s="227">
        <f>Q577*H577</f>
        <v>0.079299999999999995</v>
      </c>
      <c r="S577" s="227">
        <v>0</v>
      </c>
      <c r="T577" s="228">
        <f>S577*H577</f>
        <v>0</v>
      </c>
      <c r="AR577" s="223" t="s">
        <v>151</v>
      </c>
      <c r="AT577" s="223" t="s">
        <v>155</v>
      </c>
      <c r="AU577" s="223" t="s">
        <v>81</v>
      </c>
      <c r="AY577" s="17" t="s">
        <v>152</v>
      </c>
      <c r="BE577" s="224">
        <f>IF(N577="základní",J577,0)</f>
        <v>0</v>
      </c>
      <c r="BF577" s="224">
        <f>IF(N577="snížená",J577,0)</f>
        <v>0</v>
      </c>
      <c r="BG577" s="224">
        <f>IF(N577="zákl. přenesená",J577,0)</f>
        <v>0</v>
      </c>
      <c r="BH577" s="224">
        <f>IF(N577="sníž. přenesená",J577,0)</f>
        <v>0</v>
      </c>
      <c r="BI577" s="224">
        <f>IF(N577="nulová",J577,0)</f>
        <v>0</v>
      </c>
      <c r="BJ577" s="17" t="s">
        <v>81</v>
      </c>
      <c r="BK577" s="224">
        <f>ROUND(I577*H577,2)</f>
        <v>0</v>
      </c>
      <c r="BL577" s="17" t="s">
        <v>151</v>
      </c>
      <c r="BM577" s="223" t="s">
        <v>1212</v>
      </c>
    </row>
    <row r="578" s="1" customFormat="1">
      <c r="B578" s="38"/>
      <c r="C578" s="39"/>
      <c r="D578" s="229" t="s">
        <v>180</v>
      </c>
      <c r="E578" s="39"/>
      <c r="F578" s="230" t="s">
        <v>1213</v>
      </c>
      <c r="G578" s="39"/>
      <c r="H578" s="39"/>
      <c r="I578" s="135"/>
      <c r="J578" s="39"/>
      <c r="K578" s="39"/>
      <c r="L578" s="43"/>
      <c r="M578" s="231"/>
      <c r="N578" s="83"/>
      <c r="O578" s="83"/>
      <c r="P578" s="83"/>
      <c r="Q578" s="83"/>
      <c r="R578" s="83"/>
      <c r="S578" s="83"/>
      <c r="T578" s="84"/>
      <c r="AT578" s="17" t="s">
        <v>180</v>
      </c>
      <c r="AU578" s="17" t="s">
        <v>81</v>
      </c>
    </row>
    <row r="579" s="13" customFormat="1">
      <c r="B579" s="242"/>
      <c r="C579" s="243"/>
      <c r="D579" s="229" t="s">
        <v>182</v>
      </c>
      <c r="E579" s="244" t="s">
        <v>19</v>
      </c>
      <c r="F579" s="245" t="s">
        <v>1214</v>
      </c>
      <c r="G579" s="243"/>
      <c r="H579" s="246">
        <v>130</v>
      </c>
      <c r="I579" s="247"/>
      <c r="J579" s="243"/>
      <c r="K579" s="243"/>
      <c r="L579" s="248"/>
      <c r="M579" s="249"/>
      <c r="N579" s="250"/>
      <c r="O579" s="250"/>
      <c r="P579" s="250"/>
      <c r="Q579" s="250"/>
      <c r="R579" s="250"/>
      <c r="S579" s="250"/>
      <c r="T579" s="251"/>
      <c r="AT579" s="252" t="s">
        <v>182</v>
      </c>
      <c r="AU579" s="252" t="s">
        <v>81</v>
      </c>
      <c r="AV579" s="13" t="s">
        <v>83</v>
      </c>
      <c r="AW579" s="13" t="s">
        <v>35</v>
      </c>
      <c r="AX579" s="13" t="s">
        <v>81</v>
      </c>
      <c r="AY579" s="252" t="s">
        <v>152</v>
      </c>
    </row>
    <row r="580" s="1" customFormat="1" ht="24" customHeight="1">
      <c r="B580" s="38"/>
      <c r="C580" s="211" t="s">
        <v>1215</v>
      </c>
      <c r="D580" s="211" t="s">
        <v>155</v>
      </c>
      <c r="E580" s="212" t="s">
        <v>1216</v>
      </c>
      <c r="F580" s="213" t="s">
        <v>1217</v>
      </c>
      <c r="G580" s="214" t="s">
        <v>254</v>
      </c>
      <c r="H580" s="215">
        <v>103.5</v>
      </c>
      <c r="I580" s="216"/>
      <c r="J580" s="217">
        <f>ROUND(I580*H580,2)</f>
        <v>0</v>
      </c>
      <c r="K580" s="213" t="s">
        <v>178</v>
      </c>
      <c r="L580" s="43"/>
      <c r="M580" s="225" t="s">
        <v>19</v>
      </c>
      <c r="N580" s="226" t="s">
        <v>44</v>
      </c>
      <c r="O580" s="83"/>
      <c r="P580" s="227">
        <f>O580*H580</f>
        <v>0</v>
      </c>
      <c r="Q580" s="227">
        <v>0</v>
      </c>
      <c r="R580" s="227">
        <f>Q580*H580</f>
        <v>0</v>
      </c>
      <c r="S580" s="227">
        <v>0</v>
      </c>
      <c r="T580" s="228">
        <f>S580*H580</f>
        <v>0</v>
      </c>
      <c r="AR580" s="223" t="s">
        <v>151</v>
      </c>
      <c r="AT580" s="223" t="s">
        <v>155</v>
      </c>
      <c r="AU580" s="223" t="s">
        <v>81</v>
      </c>
      <c r="AY580" s="17" t="s">
        <v>152</v>
      </c>
      <c r="BE580" s="224">
        <f>IF(N580="základní",J580,0)</f>
        <v>0</v>
      </c>
      <c r="BF580" s="224">
        <f>IF(N580="snížená",J580,0)</f>
        <v>0</v>
      </c>
      <c r="BG580" s="224">
        <f>IF(N580="zákl. přenesená",J580,0)</f>
        <v>0</v>
      </c>
      <c r="BH580" s="224">
        <f>IF(N580="sníž. přenesená",J580,0)</f>
        <v>0</v>
      </c>
      <c r="BI580" s="224">
        <f>IF(N580="nulová",J580,0)</f>
        <v>0</v>
      </c>
      <c r="BJ580" s="17" t="s">
        <v>81</v>
      </c>
      <c r="BK580" s="224">
        <f>ROUND(I580*H580,2)</f>
        <v>0</v>
      </c>
      <c r="BL580" s="17" t="s">
        <v>151</v>
      </c>
      <c r="BM580" s="223" t="s">
        <v>1218</v>
      </c>
    </row>
    <row r="581" s="1" customFormat="1">
      <c r="B581" s="38"/>
      <c r="C581" s="39"/>
      <c r="D581" s="229" t="s">
        <v>180</v>
      </c>
      <c r="E581" s="39"/>
      <c r="F581" s="230" t="s">
        <v>1219</v>
      </c>
      <c r="G581" s="39"/>
      <c r="H581" s="39"/>
      <c r="I581" s="135"/>
      <c r="J581" s="39"/>
      <c r="K581" s="39"/>
      <c r="L581" s="43"/>
      <c r="M581" s="231"/>
      <c r="N581" s="83"/>
      <c r="O581" s="83"/>
      <c r="P581" s="83"/>
      <c r="Q581" s="83"/>
      <c r="R581" s="83"/>
      <c r="S581" s="83"/>
      <c r="T581" s="84"/>
      <c r="AT581" s="17" t="s">
        <v>180</v>
      </c>
      <c r="AU581" s="17" t="s">
        <v>81</v>
      </c>
    </row>
    <row r="582" s="13" customFormat="1">
      <c r="B582" s="242"/>
      <c r="C582" s="243"/>
      <c r="D582" s="229" t="s">
        <v>182</v>
      </c>
      <c r="E582" s="244" t="s">
        <v>19</v>
      </c>
      <c r="F582" s="245" t="s">
        <v>1220</v>
      </c>
      <c r="G582" s="243"/>
      <c r="H582" s="246">
        <v>103.5</v>
      </c>
      <c r="I582" s="247"/>
      <c r="J582" s="243"/>
      <c r="K582" s="243"/>
      <c r="L582" s="248"/>
      <c r="M582" s="249"/>
      <c r="N582" s="250"/>
      <c r="O582" s="250"/>
      <c r="P582" s="250"/>
      <c r="Q582" s="250"/>
      <c r="R582" s="250"/>
      <c r="S582" s="250"/>
      <c r="T582" s="251"/>
      <c r="AT582" s="252" t="s">
        <v>182</v>
      </c>
      <c r="AU582" s="252" t="s">
        <v>81</v>
      </c>
      <c r="AV582" s="13" t="s">
        <v>83</v>
      </c>
      <c r="AW582" s="13" t="s">
        <v>35</v>
      </c>
      <c r="AX582" s="13" t="s">
        <v>81</v>
      </c>
      <c r="AY582" s="252" t="s">
        <v>152</v>
      </c>
    </row>
    <row r="583" s="1" customFormat="1" ht="24" customHeight="1">
      <c r="B583" s="38"/>
      <c r="C583" s="211" t="s">
        <v>1221</v>
      </c>
      <c r="D583" s="211" t="s">
        <v>155</v>
      </c>
      <c r="E583" s="212" t="s">
        <v>1222</v>
      </c>
      <c r="F583" s="213" t="s">
        <v>1223</v>
      </c>
      <c r="G583" s="214" t="s">
        <v>254</v>
      </c>
      <c r="H583" s="215">
        <v>72</v>
      </c>
      <c r="I583" s="216"/>
      <c r="J583" s="217">
        <f>ROUND(I583*H583,2)</f>
        <v>0</v>
      </c>
      <c r="K583" s="213" t="s">
        <v>178</v>
      </c>
      <c r="L583" s="43"/>
      <c r="M583" s="225" t="s">
        <v>19</v>
      </c>
      <c r="N583" s="226" t="s">
        <v>44</v>
      </c>
      <c r="O583" s="83"/>
      <c r="P583" s="227">
        <f>O583*H583</f>
        <v>0</v>
      </c>
      <c r="Q583" s="227">
        <v>2.0000000000000002E-05</v>
      </c>
      <c r="R583" s="227">
        <f>Q583*H583</f>
        <v>0.0014400000000000001</v>
      </c>
      <c r="S583" s="227">
        <v>0</v>
      </c>
      <c r="T583" s="228">
        <f>S583*H583</f>
        <v>0</v>
      </c>
      <c r="AR583" s="223" t="s">
        <v>151</v>
      </c>
      <c r="AT583" s="223" t="s">
        <v>155</v>
      </c>
      <c r="AU583" s="223" t="s">
        <v>81</v>
      </c>
      <c r="AY583" s="17" t="s">
        <v>152</v>
      </c>
      <c r="BE583" s="224">
        <f>IF(N583="základní",J583,0)</f>
        <v>0</v>
      </c>
      <c r="BF583" s="224">
        <f>IF(N583="snížená",J583,0)</f>
        <v>0</v>
      </c>
      <c r="BG583" s="224">
        <f>IF(N583="zákl. přenesená",J583,0)</f>
        <v>0</v>
      </c>
      <c r="BH583" s="224">
        <f>IF(N583="sníž. přenesená",J583,0)</f>
        <v>0</v>
      </c>
      <c r="BI583" s="224">
        <f>IF(N583="nulová",J583,0)</f>
        <v>0</v>
      </c>
      <c r="BJ583" s="17" t="s">
        <v>81</v>
      </c>
      <c r="BK583" s="224">
        <f>ROUND(I583*H583,2)</f>
        <v>0</v>
      </c>
      <c r="BL583" s="17" t="s">
        <v>151</v>
      </c>
      <c r="BM583" s="223" t="s">
        <v>1224</v>
      </c>
    </row>
    <row r="584" s="1" customFormat="1">
      <c r="B584" s="38"/>
      <c r="C584" s="39"/>
      <c r="D584" s="229" t="s">
        <v>180</v>
      </c>
      <c r="E584" s="39"/>
      <c r="F584" s="230" t="s">
        <v>1219</v>
      </c>
      <c r="G584" s="39"/>
      <c r="H584" s="39"/>
      <c r="I584" s="135"/>
      <c r="J584" s="39"/>
      <c r="K584" s="39"/>
      <c r="L584" s="43"/>
      <c r="M584" s="231"/>
      <c r="N584" s="83"/>
      <c r="O584" s="83"/>
      <c r="P584" s="83"/>
      <c r="Q584" s="83"/>
      <c r="R584" s="83"/>
      <c r="S584" s="83"/>
      <c r="T584" s="84"/>
      <c r="AT584" s="17" t="s">
        <v>180</v>
      </c>
      <c r="AU584" s="17" t="s">
        <v>81</v>
      </c>
    </row>
    <row r="585" s="13" customFormat="1">
      <c r="B585" s="242"/>
      <c r="C585" s="243"/>
      <c r="D585" s="229" t="s">
        <v>182</v>
      </c>
      <c r="E585" s="244" t="s">
        <v>19</v>
      </c>
      <c r="F585" s="245" t="s">
        <v>1225</v>
      </c>
      <c r="G585" s="243"/>
      <c r="H585" s="246">
        <v>72</v>
      </c>
      <c r="I585" s="247"/>
      <c r="J585" s="243"/>
      <c r="K585" s="243"/>
      <c r="L585" s="248"/>
      <c r="M585" s="249"/>
      <c r="N585" s="250"/>
      <c r="O585" s="250"/>
      <c r="P585" s="250"/>
      <c r="Q585" s="250"/>
      <c r="R585" s="250"/>
      <c r="S585" s="250"/>
      <c r="T585" s="251"/>
      <c r="AT585" s="252" t="s">
        <v>182</v>
      </c>
      <c r="AU585" s="252" t="s">
        <v>81</v>
      </c>
      <c r="AV585" s="13" t="s">
        <v>83</v>
      </c>
      <c r="AW585" s="13" t="s">
        <v>35</v>
      </c>
      <c r="AX585" s="13" t="s">
        <v>81</v>
      </c>
      <c r="AY585" s="252" t="s">
        <v>152</v>
      </c>
    </row>
    <row r="586" s="1" customFormat="1" ht="24" customHeight="1">
      <c r="B586" s="38"/>
      <c r="C586" s="211" t="s">
        <v>1226</v>
      </c>
      <c r="D586" s="211" t="s">
        <v>155</v>
      </c>
      <c r="E586" s="212" t="s">
        <v>1227</v>
      </c>
      <c r="F586" s="213" t="s">
        <v>1228</v>
      </c>
      <c r="G586" s="214" t="s">
        <v>267</v>
      </c>
      <c r="H586" s="215">
        <v>1</v>
      </c>
      <c r="I586" s="216"/>
      <c r="J586" s="217">
        <f>ROUND(I586*H586,2)</f>
        <v>0</v>
      </c>
      <c r="K586" s="213" t="s">
        <v>19</v>
      </c>
      <c r="L586" s="43"/>
      <c r="M586" s="225" t="s">
        <v>19</v>
      </c>
      <c r="N586" s="226" t="s">
        <v>44</v>
      </c>
      <c r="O586" s="83"/>
      <c r="P586" s="227">
        <f>O586*H586</f>
        <v>0</v>
      </c>
      <c r="Q586" s="227">
        <v>0</v>
      </c>
      <c r="R586" s="227">
        <f>Q586*H586</f>
        <v>0</v>
      </c>
      <c r="S586" s="227">
        <v>0</v>
      </c>
      <c r="T586" s="228">
        <f>S586*H586</f>
        <v>0</v>
      </c>
      <c r="AR586" s="223" t="s">
        <v>151</v>
      </c>
      <c r="AT586" s="223" t="s">
        <v>155</v>
      </c>
      <c r="AU586" s="223" t="s">
        <v>81</v>
      </c>
      <c r="AY586" s="17" t="s">
        <v>152</v>
      </c>
      <c r="BE586" s="224">
        <f>IF(N586="základní",J586,0)</f>
        <v>0</v>
      </c>
      <c r="BF586" s="224">
        <f>IF(N586="snížená",J586,0)</f>
        <v>0</v>
      </c>
      <c r="BG586" s="224">
        <f>IF(N586="zákl. přenesená",J586,0)</f>
        <v>0</v>
      </c>
      <c r="BH586" s="224">
        <f>IF(N586="sníž. přenesená",J586,0)</f>
        <v>0</v>
      </c>
      <c r="BI586" s="224">
        <f>IF(N586="nulová",J586,0)</f>
        <v>0</v>
      </c>
      <c r="BJ586" s="17" t="s">
        <v>81</v>
      </c>
      <c r="BK586" s="224">
        <f>ROUND(I586*H586,2)</f>
        <v>0</v>
      </c>
      <c r="BL586" s="17" t="s">
        <v>151</v>
      </c>
      <c r="BM586" s="223" t="s">
        <v>1229</v>
      </c>
    </row>
    <row r="587" s="1" customFormat="1">
      <c r="B587" s="38"/>
      <c r="C587" s="39"/>
      <c r="D587" s="229" t="s">
        <v>180</v>
      </c>
      <c r="E587" s="39"/>
      <c r="F587" s="230" t="s">
        <v>1230</v>
      </c>
      <c r="G587" s="39"/>
      <c r="H587" s="39"/>
      <c r="I587" s="135"/>
      <c r="J587" s="39"/>
      <c r="K587" s="39"/>
      <c r="L587" s="43"/>
      <c r="M587" s="231"/>
      <c r="N587" s="83"/>
      <c r="O587" s="83"/>
      <c r="P587" s="83"/>
      <c r="Q587" s="83"/>
      <c r="R587" s="83"/>
      <c r="S587" s="83"/>
      <c r="T587" s="84"/>
      <c r="AT587" s="17" t="s">
        <v>180</v>
      </c>
      <c r="AU587" s="17" t="s">
        <v>81</v>
      </c>
    </row>
    <row r="588" s="1" customFormat="1" ht="24" customHeight="1">
      <c r="B588" s="38"/>
      <c r="C588" s="211" t="s">
        <v>1231</v>
      </c>
      <c r="D588" s="211" t="s">
        <v>155</v>
      </c>
      <c r="E588" s="212" t="s">
        <v>1232</v>
      </c>
      <c r="F588" s="213" t="s">
        <v>1233</v>
      </c>
      <c r="G588" s="214" t="s">
        <v>267</v>
      </c>
      <c r="H588" s="215">
        <v>1</v>
      </c>
      <c r="I588" s="216"/>
      <c r="J588" s="217">
        <f>ROUND(I588*H588,2)</f>
        <v>0</v>
      </c>
      <c r="K588" s="213" t="s">
        <v>19</v>
      </c>
      <c r="L588" s="43"/>
      <c r="M588" s="225" t="s">
        <v>19</v>
      </c>
      <c r="N588" s="226" t="s">
        <v>44</v>
      </c>
      <c r="O588" s="83"/>
      <c r="P588" s="227">
        <f>O588*H588</f>
        <v>0</v>
      </c>
      <c r="Q588" s="227">
        <v>0</v>
      </c>
      <c r="R588" s="227">
        <f>Q588*H588</f>
        <v>0</v>
      </c>
      <c r="S588" s="227">
        <v>0</v>
      </c>
      <c r="T588" s="228">
        <f>S588*H588</f>
        <v>0</v>
      </c>
      <c r="AR588" s="223" t="s">
        <v>151</v>
      </c>
      <c r="AT588" s="223" t="s">
        <v>155</v>
      </c>
      <c r="AU588" s="223" t="s">
        <v>81</v>
      </c>
      <c r="AY588" s="17" t="s">
        <v>152</v>
      </c>
      <c r="BE588" s="224">
        <f>IF(N588="základní",J588,0)</f>
        <v>0</v>
      </c>
      <c r="BF588" s="224">
        <f>IF(N588="snížená",J588,0)</f>
        <v>0</v>
      </c>
      <c r="BG588" s="224">
        <f>IF(N588="zákl. přenesená",J588,0)</f>
        <v>0</v>
      </c>
      <c r="BH588" s="224">
        <f>IF(N588="sníž. přenesená",J588,0)</f>
        <v>0</v>
      </c>
      <c r="BI588" s="224">
        <f>IF(N588="nulová",J588,0)</f>
        <v>0</v>
      </c>
      <c r="BJ588" s="17" t="s">
        <v>81</v>
      </c>
      <c r="BK588" s="224">
        <f>ROUND(I588*H588,2)</f>
        <v>0</v>
      </c>
      <c r="BL588" s="17" t="s">
        <v>151</v>
      </c>
      <c r="BM588" s="223" t="s">
        <v>1234</v>
      </c>
    </row>
    <row r="589" s="1" customFormat="1">
      <c r="B589" s="38"/>
      <c r="C589" s="39"/>
      <c r="D589" s="229" t="s">
        <v>180</v>
      </c>
      <c r="E589" s="39"/>
      <c r="F589" s="230" t="s">
        <v>1230</v>
      </c>
      <c r="G589" s="39"/>
      <c r="H589" s="39"/>
      <c r="I589" s="135"/>
      <c r="J589" s="39"/>
      <c r="K589" s="39"/>
      <c r="L589" s="43"/>
      <c r="M589" s="231"/>
      <c r="N589" s="83"/>
      <c r="O589" s="83"/>
      <c r="P589" s="83"/>
      <c r="Q589" s="83"/>
      <c r="R589" s="83"/>
      <c r="S589" s="83"/>
      <c r="T589" s="84"/>
      <c r="AT589" s="17" t="s">
        <v>180</v>
      </c>
      <c r="AU589" s="17" t="s">
        <v>81</v>
      </c>
    </row>
    <row r="590" s="1" customFormat="1" ht="16.5" customHeight="1">
      <c r="B590" s="38"/>
      <c r="C590" s="211" t="s">
        <v>1235</v>
      </c>
      <c r="D590" s="211" t="s">
        <v>155</v>
      </c>
      <c r="E590" s="212" t="s">
        <v>1236</v>
      </c>
      <c r="F590" s="213" t="s">
        <v>1237</v>
      </c>
      <c r="G590" s="214" t="s">
        <v>236</v>
      </c>
      <c r="H590" s="215">
        <v>1012</v>
      </c>
      <c r="I590" s="216"/>
      <c r="J590" s="217">
        <f>ROUND(I590*H590,2)</f>
        <v>0</v>
      </c>
      <c r="K590" s="213" t="s">
        <v>178</v>
      </c>
      <c r="L590" s="43"/>
      <c r="M590" s="225" t="s">
        <v>19</v>
      </c>
      <c r="N590" s="226" t="s">
        <v>44</v>
      </c>
      <c r="O590" s="83"/>
      <c r="P590" s="227">
        <f>O590*H590</f>
        <v>0</v>
      </c>
      <c r="Q590" s="227">
        <v>0</v>
      </c>
      <c r="R590" s="227">
        <f>Q590*H590</f>
        <v>0</v>
      </c>
      <c r="S590" s="227">
        <v>0.34000000000000002</v>
      </c>
      <c r="T590" s="228">
        <f>S590*H590</f>
        <v>344.08000000000004</v>
      </c>
      <c r="AR590" s="223" t="s">
        <v>151</v>
      </c>
      <c r="AT590" s="223" t="s">
        <v>155</v>
      </c>
      <c r="AU590" s="223" t="s">
        <v>81</v>
      </c>
      <c r="AY590" s="17" t="s">
        <v>152</v>
      </c>
      <c r="BE590" s="224">
        <f>IF(N590="základní",J590,0)</f>
        <v>0</v>
      </c>
      <c r="BF590" s="224">
        <f>IF(N590="snížená",J590,0)</f>
        <v>0</v>
      </c>
      <c r="BG590" s="224">
        <f>IF(N590="zákl. přenesená",J590,0)</f>
        <v>0</v>
      </c>
      <c r="BH590" s="224">
        <f>IF(N590="sníž. přenesená",J590,0)</f>
        <v>0</v>
      </c>
      <c r="BI590" s="224">
        <f>IF(N590="nulová",J590,0)</f>
        <v>0</v>
      </c>
      <c r="BJ590" s="17" t="s">
        <v>81</v>
      </c>
      <c r="BK590" s="224">
        <f>ROUND(I590*H590,2)</f>
        <v>0</v>
      </c>
      <c r="BL590" s="17" t="s">
        <v>151</v>
      </c>
      <c r="BM590" s="223" t="s">
        <v>1238</v>
      </c>
    </row>
    <row r="591" s="1" customFormat="1">
      <c r="B591" s="38"/>
      <c r="C591" s="39"/>
      <c r="D591" s="229" t="s">
        <v>180</v>
      </c>
      <c r="E591" s="39"/>
      <c r="F591" s="230" t="s">
        <v>1239</v>
      </c>
      <c r="G591" s="39"/>
      <c r="H591" s="39"/>
      <c r="I591" s="135"/>
      <c r="J591" s="39"/>
      <c r="K591" s="39"/>
      <c r="L591" s="43"/>
      <c r="M591" s="231"/>
      <c r="N591" s="83"/>
      <c r="O591" s="83"/>
      <c r="P591" s="83"/>
      <c r="Q591" s="83"/>
      <c r="R591" s="83"/>
      <c r="S591" s="83"/>
      <c r="T591" s="84"/>
      <c r="AT591" s="17" t="s">
        <v>180</v>
      </c>
      <c r="AU591" s="17" t="s">
        <v>81</v>
      </c>
    </row>
    <row r="592" s="13" customFormat="1">
      <c r="B592" s="242"/>
      <c r="C592" s="243"/>
      <c r="D592" s="229" t="s">
        <v>182</v>
      </c>
      <c r="E592" s="244" t="s">
        <v>19</v>
      </c>
      <c r="F592" s="245" t="s">
        <v>1240</v>
      </c>
      <c r="G592" s="243"/>
      <c r="H592" s="246">
        <v>1012</v>
      </c>
      <c r="I592" s="247"/>
      <c r="J592" s="243"/>
      <c r="K592" s="243"/>
      <c r="L592" s="248"/>
      <c r="M592" s="249"/>
      <c r="N592" s="250"/>
      <c r="O592" s="250"/>
      <c r="P592" s="250"/>
      <c r="Q592" s="250"/>
      <c r="R592" s="250"/>
      <c r="S592" s="250"/>
      <c r="T592" s="251"/>
      <c r="AT592" s="252" t="s">
        <v>182</v>
      </c>
      <c r="AU592" s="252" t="s">
        <v>81</v>
      </c>
      <c r="AV592" s="13" t="s">
        <v>83</v>
      </c>
      <c r="AW592" s="13" t="s">
        <v>35</v>
      </c>
      <c r="AX592" s="13" t="s">
        <v>81</v>
      </c>
      <c r="AY592" s="252" t="s">
        <v>152</v>
      </c>
    </row>
    <row r="593" s="1" customFormat="1" ht="24" customHeight="1">
      <c r="B593" s="38"/>
      <c r="C593" s="211" t="s">
        <v>1241</v>
      </c>
      <c r="D593" s="211" t="s">
        <v>155</v>
      </c>
      <c r="E593" s="212" t="s">
        <v>1242</v>
      </c>
      <c r="F593" s="213" t="s">
        <v>1243</v>
      </c>
      <c r="G593" s="214" t="s">
        <v>254</v>
      </c>
      <c r="H593" s="215">
        <v>22.5</v>
      </c>
      <c r="I593" s="216"/>
      <c r="J593" s="217">
        <f>ROUND(I593*H593,2)</f>
        <v>0</v>
      </c>
      <c r="K593" s="213" t="s">
        <v>178</v>
      </c>
      <c r="L593" s="43"/>
      <c r="M593" s="225" t="s">
        <v>19</v>
      </c>
      <c r="N593" s="226" t="s">
        <v>44</v>
      </c>
      <c r="O593" s="83"/>
      <c r="P593" s="227">
        <f>O593*H593</f>
        <v>0</v>
      </c>
      <c r="Q593" s="227">
        <v>0.29221000000000003</v>
      </c>
      <c r="R593" s="227">
        <f>Q593*H593</f>
        <v>6.5747250000000008</v>
      </c>
      <c r="S593" s="227">
        <v>0</v>
      </c>
      <c r="T593" s="228">
        <f>S593*H593</f>
        <v>0</v>
      </c>
      <c r="AR593" s="223" t="s">
        <v>151</v>
      </c>
      <c r="AT593" s="223" t="s">
        <v>155</v>
      </c>
      <c r="AU593" s="223" t="s">
        <v>81</v>
      </c>
      <c r="AY593" s="17" t="s">
        <v>152</v>
      </c>
      <c r="BE593" s="224">
        <f>IF(N593="základní",J593,0)</f>
        <v>0</v>
      </c>
      <c r="BF593" s="224">
        <f>IF(N593="snížená",J593,0)</f>
        <v>0</v>
      </c>
      <c r="BG593" s="224">
        <f>IF(N593="zákl. přenesená",J593,0)</f>
        <v>0</v>
      </c>
      <c r="BH593" s="224">
        <f>IF(N593="sníž. přenesená",J593,0)</f>
        <v>0</v>
      </c>
      <c r="BI593" s="224">
        <f>IF(N593="nulová",J593,0)</f>
        <v>0</v>
      </c>
      <c r="BJ593" s="17" t="s">
        <v>81</v>
      </c>
      <c r="BK593" s="224">
        <f>ROUND(I593*H593,2)</f>
        <v>0</v>
      </c>
      <c r="BL593" s="17" t="s">
        <v>151</v>
      </c>
      <c r="BM593" s="223" t="s">
        <v>1244</v>
      </c>
    </row>
    <row r="594" s="1" customFormat="1">
      <c r="B594" s="38"/>
      <c r="C594" s="39"/>
      <c r="D594" s="229" t="s">
        <v>180</v>
      </c>
      <c r="E594" s="39"/>
      <c r="F594" s="230" t="s">
        <v>1245</v>
      </c>
      <c r="G594" s="39"/>
      <c r="H594" s="39"/>
      <c r="I594" s="135"/>
      <c r="J594" s="39"/>
      <c r="K594" s="39"/>
      <c r="L594" s="43"/>
      <c r="M594" s="231"/>
      <c r="N594" s="83"/>
      <c r="O594" s="83"/>
      <c r="P594" s="83"/>
      <c r="Q594" s="83"/>
      <c r="R594" s="83"/>
      <c r="S594" s="83"/>
      <c r="T594" s="84"/>
      <c r="AT594" s="17" t="s">
        <v>180</v>
      </c>
      <c r="AU594" s="17" t="s">
        <v>81</v>
      </c>
    </row>
    <row r="595" s="12" customFormat="1">
      <c r="B595" s="232"/>
      <c r="C595" s="233"/>
      <c r="D595" s="229" t="s">
        <v>182</v>
      </c>
      <c r="E595" s="234" t="s">
        <v>19</v>
      </c>
      <c r="F595" s="235" t="s">
        <v>1246</v>
      </c>
      <c r="G595" s="233"/>
      <c r="H595" s="234" t="s">
        <v>19</v>
      </c>
      <c r="I595" s="236"/>
      <c r="J595" s="233"/>
      <c r="K595" s="233"/>
      <c r="L595" s="237"/>
      <c r="M595" s="238"/>
      <c r="N595" s="239"/>
      <c r="O595" s="239"/>
      <c r="P595" s="239"/>
      <c r="Q595" s="239"/>
      <c r="R595" s="239"/>
      <c r="S595" s="239"/>
      <c r="T595" s="240"/>
      <c r="AT595" s="241" t="s">
        <v>182</v>
      </c>
      <c r="AU595" s="241" t="s">
        <v>81</v>
      </c>
      <c r="AV595" s="12" t="s">
        <v>81</v>
      </c>
      <c r="AW595" s="12" t="s">
        <v>35</v>
      </c>
      <c r="AX595" s="12" t="s">
        <v>73</v>
      </c>
      <c r="AY595" s="241" t="s">
        <v>152</v>
      </c>
    </row>
    <row r="596" s="12" customFormat="1">
      <c r="B596" s="232"/>
      <c r="C596" s="233"/>
      <c r="D596" s="229" t="s">
        <v>182</v>
      </c>
      <c r="E596" s="234" t="s">
        <v>19</v>
      </c>
      <c r="F596" s="235" t="s">
        <v>1247</v>
      </c>
      <c r="G596" s="233"/>
      <c r="H596" s="234" t="s">
        <v>19</v>
      </c>
      <c r="I596" s="236"/>
      <c r="J596" s="233"/>
      <c r="K596" s="233"/>
      <c r="L596" s="237"/>
      <c r="M596" s="238"/>
      <c r="N596" s="239"/>
      <c r="O596" s="239"/>
      <c r="P596" s="239"/>
      <c r="Q596" s="239"/>
      <c r="R596" s="239"/>
      <c r="S596" s="239"/>
      <c r="T596" s="240"/>
      <c r="AT596" s="241" t="s">
        <v>182</v>
      </c>
      <c r="AU596" s="241" t="s">
        <v>81</v>
      </c>
      <c r="AV596" s="12" t="s">
        <v>81</v>
      </c>
      <c r="AW596" s="12" t="s">
        <v>35</v>
      </c>
      <c r="AX596" s="12" t="s">
        <v>73</v>
      </c>
      <c r="AY596" s="241" t="s">
        <v>152</v>
      </c>
    </row>
    <row r="597" s="13" customFormat="1">
      <c r="B597" s="242"/>
      <c r="C597" s="243"/>
      <c r="D597" s="229" t="s">
        <v>182</v>
      </c>
      <c r="E597" s="244" t="s">
        <v>19</v>
      </c>
      <c r="F597" s="245" t="s">
        <v>1248</v>
      </c>
      <c r="G597" s="243"/>
      <c r="H597" s="246">
        <v>7.5</v>
      </c>
      <c r="I597" s="247"/>
      <c r="J597" s="243"/>
      <c r="K597" s="243"/>
      <c r="L597" s="248"/>
      <c r="M597" s="249"/>
      <c r="N597" s="250"/>
      <c r="O597" s="250"/>
      <c r="P597" s="250"/>
      <c r="Q597" s="250"/>
      <c r="R597" s="250"/>
      <c r="S597" s="250"/>
      <c r="T597" s="251"/>
      <c r="AT597" s="252" t="s">
        <v>182</v>
      </c>
      <c r="AU597" s="252" t="s">
        <v>81</v>
      </c>
      <c r="AV597" s="13" t="s">
        <v>83</v>
      </c>
      <c r="AW597" s="13" t="s">
        <v>35</v>
      </c>
      <c r="AX597" s="13" t="s">
        <v>73</v>
      </c>
      <c r="AY597" s="252" t="s">
        <v>152</v>
      </c>
    </row>
    <row r="598" s="12" customFormat="1">
      <c r="B598" s="232"/>
      <c r="C598" s="233"/>
      <c r="D598" s="229" t="s">
        <v>182</v>
      </c>
      <c r="E598" s="234" t="s">
        <v>19</v>
      </c>
      <c r="F598" s="235" t="s">
        <v>1247</v>
      </c>
      <c r="G598" s="233"/>
      <c r="H598" s="234" t="s">
        <v>19</v>
      </c>
      <c r="I598" s="236"/>
      <c r="J598" s="233"/>
      <c r="K598" s="233"/>
      <c r="L598" s="237"/>
      <c r="M598" s="238"/>
      <c r="N598" s="239"/>
      <c r="O598" s="239"/>
      <c r="P598" s="239"/>
      <c r="Q598" s="239"/>
      <c r="R598" s="239"/>
      <c r="S598" s="239"/>
      <c r="T598" s="240"/>
      <c r="AT598" s="241" t="s">
        <v>182</v>
      </c>
      <c r="AU598" s="241" t="s">
        <v>81</v>
      </c>
      <c r="AV598" s="12" t="s">
        <v>81</v>
      </c>
      <c r="AW598" s="12" t="s">
        <v>35</v>
      </c>
      <c r="AX598" s="12" t="s">
        <v>73</v>
      </c>
      <c r="AY598" s="241" t="s">
        <v>152</v>
      </c>
    </row>
    <row r="599" s="12" customFormat="1">
      <c r="B599" s="232"/>
      <c r="C599" s="233"/>
      <c r="D599" s="229" t="s">
        <v>182</v>
      </c>
      <c r="E599" s="234" t="s">
        <v>19</v>
      </c>
      <c r="F599" s="235" t="s">
        <v>1249</v>
      </c>
      <c r="G599" s="233"/>
      <c r="H599" s="234" t="s">
        <v>19</v>
      </c>
      <c r="I599" s="236"/>
      <c r="J599" s="233"/>
      <c r="K599" s="233"/>
      <c r="L599" s="237"/>
      <c r="M599" s="238"/>
      <c r="N599" s="239"/>
      <c r="O599" s="239"/>
      <c r="P599" s="239"/>
      <c r="Q599" s="239"/>
      <c r="R599" s="239"/>
      <c r="S599" s="239"/>
      <c r="T599" s="240"/>
      <c r="AT599" s="241" t="s">
        <v>182</v>
      </c>
      <c r="AU599" s="241" t="s">
        <v>81</v>
      </c>
      <c r="AV599" s="12" t="s">
        <v>81</v>
      </c>
      <c r="AW599" s="12" t="s">
        <v>35</v>
      </c>
      <c r="AX599" s="12" t="s">
        <v>73</v>
      </c>
      <c r="AY599" s="241" t="s">
        <v>152</v>
      </c>
    </row>
    <row r="600" s="13" customFormat="1">
      <c r="B600" s="242"/>
      <c r="C600" s="243"/>
      <c r="D600" s="229" t="s">
        <v>182</v>
      </c>
      <c r="E600" s="244" t="s">
        <v>19</v>
      </c>
      <c r="F600" s="245" t="s">
        <v>8</v>
      </c>
      <c r="G600" s="243"/>
      <c r="H600" s="246">
        <v>15</v>
      </c>
      <c r="I600" s="247"/>
      <c r="J600" s="243"/>
      <c r="K600" s="243"/>
      <c r="L600" s="248"/>
      <c r="M600" s="249"/>
      <c r="N600" s="250"/>
      <c r="O600" s="250"/>
      <c r="P600" s="250"/>
      <c r="Q600" s="250"/>
      <c r="R600" s="250"/>
      <c r="S600" s="250"/>
      <c r="T600" s="251"/>
      <c r="AT600" s="252" t="s">
        <v>182</v>
      </c>
      <c r="AU600" s="252" t="s">
        <v>81</v>
      </c>
      <c r="AV600" s="13" t="s">
        <v>83</v>
      </c>
      <c r="AW600" s="13" t="s">
        <v>35</v>
      </c>
      <c r="AX600" s="13" t="s">
        <v>73</v>
      </c>
      <c r="AY600" s="252" t="s">
        <v>152</v>
      </c>
    </row>
    <row r="601" s="14" customFormat="1">
      <c r="B601" s="253"/>
      <c r="C601" s="254"/>
      <c r="D601" s="229" t="s">
        <v>182</v>
      </c>
      <c r="E601" s="255" t="s">
        <v>19</v>
      </c>
      <c r="F601" s="256" t="s">
        <v>189</v>
      </c>
      <c r="G601" s="254"/>
      <c r="H601" s="257">
        <v>22.5</v>
      </c>
      <c r="I601" s="258"/>
      <c r="J601" s="254"/>
      <c r="K601" s="254"/>
      <c r="L601" s="259"/>
      <c r="M601" s="260"/>
      <c r="N601" s="261"/>
      <c r="O601" s="261"/>
      <c r="P601" s="261"/>
      <c r="Q601" s="261"/>
      <c r="R601" s="261"/>
      <c r="S601" s="261"/>
      <c r="T601" s="262"/>
      <c r="AT601" s="263" t="s">
        <v>182</v>
      </c>
      <c r="AU601" s="263" t="s">
        <v>81</v>
      </c>
      <c r="AV601" s="14" t="s">
        <v>151</v>
      </c>
      <c r="AW601" s="14" t="s">
        <v>35</v>
      </c>
      <c r="AX601" s="14" t="s">
        <v>81</v>
      </c>
      <c r="AY601" s="263" t="s">
        <v>152</v>
      </c>
    </row>
    <row r="602" s="1" customFormat="1" ht="16.5" customHeight="1">
      <c r="B602" s="38"/>
      <c r="C602" s="211" t="s">
        <v>1250</v>
      </c>
      <c r="D602" s="211" t="s">
        <v>155</v>
      </c>
      <c r="E602" s="212" t="s">
        <v>1251</v>
      </c>
      <c r="F602" s="213" t="s">
        <v>1252</v>
      </c>
      <c r="G602" s="214" t="s">
        <v>254</v>
      </c>
      <c r="H602" s="215">
        <v>3</v>
      </c>
      <c r="I602" s="216"/>
      <c r="J602" s="217">
        <f>ROUND(I602*H602,2)</f>
        <v>0</v>
      </c>
      <c r="K602" s="213" t="s">
        <v>178</v>
      </c>
      <c r="L602" s="43"/>
      <c r="M602" s="225" t="s">
        <v>19</v>
      </c>
      <c r="N602" s="226" t="s">
        <v>44</v>
      </c>
      <c r="O602" s="83"/>
      <c r="P602" s="227">
        <f>O602*H602</f>
        <v>0</v>
      </c>
      <c r="Q602" s="227">
        <v>0.29221000000000003</v>
      </c>
      <c r="R602" s="227">
        <f>Q602*H602</f>
        <v>0.87663000000000002</v>
      </c>
      <c r="S602" s="227">
        <v>0</v>
      </c>
      <c r="T602" s="228">
        <f>S602*H602</f>
        <v>0</v>
      </c>
      <c r="AR602" s="223" t="s">
        <v>151</v>
      </c>
      <c r="AT602" s="223" t="s">
        <v>155</v>
      </c>
      <c r="AU602" s="223" t="s">
        <v>81</v>
      </c>
      <c r="AY602" s="17" t="s">
        <v>152</v>
      </c>
      <c r="BE602" s="224">
        <f>IF(N602="základní",J602,0)</f>
        <v>0</v>
      </c>
      <c r="BF602" s="224">
        <f>IF(N602="snížená",J602,0)</f>
        <v>0</v>
      </c>
      <c r="BG602" s="224">
        <f>IF(N602="zákl. přenesená",J602,0)</f>
        <v>0</v>
      </c>
      <c r="BH602" s="224">
        <f>IF(N602="sníž. přenesená",J602,0)</f>
        <v>0</v>
      </c>
      <c r="BI602" s="224">
        <f>IF(N602="nulová",J602,0)</f>
        <v>0</v>
      </c>
      <c r="BJ602" s="17" t="s">
        <v>81</v>
      </c>
      <c r="BK602" s="224">
        <f>ROUND(I602*H602,2)</f>
        <v>0</v>
      </c>
      <c r="BL602" s="17" t="s">
        <v>151</v>
      </c>
      <c r="BM602" s="223" t="s">
        <v>1253</v>
      </c>
    </row>
    <row r="603" s="1" customFormat="1">
      <c r="B603" s="38"/>
      <c r="C603" s="39"/>
      <c r="D603" s="229" t="s">
        <v>180</v>
      </c>
      <c r="E603" s="39"/>
      <c r="F603" s="230" t="s">
        <v>1245</v>
      </c>
      <c r="G603" s="39"/>
      <c r="H603" s="39"/>
      <c r="I603" s="135"/>
      <c r="J603" s="39"/>
      <c r="K603" s="39"/>
      <c r="L603" s="43"/>
      <c r="M603" s="231"/>
      <c r="N603" s="83"/>
      <c r="O603" s="83"/>
      <c r="P603" s="83"/>
      <c r="Q603" s="83"/>
      <c r="R603" s="83"/>
      <c r="S603" s="83"/>
      <c r="T603" s="84"/>
      <c r="AT603" s="17" t="s">
        <v>180</v>
      </c>
      <c r="AU603" s="17" t="s">
        <v>81</v>
      </c>
    </row>
    <row r="604" s="12" customFormat="1">
      <c r="B604" s="232"/>
      <c r="C604" s="233"/>
      <c r="D604" s="229" t="s">
        <v>182</v>
      </c>
      <c r="E604" s="234" t="s">
        <v>19</v>
      </c>
      <c r="F604" s="235" t="s">
        <v>1254</v>
      </c>
      <c r="G604" s="233"/>
      <c r="H604" s="234" t="s">
        <v>19</v>
      </c>
      <c r="I604" s="236"/>
      <c r="J604" s="233"/>
      <c r="K604" s="233"/>
      <c r="L604" s="237"/>
      <c r="M604" s="238"/>
      <c r="N604" s="239"/>
      <c r="O604" s="239"/>
      <c r="P604" s="239"/>
      <c r="Q604" s="239"/>
      <c r="R604" s="239"/>
      <c r="S604" s="239"/>
      <c r="T604" s="240"/>
      <c r="AT604" s="241" t="s">
        <v>182</v>
      </c>
      <c r="AU604" s="241" t="s">
        <v>81</v>
      </c>
      <c r="AV604" s="12" t="s">
        <v>81</v>
      </c>
      <c r="AW604" s="12" t="s">
        <v>35</v>
      </c>
      <c r="AX604" s="12" t="s">
        <v>73</v>
      </c>
      <c r="AY604" s="241" t="s">
        <v>152</v>
      </c>
    </row>
    <row r="605" s="12" customFormat="1">
      <c r="B605" s="232"/>
      <c r="C605" s="233"/>
      <c r="D605" s="229" t="s">
        <v>182</v>
      </c>
      <c r="E605" s="234" t="s">
        <v>19</v>
      </c>
      <c r="F605" s="235" t="s">
        <v>1255</v>
      </c>
      <c r="G605" s="233"/>
      <c r="H605" s="234" t="s">
        <v>19</v>
      </c>
      <c r="I605" s="236"/>
      <c r="J605" s="233"/>
      <c r="K605" s="233"/>
      <c r="L605" s="237"/>
      <c r="M605" s="238"/>
      <c r="N605" s="239"/>
      <c r="O605" s="239"/>
      <c r="P605" s="239"/>
      <c r="Q605" s="239"/>
      <c r="R605" s="239"/>
      <c r="S605" s="239"/>
      <c r="T605" s="240"/>
      <c r="AT605" s="241" t="s">
        <v>182</v>
      </c>
      <c r="AU605" s="241" t="s">
        <v>81</v>
      </c>
      <c r="AV605" s="12" t="s">
        <v>81</v>
      </c>
      <c r="AW605" s="12" t="s">
        <v>35</v>
      </c>
      <c r="AX605" s="12" t="s">
        <v>73</v>
      </c>
      <c r="AY605" s="241" t="s">
        <v>152</v>
      </c>
    </row>
    <row r="606" s="13" customFormat="1">
      <c r="B606" s="242"/>
      <c r="C606" s="243"/>
      <c r="D606" s="229" t="s">
        <v>182</v>
      </c>
      <c r="E606" s="244" t="s">
        <v>19</v>
      </c>
      <c r="F606" s="245" t="s">
        <v>196</v>
      </c>
      <c r="G606" s="243"/>
      <c r="H606" s="246">
        <v>3</v>
      </c>
      <c r="I606" s="247"/>
      <c r="J606" s="243"/>
      <c r="K606" s="243"/>
      <c r="L606" s="248"/>
      <c r="M606" s="249"/>
      <c r="N606" s="250"/>
      <c r="O606" s="250"/>
      <c r="P606" s="250"/>
      <c r="Q606" s="250"/>
      <c r="R606" s="250"/>
      <c r="S606" s="250"/>
      <c r="T606" s="251"/>
      <c r="AT606" s="252" t="s">
        <v>182</v>
      </c>
      <c r="AU606" s="252" t="s">
        <v>81</v>
      </c>
      <c r="AV606" s="13" t="s">
        <v>83</v>
      </c>
      <c r="AW606" s="13" t="s">
        <v>35</v>
      </c>
      <c r="AX606" s="13" t="s">
        <v>81</v>
      </c>
      <c r="AY606" s="252" t="s">
        <v>152</v>
      </c>
    </row>
    <row r="607" s="1" customFormat="1" ht="16.5" customHeight="1">
      <c r="B607" s="38"/>
      <c r="C607" s="211" t="s">
        <v>1256</v>
      </c>
      <c r="D607" s="211" t="s">
        <v>155</v>
      </c>
      <c r="E607" s="212" t="s">
        <v>1257</v>
      </c>
      <c r="F607" s="213" t="s">
        <v>1258</v>
      </c>
      <c r="G607" s="214" t="s">
        <v>267</v>
      </c>
      <c r="H607" s="215">
        <v>10</v>
      </c>
      <c r="I607" s="216"/>
      <c r="J607" s="217">
        <f>ROUND(I607*H607,2)</f>
        <v>0</v>
      </c>
      <c r="K607" s="213" t="s">
        <v>178</v>
      </c>
      <c r="L607" s="43"/>
      <c r="M607" s="225" t="s">
        <v>19</v>
      </c>
      <c r="N607" s="226" t="s">
        <v>44</v>
      </c>
      <c r="O607" s="83"/>
      <c r="P607" s="227">
        <f>O607*H607</f>
        <v>0</v>
      </c>
      <c r="Q607" s="227">
        <v>0.072870000000000004</v>
      </c>
      <c r="R607" s="227">
        <f>Q607*H607</f>
        <v>0.72870000000000001</v>
      </c>
      <c r="S607" s="227">
        <v>0</v>
      </c>
      <c r="T607" s="228">
        <f>S607*H607</f>
        <v>0</v>
      </c>
      <c r="AR607" s="223" t="s">
        <v>151</v>
      </c>
      <c r="AT607" s="223" t="s">
        <v>155</v>
      </c>
      <c r="AU607" s="223" t="s">
        <v>81</v>
      </c>
      <c r="AY607" s="17" t="s">
        <v>152</v>
      </c>
      <c r="BE607" s="224">
        <f>IF(N607="základní",J607,0)</f>
        <v>0</v>
      </c>
      <c r="BF607" s="224">
        <f>IF(N607="snížená",J607,0)</f>
        <v>0</v>
      </c>
      <c r="BG607" s="224">
        <f>IF(N607="zákl. přenesená",J607,0)</f>
        <v>0</v>
      </c>
      <c r="BH607" s="224">
        <f>IF(N607="sníž. přenesená",J607,0)</f>
        <v>0</v>
      </c>
      <c r="BI607" s="224">
        <f>IF(N607="nulová",J607,0)</f>
        <v>0</v>
      </c>
      <c r="BJ607" s="17" t="s">
        <v>81</v>
      </c>
      <c r="BK607" s="224">
        <f>ROUND(I607*H607,2)</f>
        <v>0</v>
      </c>
      <c r="BL607" s="17" t="s">
        <v>151</v>
      </c>
      <c r="BM607" s="223" t="s">
        <v>1259</v>
      </c>
    </row>
    <row r="608" s="1" customFormat="1">
      <c r="B608" s="38"/>
      <c r="C608" s="39"/>
      <c r="D608" s="229" t="s">
        <v>180</v>
      </c>
      <c r="E608" s="39"/>
      <c r="F608" s="230" t="s">
        <v>1260</v>
      </c>
      <c r="G608" s="39"/>
      <c r="H608" s="39"/>
      <c r="I608" s="135"/>
      <c r="J608" s="39"/>
      <c r="K608" s="39"/>
      <c r="L608" s="43"/>
      <c r="M608" s="231"/>
      <c r="N608" s="83"/>
      <c r="O608" s="83"/>
      <c r="P608" s="83"/>
      <c r="Q608" s="83"/>
      <c r="R608" s="83"/>
      <c r="S608" s="83"/>
      <c r="T608" s="84"/>
      <c r="AT608" s="17" t="s">
        <v>180</v>
      </c>
      <c r="AU608" s="17" t="s">
        <v>81</v>
      </c>
    </row>
    <row r="609" s="13" customFormat="1">
      <c r="B609" s="242"/>
      <c r="C609" s="243"/>
      <c r="D609" s="229" t="s">
        <v>182</v>
      </c>
      <c r="E609" s="244" t="s">
        <v>19</v>
      </c>
      <c r="F609" s="245" t="s">
        <v>245</v>
      </c>
      <c r="G609" s="243"/>
      <c r="H609" s="246">
        <v>10</v>
      </c>
      <c r="I609" s="247"/>
      <c r="J609" s="243"/>
      <c r="K609" s="243"/>
      <c r="L609" s="248"/>
      <c r="M609" s="249"/>
      <c r="N609" s="250"/>
      <c r="O609" s="250"/>
      <c r="P609" s="250"/>
      <c r="Q609" s="250"/>
      <c r="R609" s="250"/>
      <c r="S609" s="250"/>
      <c r="T609" s="251"/>
      <c r="AT609" s="252" t="s">
        <v>182</v>
      </c>
      <c r="AU609" s="252" t="s">
        <v>81</v>
      </c>
      <c r="AV609" s="13" t="s">
        <v>83</v>
      </c>
      <c r="AW609" s="13" t="s">
        <v>35</v>
      </c>
      <c r="AX609" s="13" t="s">
        <v>81</v>
      </c>
      <c r="AY609" s="252" t="s">
        <v>152</v>
      </c>
    </row>
    <row r="610" s="1" customFormat="1" ht="24" customHeight="1">
      <c r="B610" s="38"/>
      <c r="C610" s="264" t="s">
        <v>1261</v>
      </c>
      <c r="D610" s="264" t="s">
        <v>325</v>
      </c>
      <c r="E610" s="265" t="s">
        <v>1262</v>
      </c>
      <c r="F610" s="266" t="s">
        <v>1263</v>
      </c>
      <c r="G610" s="267" t="s">
        <v>267</v>
      </c>
      <c r="H610" s="268">
        <v>10</v>
      </c>
      <c r="I610" s="269"/>
      <c r="J610" s="270">
        <f>ROUND(I610*H610,2)</f>
        <v>0</v>
      </c>
      <c r="K610" s="266" t="s">
        <v>178</v>
      </c>
      <c r="L610" s="271"/>
      <c r="M610" s="272" t="s">
        <v>19</v>
      </c>
      <c r="N610" s="273" t="s">
        <v>44</v>
      </c>
      <c r="O610" s="83"/>
      <c r="P610" s="227">
        <f>O610*H610</f>
        <v>0</v>
      </c>
      <c r="Q610" s="227">
        <v>0.01</v>
      </c>
      <c r="R610" s="227">
        <f>Q610*H610</f>
        <v>0.10000000000000001</v>
      </c>
      <c r="S610" s="227">
        <v>0</v>
      </c>
      <c r="T610" s="228">
        <f>S610*H610</f>
        <v>0</v>
      </c>
      <c r="AR610" s="223" t="s">
        <v>233</v>
      </c>
      <c r="AT610" s="223" t="s">
        <v>325</v>
      </c>
      <c r="AU610" s="223" t="s">
        <v>81</v>
      </c>
      <c r="AY610" s="17" t="s">
        <v>152</v>
      </c>
      <c r="BE610" s="224">
        <f>IF(N610="základní",J610,0)</f>
        <v>0</v>
      </c>
      <c r="BF610" s="224">
        <f>IF(N610="snížená",J610,0)</f>
        <v>0</v>
      </c>
      <c r="BG610" s="224">
        <f>IF(N610="zákl. přenesená",J610,0)</f>
        <v>0</v>
      </c>
      <c r="BH610" s="224">
        <f>IF(N610="sníž. přenesená",J610,0)</f>
        <v>0</v>
      </c>
      <c r="BI610" s="224">
        <f>IF(N610="nulová",J610,0)</f>
        <v>0</v>
      </c>
      <c r="BJ610" s="17" t="s">
        <v>81</v>
      </c>
      <c r="BK610" s="224">
        <f>ROUND(I610*H610,2)</f>
        <v>0</v>
      </c>
      <c r="BL610" s="17" t="s">
        <v>151</v>
      </c>
      <c r="BM610" s="223" t="s">
        <v>1264</v>
      </c>
    </row>
    <row r="611" s="1" customFormat="1" ht="16.5" customHeight="1">
      <c r="B611" s="38"/>
      <c r="C611" s="211" t="s">
        <v>1265</v>
      </c>
      <c r="D611" s="211" t="s">
        <v>155</v>
      </c>
      <c r="E611" s="212" t="s">
        <v>1266</v>
      </c>
      <c r="F611" s="213" t="s">
        <v>1267</v>
      </c>
      <c r="G611" s="214" t="s">
        <v>267</v>
      </c>
      <c r="H611" s="215">
        <v>4</v>
      </c>
      <c r="I611" s="216"/>
      <c r="J611" s="217">
        <f>ROUND(I611*H611,2)</f>
        <v>0</v>
      </c>
      <c r="K611" s="213" t="s">
        <v>178</v>
      </c>
      <c r="L611" s="43"/>
      <c r="M611" s="225" t="s">
        <v>19</v>
      </c>
      <c r="N611" s="226" t="s">
        <v>44</v>
      </c>
      <c r="O611" s="83"/>
      <c r="P611" s="227">
        <f>O611*H611</f>
        <v>0</v>
      </c>
      <c r="Q611" s="227">
        <v>0.35743999999999998</v>
      </c>
      <c r="R611" s="227">
        <f>Q611*H611</f>
        <v>1.4297599999999999</v>
      </c>
      <c r="S611" s="227">
        <v>0</v>
      </c>
      <c r="T611" s="228">
        <f>S611*H611</f>
        <v>0</v>
      </c>
      <c r="AR611" s="223" t="s">
        <v>151</v>
      </c>
      <c r="AT611" s="223" t="s">
        <v>155</v>
      </c>
      <c r="AU611" s="223" t="s">
        <v>81</v>
      </c>
      <c r="AY611" s="17" t="s">
        <v>152</v>
      </c>
      <c r="BE611" s="224">
        <f>IF(N611="základní",J611,0)</f>
        <v>0</v>
      </c>
      <c r="BF611" s="224">
        <f>IF(N611="snížená",J611,0)</f>
        <v>0</v>
      </c>
      <c r="BG611" s="224">
        <f>IF(N611="zákl. přenesená",J611,0)</f>
        <v>0</v>
      </c>
      <c r="BH611" s="224">
        <f>IF(N611="sníž. přenesená",J611,0)</f>
        <v>0</v>
      </c>
      <c r="BI611" s="224">
        <f>IF(N611="nulová",J611,0)</f>
        <v>0</v>
      </c>
      <c r="BJ611" s="17" t="s">
        <v>81</v>
      </c>
      <c r="BK611" s="224">
        <f>ROUND(I611*H611,2)</f>
        <v>0</v>
      </c>
      <c r="BL611" s="17" t="s">
        <v>151</v>
      </c>
      <c r="BM611" s="223" t="s">
        <v>1268</v>
      </c>
    </row>
    <row r="612" s="1" customFormat="1">
      <c r="B612" s="38"/>
      <c r="C612" s="39"/>
      <c r="D612" s="229" t="s">
        <v>180</v>
      </c>
      <c r="E612" s="39"/>
      <c r="F612" s="230" t="s">
        <v>1269</v>
      </c>
      <c r="G612" s="39"/>
      <c r="H612" s="39"/>
      <c r="I612" s="135"/>
      <c r="J612" s="39"/>
      <c r="K612" s="39"/>
      <c r="L612" s="43"/>
      <c r="M612" s="231"/>
      <c r="N612" s="83"/>
      <c r="O612" s="83"/>
      <c r="P612" s="83"/>
      <c r="Q612" s="83"/>
      <c r="R612" s="83"/>
      <c r="S612" s="83"/>
      <c r="T612" s="84"/>
      <c r="AT612" s="17" t="s">
        <v>180</v>
      </c>
      <c r="AU612" s="17" t="s">
        <v>81</v>
      </c>
    </row>
    <row r="613" s="13" customFormat="1">
      <c r="B613" s="242"/>
      <c r="C613" s="243"/>
      <c r="D613" s="229" t="s">
        <v>182</v>
      </c>
      <c r="E613" s="244" t="s">
        <v>19</v>
      </c>
      <c r="F613" s="245" t="s">
        <v>151</v>
      </c>
      <c r="G613" s="243"/>
      <c r="H613" s="246">
        <v>4</v>
      </c>
      <c r="I613" s="247"/>
      <c r="J613" s="243"/>
      <c r="K613" s="243"/>
      <c r="L613" s="248"/>
      <c r="M613" s="249"/>
      <c r="N613" s="250"/>
      <c r="O613" s="250"/>
      <c r="P613" s="250"/>
      <c r="Q613" s="250"/>
      <c r="R613" s="250"/>
      <c r="S613" s="250"/>
      <c r="T613" s="251"/>
      <c r="AT613" s="252" t="s">
        <v>182</v>
      </c>
      <c r="AU613" s="252" t="s">
        <v>81</v>
      </c>
      <c r="AV613" s="13" t="s">
        <v>83</v>
      </c>
      <c r="AW613" s="13" t="s">
        <v>35</v>
      </c>
      <c r="AX613" s="13" t="s">
        <v>81</v>
      </c>
      <c r="AY613" s="252" t="s">
        <v>152</v>
      </c>
    </row>
    <row r="614" s="1" customFormat="1" ht="24" customHeight="1">
      <c r="B614" s="38"/>
      <c r="C614" s="264" t="s">
        <v>1270</v>
      </c>
      <c r="D614" s="264" t="s">
        <v>325</v>
      </c>
      <c r="E614" s="265" t="s">
        <v>1271</v>
      </c>
      <c r="F614" s="266" t="s">
        <v>1272</v>
      </c>
      <c r="G614" s="267" t="s">
        <v>267</v>
      </c>
      <c r="H614" s="268">
        <v>4</v>
      </c>
      <c r="I614" s="269"/>
      <c r="J614" s="270">
        <f>ROUND(I614*H614,2)</f>
        <v>0</v>
      </c>
      <c r="K614" s="266" t="s">
        <v>178</v>
      </c>
      <c r="L614" s="271"/>
      <c r="M614" s="272" t="s">
        <v>19</v>
      </c>
      <c r="N614" s="273" t="s">
        <v>44</v>
      </c>
      <c r="O614" s="83"/>
      <c r="P614" s="227">
        <f>O614*H614</f>
        <v>0</v>
      </c>
      <c r="Q614" s="227">
        <v>0.070000000000000007</v>
      </c>
      <c r="R614" s="227">
        <f>Q614*H614</f>
        <v>0.28000000000000003</v>
      </c>
      <c r="S614" s="227">
        <v>0</v>
      </c>
      <c r="T614" s="228">
        <f>S614*H614</f>
        <v>0</v>
      </c>
      <c r="AR614" s="223" t="s">
        <v>233</v>
      </c>
      <c r="AT614" s="223" t="s">
        <v>325</v>
      </c>
      <c r="AU614" s="223" t="s">
        <v>81</v>
      </c>
      <c r="AY614" s="17" t="s">
        <v>152</v>
      </c>
      <c r="BE614" s="224">
        <f>IF(N614="základní",J614,0)</f>
        <v>0</v>
      </c>
      <c r="BF614" s="224">
        <f>IF(N614="snížená",J614,0)</f>
        <v>0</v>
      </c>
      <c r="BG614" s="224">
        <f>IF(N614="zákl. přenesená",J614,0)</f>
        <v>0</v>
      </c>
      <c r="BH614" s="224">
        <f>IF(N614="sníž. přenesená",J614,0)</f>
        <v>0</v>
      </c>
      <c r="BI614" s="224">
        <f>IF(N614="nulová",J614,0)</f>
        <v>0</v>
      </c>
      <c r="BJ614" s="17" t="s">
        <v>81</v>
      </c>
      <c r="BK614" s="224">
        <f>ROUND(I614*H614,2)</f>
        <v>0</v>
      </c>
      <c r="BL614" s="17" t="s">
        <v>151</v>
      </c>
      <c r="BM614" s="223" t="s">
        <v>1273</v>
      </c>
    </row>
    <row r="615" s="1" customFormat="1" ht="16.5" customHeight="1">
      <c r="B615" s="38"/>
      <c r="C615" s="211" t="s">
        <v>1274</v>
      </c>
      <c r="D615" s="211" t="s">
        <v>155</v>
      </c>
      <c r="E615" s="212" t="s">
        <v>533</v>
      </c>
      <c r="F615" s="213" t="s">
        <v>1275</v>
      </c>
      <c r="G615" s="214" t="s">
        <v>267</v>
      </c>
      <c r="H615" s="215">
        <v>3</v>
      </c>
      <c r="I615" s="216"/>
      <c r="J615" s="217">
        <f>ROUND(I615*H615,2)</f>
        <v>0</v>
      </c>
      <c r="K615" s="213" t="s">
        <v>19</v>
      </c>
      <c r="L615" s="43"/>
      <c r="M615" s="225" t="s">
        <v>19</v>
      </c>
      <c r="N615" s="226" t="s">
        <v>44</v>
      </c>
      <c r="O615" s="83"/>
      <c r="P615" s="227">
        <f>O615*H615</f>
        <v>0</v>
      </c>
      <c r="Q615" s="227">
        <v>0</v>
      </c>
      <c r="R615" s="227">
        <f>Q615*H615</f>
        <v>0</v>
      </c>
      <c r="S615" s="227">
        <v>0</v>
      </c>
      <c r="T615" s="228">
        <f>S615*H615</f>
        <v>0</v>
      </c>
      <c r="AR615" s="223" t="s">
        <v>151</v>
      </c>
      <c r="AT615" s="223" t="s">
        <v>155</v>
      </c>
      <c r="AU615" s="223" t="s">
        <v>81</v>
      </c>
      <c r="AY615" s="17" t="s">
        <v>152</v>
      </c>
      <c r="BE615" s="224">
        <f>IF(N615="základní",J615,0)</f>
        <v>0</v>
      </c>
      <c r="BF615" s="224">
        <f>IF(N615="snížená",J615,0)</f>
        <v>0</v>
      </c>
      <c r="BG615" s="224">
        <f>IF(N615="zákl. přenesená",J615,0)</f>
        <v>0</v>
      </c>
      <c r="BH615" s="224">
        <f>IF(N615="sníž. přenesená",J615,0)</f>
        <v>0</v>
      </c>
      <c r="BI615" s="224">
        <f>IF(N615="nulová",J615,0)</f>
        <v>0</v>
      </c>
      <c r="BJ615" s="17" t="s">
        <v>81</v>
      </c>
      <c r="BK615" s="224">
        <f>ROUND(I615*H615,2)</f>
        <v>0</v>
      </c>
      <c r="BL615" s="17" t="s">
        <v>151</v>
      </c>
      <c r="BM615" s="223" t="s">
        <v>1276</v>
      </c>
    </row>
    <row r="616" s="12" customFormat="1">
      <c r="B616" s="232"/>
      <c r="C616" s="233"/>
      <c r="D616" s="229" t="s">
        <v>182</v>
      </c>
      <c r="E616" s="234" t="s">
        <v>19</v>
      </c>
      <c r="F616" s="235" t="s">
        <v>1277</v>
      </c>
      <c r="G616" s="233"/>
      <c r="H616" s="234" t="s">
        <v>19</v>
      </c>
      <c r="I616" s="236"/>
      <c r="J616" s="233"/>
      <c r="K616" s="233"/>
      <c r="L616" s="237"/>
      <c r="M616" s="238"/>
      <c r="N616" s="239"/>
      <c r="O616" s="239"/>
      <c r="P616" s="239"/>
      <c r="Q616" s="239"/>
      <c r="R616" s="239"/>
      <c r="S616" s="239"/>
      <c r="T616" s="240"/>
      <c r="AT616" s="241" t="s">
        <v>182</v>
      </c>
      <c r="AU616" s="241" t="s">
        <v>81</v>
      </c>
      <c r="AV616" s="12" t="s">
        <v>81</v>
      </c>
      <c r="AW616" s="12" t="s">
        <v>35</v>
      </c>
      <c r="AX616" s="12" t="s">
        <v>73</v>
      </c>
      <c r="AY616" s="241" t="s">
        <v>152</v>
      </c>
    </row>
    <row r="617" s="12" customFormat="1">
      <c r="B617" s="232"/>
      <c r="C617" s="233"/>
      <c r="D617" s="229" t="s">
        <v>182</v>
      </c>
      <c r="E617" s="234" t="s">
        <v>19</v>
      </c>
      <c r="F617" s="235" t="s">
        <v>1278</v>
      </c>
      <c r="G617" s="233"/>
      <c r="H617" s="234" t="s">
        <v>19</v>
      </c>
      <c r="I617" s="236"/>
      <c r="J617" s="233"/>
      <c r="K617" s="233"/>
      <c r="L617" s="237"/>
      <c r="M617" s="238"/>
      <c r="N617" s="239"/>
      <c r="O617" s="239"/>
      <c r="P617" s="239"/>
      <c r="Q617" s="239"/>
      <c r="R617" s="239"/>
      <c r="S617" s="239"/>
      <c r="T617" s="240"/>
      <c r="AT617" s="241" t="s">
        <v>182</v>
      </c>
      <c r="AU617" s="241" t="s">
        <v>81</v>
      </c>
      <c r="AV617" s="12" t="s">
        <v>81</v>
      </c>
      <c r="AW617" s="12" t="s">
        <v>35</v>
      </c>
      <c r="AX617" s="12" t="s">
        <v>73</v>
      </c>
      <c r="AY617" s="241" t="s">
        <v>152</v>
      </c>
    </row>
    <row r="618" s="12" customFormat="1">
      <c r="B618" s="232"/>
      <c r="C618" s="233"/>
      <c r="D618" s="229" t="s">
        <v>182</v>
      </c>
      <c r="E618" s="234" t="s">
        <v>19</v>
      </c>
      <c r="F618" s="235" t="s">
        <v>1279</v>
      </c>
      <c r="G618" s="233"/>
      <c r="H618" s="234" t="s">
        <v>19</v>
      </c>
      <c r="I618" s="236"/>
      <c r="J618" s="233"/>
      <c r="K618" s="233"/>
      <c r="L618" s="237"/>
      <c r="M618" s="238"/>
      <c r="N618" s="239"/>
      <c r="O618" s="239"/>
      <c r="P618" s="239"/>
      <c r="Q618" s="239"/>
      <c r="R618" s="239"/>
      <c r="S618" s="239"/>
      <c r="T618" s="240"/>
      <c r="AT618" s="241" t="s">
        <v>182</v>
      </c>
      <c r="AU618" s="241" t="s">
        <v>81</v>
      </c>
      <c r="AV618" s="12" t="s">
        <v>81</v>
      </c>
      <c r="AW618" s="12" t="s">
        <v>35</v>
      </c>
      <c r="AX618" s="12" t="s">
        <v>73</v>
      </c>
      <c r="AY618" s="241" t="s">
        <v>152</v>
      </c>
    </row>
    <row r="619" s="12" customFormat="1">
      <c r="B619" s="232"/>
      <c r="C619" s="233"/>
      <c r="D619" s="229" t="s">
        <v>182</v>
      </c>
      <c r="E619" s="234" t="s">
        <v>19</v>
      </c>
      <c r="F619" s="235" t="s">
        <v>1280</v>
      </c>
      <c r="G619" s="233"/>
      <c r="H619" s="234" t="s">
        <v>19</v>
      </c>
      <c r="I619" s="236"/>
      <c r="J619" s="233"/>
      <c r="K619" s="233"/>
      <c r="L619" s="237"/>
      <c r="M619" s="238"/>
      <c r="N619" s="239"/>
      <c r="O619" s="239"/>
      <c r="P619" s="239"/>
      <c r="Q619" s="239"/>
      <c r="R619" s="239"/>
      <c r="S619" s="239"/>
      <c r="T619" s="240"/>
      <c r="AT619" s="241" t="s">
        <v>182</v>
      </c>
      <c r="AU619" s="241" t="s">
        <v>81</v>
      </c>
      <c r="AV619" s="12" t="s">
        <v>81</v>
      </c>
      <c r="AW619" s="12" t="s">
        <v>35</v>
      </c>
      <c r="AX619" s="12" t="s">
        <v>73</v>
      </c>
      <c r="AY619" s="241" t="s">
        <v>152</v>
      </c>
    </row>
    <row r="620" s="12" customFormat="1">
      <c r="B620" s="232"/>
      <c r="C620" s="233"/>
      <c r="D620" s="229" t="s">
        <v>182</v>
      </c>
      <c r="E620" s="234" t="s">
        <v>19</v>
      </c>
      <c r="F620" s="235" t="s">
        <v>1281</v>
      </c>
      <c r="G620" s="233"/>
      <c r="H620" s="234" t="s">
        <v>19</v>
      </c>
      <c r="I620" s="236"/>
      <c r="J620" s="233"/>
      <c r="K620" s="233"/>
      <c r="L620" s="237"/>
      <c r="M620" s="238"/>
      <c r="N620" s="239"/>
      <c r="O620" s="239"/>
      <c r="P620" s="239"/>
      <c r="Q620" s="239"/>
      <c r="R620" s="239"/>
      <c r="S620" s="239"/>
      <c r="T620" s="240"/>
      <c r="AT620" s="241" t="s">
        <v>182</v>
      </c>
      <c r="AU620" s="241" t="s">
        <v>81</v>
      </c>
      <c r="AV620" s="12" t="s">
        <v>81</v>
      </c>
      <c r="AW620" s="12" t="s">
        <v>35</v>
      </c>
      <c r="AX620" s="12" t="s">
        <v>73</v>
      </c>
      <c r="AY620" s="241" t="s">
        <v>152</v>
      </c>
    </row>
    <row r="621" s="12" customFormat="1">
      <c r="B621" s="232"/>
      <c r="C621" s="233"/>
      <c r="D621" s="229" t="s">
        <v>182</v>
      </c>
      <c r="E621" s="234" t="s">
        <v>19</v>
      </c>
      <c r="F621" s="235" t="s">
        <v>1282</v>
      </c>
      <c r="G621" s="233"/>
      <c r="H621" s="234" t="s">
        <v>19</v>
      </c>
      <c r="I621" s="236"/>
      <c r="J621" s="233"/>
      <c r="K621" s="233"/>
      <c r="L621" s="237"/>
      <c r="M621" s="238"/>
      <c r="N621" s="239"/>
      <c r="O621" s="239"/>
      <c r="P621" s="239"/>
      <c r="Q621" s="239"/>
      <c r="R621" s="239"/>
      <c r="S621" s="239"/>
      <c r="T621" s="240"/>
      <c r="AT621" s="241" t="s">
        <v>182</v>
      </c>
      <c r="AU621" s="241" t="s">
        <v>81</v>
      </c>
      <c r="AV621" s="12" t="s">
        <v>81</v>
      </c>
      <c r="AW621" s="12" t="s">
        <v>35</v>
      </c>
      <c r="AX621" s="12" t="s">
        <v>73</v>
      </c>
      <c r="AY621" s="241" t="s">
        <v>152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196</v>
      </c>
      <c r="G622" s="243"/>
      <c r="H622" s="246">
        <v>3</v>
      </c>
      <c r="I622" s="247"/>
      <c r="J622" s="243"/>
      <c r="K622" s="243"/>
      <c r="L622" s="248"/>
      <c r="M622" s="274"/>
      <c r="N622" s="275"/>
      <c r="O622" s="275"/>
      <c r="P622" s="275"/>
      <c r="Q622" s="275"/>
      <c r="R622" s="275"/>
      <c r="S622" s="275"/>
      <c r="T622" s="276"/>
      <c r="AT622" s="252" t="s">
        <v>182</v>
      </c>
      <c r="AU622" s="252" t="s">
        <v>81</v>
      </c>
      <c r="AV622" s="13" t="s">
        <v>83</v>
      </c>
      <c r="AW622" s="13" t="s">
        <v>35</v>
      </c>
      <c r="AX622" s="13" t="s">
        <v>81</v>
      </c>
      <c r="AY622" s="252" t="s">
        <v>152</v>
      </c>
    </row>
    <row r="623" s="1" customFormat="1" ht="6.96" customHeight="1">
      <c r="B623" s="58"/>
      <c r="C623" s="59"/>
      <c r="D623" s="59"/>
      <c r="E623" s="59"/>
      <c r="F623" s="59"/>
      <c r="G623" s="59"/>
      <c r="H623" s="59"/>
      <c r="I623" s="161"/>
      <c r="J623" s="59"/>
      <c r="K623" s="59"/>
      <c r="L623" s="43"/>
    </row>
  </sheetData>
  <sheetProtection sheet="1" autoFilter="0" formatColumns="0" formatRows="0" objects="1" scenarios="1" spinCount="100000" saltValue="6TtHuiPnHPbBoPznqPBrSzWL8DLwJzYZWtY1JF/EKIFaXxkU6Y+ZEPRLu5twN682x4vpz/AkVDmNzoN0HZiRVA==" hashValue="GZiAhM2VNA8lX16umiitIp4FT1Q7JZPnXTj6TFSq2ZKHImG+mAgDjjUUme6f7zMLmMNC5vi8kfwlrzg4kMzYOg==" algorithmName="SHA-512" password="CC35"/>
  <autoFilter ref="C87:K622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93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1283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34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668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ROUND(J83,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ROUND((SUM(BE83:BE151)),  2)</f>
        <v>0</v>
      </c>
      <c r="I33" s="150">
        <v>0.20999999999999999</v>
      </c>
      <c r="J33" s="149">
        <f>ROUND(((SUM(BE83:BE151))*I33),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ROUND((SUM(BF83:BF151)),  2)</f>
        <v>0</v>
      </c>
      <c r="I34" s="150">
        <v>0.14999999999999999</v>
      </c>
      <c r="J34" s="149">
        <f>ROUND(((SUM(BF83:BF151))*I34),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ROUND((SUM(BG83:BG151)),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ROUND((SUM(BH83:BH151)),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ROUND((SUM(BI83:BI151)),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03 - Estetizace okolních ploch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Dopravní projektování, spol.  s.r.o.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Dita Erbanová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J83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J84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J85</f>
        <v>0</v>
      </c>
      <c r="K61" s="179"/>
      <c r="L61" s="184"/>
    </row>
    <row r="62" s="8" customFormat="1" ht="24.96" customHeight="1">
      <c r="B62" s="171"/>
      <c r="C62" s="172"/>
      <c r="D62" s="173" t="s">
        <v>671</v>
      </c>
      <c r="E62" s="174"/>
      <c r="F62" s="174"/>
      <c r="G62" s="174"/>
      <c r="H62" s="174"/>
      <c r="I62" s="175"/>
      <c r="J62" s="176">
        <f>J140</f>
        <v>0</v>
      </c>
      <c r="K62" s="172"/>
      <c r="L62" s="177"/>
    </row>
    <row r="63" s="8" customFormat="1" ht="24.96" customHeight="1">
      <c r="B63" s="171"/>
      <c r="C63" s="172"/>
      <c r="D63" s="173" t="s">
        <v>167</v>
      </c>
      <c r="E63" s="174"/>
      <c r="F63" s="174"/>
      <c r="G63" s="174"/>
      <c r="H63" s="174"/>
      <c r="I63" s="175"/>
      <c r="J63" s="176">
        <f>J146</f>
        <v>0</v>
      </c>
      <c r="K63" s="172"/>
      <c r="L63" s="177"/>
    </row>
    <row r="64" s="1" customFormat="1" ht="21.84" customHeight="1">
      <c r="B64" s="38"/>
      <c r="C64" s="39"/>
      <c r="D64" s="39"/>
      <c r="E64" s="39"/>
      <c r="F64" s="39"/>
      <c r="G64" s="39"/>
      <c r="H64" s="39"/>
      <c r="I64" s="135"/>
      <c r="J64" s="39"/>
      <c r="K64" s="39"/>
      <c r="L64" s="43"/>
    </row>
    <row r="65" s="1" customFormat="1" ht="6.96" customHeight="1">
      <c r="B65" s="58"/>
      <c r="C65" s="59"/>
      <c r="D65" s="59"/>
      <c r="E65" s="59"/>
      <c r="F65" s="59"/>
      <c r="G65" s="59"/>
      <c r="H65" s="59"/>
      <c r="I65" s="161"/>
      <c r="J65" s="59"/>
      <c r="K65" s="59"/>
      <c r="L65" s="43"/>
    </row>
    <row r="69" s="1" customFormat="1" ht="6.96" customHeight="1">
      <c r="B69" s="60"/>
      <c r="C69" s="61"/>
      <c r="D69" s="61"/>
      <c r="E69" s="61"/>
      <c r="F69" s="61"/>
      <c r="G69" s="61"/>
      <c r="H69" s="61"/>
      <c r="I69" s="164"/>
      <c r="J69" s="61"/>
      <c r="K69" s="61"/>
      <c r="L69" s="43"/>
    </row>
    <row r="70" s="1" customFormat="1" ht="24.96" customHeight="1">
      <c r="B70" s="38"/>
      <c r="C70" s="23" t="s">
        <v>136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38"/>
      <c r="C71" s="39"/>
      <c r="D71" s="39"/>
      <c r="E71" s="39"/>
      <c r="F71" s="39"/>
      <c r="G71" s="39"/>
      <c r="H71" s="39"/>
      <c r="I71" s="135"/>
      <c r="J71" s="39"/>
      <c r="K71" s="39"/>
      <c r="L71" s="43"/>
    </row>
    <row r="72" s="1" customFormat="1" ht="12" customHeight="1">
      <c r="B72" s="38"/>
      <c r="C72" s="32" t="s">
        <v>16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165" t="str">
        <f>E7</f>
        <v>Revitalizace tramvajové smyčky Hlučínská</v>
      </c>
      <c r="F73" s="32"/>
      <c r="G73" s="32"/>
      <c r="H73" s="32"/>
      <c r="I73" s="135"/>
      <c r="J73" s="39"/>
      <c r="K73" s="39"/>
      <c r="L73" s="43"/>
    </row>
    <row r="74" s="1" customFormat="1" ht="12" customHeight="1">
      <c r="B74" s="38"/>
      <c r="C74" s="32" t="s">
        <v>125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68" t="str">
        <f>E9</f>
        <v>SO 03 - Estetizace okolních ploch</v>
      </c>
      <c r="F75" s="39"/>
      <c r="G75" s="39"/>
      <c r="H75" s="39"/>
      <c r="I75" s="135"/>
      <c r="J75" s="39"/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2" customHeight="1">
      <c r="B77" s="38"/>
      <c r="C77" s="32" t="s">
        <v>21</v>
      </c>
      <c r="D77" s="39"/>
      <c r="E77" s="39"/>
      <c r="F77" s="27" t="str">
        <f>F12</f>
        <v>Ostrava</v>
      </c>
      <c r="G77" s="39"/>
      <c r="H77" s="39"/>
      <c r="I77" s="138" t="s">
        <v>23</v>
      </c>
      <c r="J77" s="71" t="str">
        <f>IF(J12="","",J12)</f>
        <v>28. 2. 2019</v>
      </c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43.05" customHeight="1">
      <c r="B79" s="38"/>
      <c r="C79" s="32" t="s">
        <v>25</v>
      </c>
      <c r="D79" s="39"/>
      <c r="E79" s="39"/>
      <c r="F79" s="27" t="str">
        <f>E15</f>
        <v>Dopravní podnik Ostrava a.s.</v>
      </c>
      <c r="G79" s="39"/>
      <c r="H79" s="39"/>
      <c r="I79" s="138" t="s">
        <v>32</v>
      </c>
      <c r="J79" s="36" t="str">
        <f>E21</f>
        <v xml:space="preserve">Dopravní projektování, spol.  s.r.o.</v>
      </c>
      <c r="K79" s="39"/>
      <c r="L79" s="43"/>
    </row>
    <row r="80" s="1" customFormat="1" ht="15.15" customHeight="1">
      <c r="B80" s="38"/>
      <c r="C80" s="32" t="s">
        <v>30</v>
      </c>
      <c r="D80" s="39"/>
      <c r="E80" s="39"/>
      <c r="F80" s="27" t="str">
        <f>IF(E18="","",E18)</f>
        <v>Vyplň údaj</v>
      </c>
      <c r="G80" s="39"/>
      <c r="H80" s="39"/>
      <c r="I80" s="138" t="s">
        <v>36</v>
      </c>
      <c r="J80" s="36" t="str">
        <f>E24</f>
        <v>Ing. Dita Erbanová</v>
      </c>
      <c r="K80" s="39"/>
      <c r="L80" s="43"/>
    </row>
    <row r="81" s="1" customFormat="1" ht="10.32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0" customFormat="1" ht="29.28" customHeight="1">
      <c r="B82" s="185"/>
      <c r="C82" s="186" t="s">
        <v>137</v>
      </c>
      <c r="D82" s="187" t="s">
        <v>58</v>
      </c>
      <c r="E82" s="187" t="s">
        <v>54</v>
      </c>
      <c r="F82" s="187" t="s">
        <v>55</v>
      </c>
      <c r="G82" s="187" t="s">
        <v>138</v>
      </c>
      <c r="H82" s="187" t="s">
        <v>139</v>
      </c>
      <c r="I82" s="188" t="s">
        <v>140</v>
      </c>
      <c r="J82" s="187" t="s">
        <v>132</v>
      </c>
      <c r="K82" s="189" t="s">
        <v>141</v>
      </c>
      <c r="L82" s="190"/>
      <c r="M82" s="91" t="s">
        <v>19</v>
      </c>
      <c r="N82" s="92" t="s">
        <v>43</v>
      </c>
      <c r="O82" s="92" t="s">
        <v>142</v>
      </c>
      <c r="P82" s="92" t="s">
        <v>143</v>
      </c>
      <c r="Q82" s="92" t="s">
        <v>144</v>
      </c>
      <c r="R82" s="92" t="s">
        <v>145</v>
      </c>
      <c r="S82" s="92" t="s">
        <v>146</v>
      </c>
      <c r="T82" s="93" t="s">
        <v>147</v>
      </c>
    </row>
    <row r="83" s="1" customFormat="1" ht="22.8" customHeight="1">
      <c r="B83" s="38"/>
      <c r="C83" s="98" t="s">
        <v>148</v>
      </c>
      <c r="D83" s="39"/>
      <c r="E83" s="39"/>
      <c r="F83" s="39"/>
      <c r="G83" s="39"/>
      <c r="H83" s="39"/>
      <c r="I83" s="135"/>
      <c r="J83" s="191">
        <f>BK83</f>
        <v>0</v>
      </c>
      <c r="K83" s="39"/>
      <c r="L83" s="43"/>
      <c r="M83" s="94"/>
      <c r="N83" s="95"/>
      <c r="O83" s="95"/>
      <c r="P83" s="192">
        <f>P84+P140+P146</f>
        <v>0</v>
      </c>
      <c r="Q83" s="95"/>
      <c r="R83" s="192">
        <f>R84+R140+R146</f>
        <v>105.81625748000002</v>
      </c>
      <c r="S83" s="95"/>
      <c r="T83" s="193">
        <f>T84+T140+T146</f>
        <v>0</v>
      </c>
      <c r="AT83" s="17" t="s">
        <v>72</v>
      </c>
      <c r="AU83" s="17" t="s">
        <v>133</v>
      </c>
      <c r="BK83" s="194">
        <f>BK84+BK140+BK146</f>
        <v>0</v>
      </c>
    </row>
    <row r="84" s="11" customFormat="1" ht="25.92" customHeight="1">
      <c r="B84" s="195"/>
      <c r="C84" s="196"/>
      <c r="D84" s="197" t="s">
        <v>72</v>
      </c>
      <c r="E84" s="198" t="s">
        <v>544</v>
      </c>
      <c r="F84" s="198" t="s">
        <v>545</v>
      </c>
      <c r="G84" s="196"/>
      <c r="H84" s="196"/>
      <c r="I84" s="199"/>
      <c r="J84" s="200">
        <f>BK84</f>
        <v>0</v>
      </c>
      <c r="K84" s="196"/>
      <c r="L84" s="201"/>
      <c r="M84" s="202"/>
      <c r="N84" s="203"/>
      <c r="O84" s="203"/>
      <c r="P84" s="204">
        <f>P85</f>
        <v>0</v>
      </c>
      <c r="Q84" s="203"/>
      <c r="R84" s="204">
        <f>R85</f>
        <v>0.058145000000000002</v>
      </c>
      <c r="S84" s="203"/>
      <c r="T84" s="205">
        <f>T85</f>
        <v>0</v>
      </c>
      <c r="AR84" s="206" t="s">
        <v>81</v>
      </c>
      <c r="AT84" s="207" t="s">
        <v>72</v>
      </c>
      <c r="AU84" s="207" t="s">
        <v>73</v>
      </c>
      <c r="AY84" s="206" t="s">
        <v>152</v>
      </c>
      <c r="BK84" s="208">
        <f>BK85</f>
        <v>0</v>
      </c>
    </row>
    <row r="85" s="11" customFormat="1" ht="22.8" customHeight="1">
      <c r="B85" s="195"/>
      <c r="C85" s="196"/>
      <c r="D85" s="197" t="s">
        <v>72</v>
      </c>
      <c r="E85" s="209" t="s">
        <v>81</v>
      </c>
      <c r="F85" s="209" t="s">
        <v>174</v>
      </c>
      <c r="G85" s="196"/>
      <c r="H85" s="196"/>
      <c r="I85" s="199"/>
      <c r="J85" s="210">
        <f>BK85</f>
        <v>0</v>
      </c>
      <c r="K85" s="196"/>
      <c r="L85" s="201"/>
      <c r="M85" s="202"/>
      <c r="N85" s="203"/>
      <c r="O85" s="203"/>
      <c r="P85" s="204">
        <f>SUM(P86:P139)</f>
        <v>0</v>
      </c>
      <c r="Q85" s="203"/>
      <c r="R85" s="204">
        <f>SUM(R86:R139)</f>
        <v>0.058145000000000002</v>
      </c>
      <c r="S85" s="203"/>
      <c r="T85" s="205">
        <f>SUM(T86:T139)</f>
        <v>0</v>
      </c>
      <c r="AR85" s="206" t="s">
        <v>81</v>
      </c>
      <c r="AT85" s="207" t="s">
        <v>72</v>
      </c>
      <c r="AU85" s="207" t="s">
        <v>81</v>
      </c>
      <c r="AY85" s="206" t="s">
        <v>152</v>
      </c>
      <c r="BK85" s="208">
        <f>SUM(BK86:BK139)</f>
        <v>0</v>
      </c>
    </row>
    <row r="86" s="1" customFormat="1" ht="60" customHeight="1">
      <c r="B86" s="38"/>
      <c r="C86" s="211" t="s">
        <v>81</v>
      </c>
      <c r="D86" s="211" t="s">
        <v>155</v>
      </c>
      <c r="E86" s="212" t="s">
        <v>772</v>
      </c>
      <c r="F86" s="213" t="s">
        <v>773</v>
      </c>
      <c r="G86" s="214" t="s">
        <v>177</v>
      </c>
      <c r="H86" s="215">
        <v>247.11000000000001</v>
      </c>
      <c r="I86" s="216"/>
      <c r="J86" s="217">
        <f>ROUND(I86*H86,2)</f>
        <v>0</v>
      </c>
      <c r="K86" s="213" t="s">
        <v>178</v>
      </c>
      <c r="L86" s="43"/>
      <c r="M86" s="225" t="s">
        <v>19</v>
      </c>
      <c r="N86" s="226" t="s">
        <v>44</v>
      </c>
      <c r="O86" s="83"/>
      <c r="P86" s="227">
        <f>O86*H86</f>
        <v>0</v>
      </c>
      <c r="Q86" s="227">
        <v>0</v>
      </c>
      <c r="R86" s="227">
        <f>Q86*H86</f>
        <v>0</v>
      </c>
      <c r="S86" s="227">
        <v>0</v>
      </c>
      <c r="T86" s="228">
        <f>S86*H86</f>
        <v>0</v>
      </c>
      <c r="AR86" s="223" t="s">
        <v>151</v>
      </c>
      <c r="AT86" s="223" t="s">
        <v>155</v>
      </c>
      <c r="AU86" s="223" t="s">
        <v>83</v>
      </c>
      <c r="AY86" s="17" t="s">
        <v>152</v>
      </c>
      <c r="BE86" s="224">
        <f>IF(N86="základní",J86,0)</f>
        <v>0</v>
      </c>
      <c r="BF86" s="224">
        <f>IF(N86="snížená",J86,0)</f>
        <v>0</v>
      </c>
      <c r="BG86" s="224">
        <f>IF(N86="zákl. přenesená",J86,0)</f>
        <v>0</v>
      </c>
      <c r="BH86" s="224">
        <f>IF(N86="sníž. přenesená",J86,0)</f>
        <v>0</v>
      </c>
      <c r="BI86" s="224">
        <f>IF(N86="nulová",J86,0)</f>
        <v>0</v>
      </c>
      <c r="BJ86" s="17" t="s">
        <v>81</v>
      </c>
      <c r="BK86" s="224">
        <f>ROUND(I86*H86,2)</f>
        <v>0</v>
      </c>
      <c r="BL86" s="17" t="s">
        <v>151</v>
      </c>
      <c r="BM86" s="223" t="s">
        <v>1284</v>
      </c>
    </row>
    <row r="87" s="1" customFormat="1">
      <c r="B87" s="38"/>
      <c r="C87" s="39"/>
      <c r="D87" s="229" t="s">
        <v>180</v>
      </c>
      <c r="E87" s="39"/>
      <c r="F87" s="230" t="s">
        <v>775</v>
      </c>
      <c r="G87" s="39"/>
      <c r="H87" s="39"/>
      <c r="I87" s="135"/>
      <c r="J87" s="39"/>
      <c r="K87" s="39"/>
      <c r="L87" s="43"/>
      <c r="M87" s="231"/>
      <c r="N87" s="83"/>
      <c r="O87" s="83"/>
      <c r="P87" s="83"/>
      <c r="Q87" s="83"/>
      <c r="R87" s="83"/>
      <c r="S87" s="83"/>
      <c r="T87" s="84"/>
      <c r="AT87" s="17" t="s">
        <v>180</v>
      </c>
      <c r="AU87" s="17" t="s">
        <v>83</v>
      </c>
    </row>
    <row r="88" s="12" customFormat="1">
      <c r="B88" s="232"/>
      <c r="C88" s="233"/>
      <c r="D88" s="229" t="s">
        <v>182</v>
      </c>
      <c r="E88" s="234" t="s">
        <v>19</v>
      </c>
      <c r="F88" s="235" t="s">
        <v>776</v>
      </c>
      <c r="G88" s="233"/>
      <c r="H88" s="234" t="s">
        <v>19</v>
      </c>
      <c r="I88" s="236"/>
      <c r="J88" s="233"/>
      <c r="K88" s="233"/>
      <c r="L88" s="237"/>
      <c r="M88" s="238"/>
      <c r="N88" s="239"/>
      <c r="O88" s="239"/>
      <c r="P88" s="239"/>
      <c r="Q88" s="239"/>
      <c r="R88" s="239"/>
      <c r="S88" s="239"/>
      <c r="T88" s="240"/>
      <c r="AT88" s="241" t="s">
        <v>182</v>
      </c>
      <c r="AU88" s="241" t="s">
        <v>83</v>
      </c>
      <c r="AV88" s="12" t="s">
        <v>81</v>
      </c>
      <c r="AW88" s="12" t="s">
        <v>35</v>
      </c>
      <c r="AX88" s="12" t="s">
        <v>73</v>
      </c>
      <c r="AY88" s="241" t="s">
        <v>152</v>
      </c>
    </row>
    <row r="89" s="12" customFormat="1">
      <c r="B89" s="232"/>
      <c r="C89" s="233"/>
      <c r="D89" s="229" t="s">
        <v>182</v>
      </c>
      <c r="E89" s="234" t="s">
        <v>19</v>
      </c>
      <c r="F89" s="235" t="s">
        <v>777</v>
      </c>
      <c r="G89" s="233"/>
      <c r="H89" s="234" t="s">
        <v>19</v>
      </c>
      <c r="I89" s="236"/>
      <c r="J89" s="233"/>
      <c r="K89" s="233"/>
      <c r="L89" s="237"/>
      <c r="M89" s="238"/>
      <c r="N89" s="239"/>
      <c r="O89" s="239"/>
      <c r="P89" s="239"/>
      <c r="Q89" s="239"/>
      <c r="R89" s="239"/>
      <c r="S89" s="239"/>
      <c r="T89" s="240"/>
      <c r="AT89" s="241" t="s">
        <v>182</v>
      </c>
      <c r="AU89" s="241" t="s">
        <v>83</v>
      </c>
      <c r="AV89" s="12" t="s">
        <v>81</v>
      </c>
      <c r="AW89" s="12" t="s">
        <v>35</v>
      </c>
      <c r="AX89" s="12" t="s">
        <v>73</v>
      </c>
      <c r="AY89" s="241" t="s">
        <v>152</v>
      </c>
    </row>
    <row r="90" s="13" customFormat="1">
      <c r="B90" s="242"/>
      <c r="C90" s="243"/>
      <c r="D90" s="229" t="s">
        <v>182</v>
      </c>
      <c r="E90" s="244" t="s">
        <v>19</v>
      </c>
      <c r="F90" s="245" t="s">
        <v>1285</v>
      </c>
      <c r="G90" s="243"/>
      <c r="H90" s="246">
        <v>247.11000000000001</v>
      </c>
      <c r="I90" s="247"/>
      <c r="J90" s="243"/>
      <c r="K90" s="243"/>
      <c r="L90" s="248"/>
      <c r="M90" s="249"/>
      <c r="N90" s="250"/>
      <c r="O90" s="250"/>
      <c r="P90" s="250"/>
      <c r="Q90" s="250"/>
      <c r="R90" s="250"/>
      <c r="S90" s="250"/>
      <c r="T90" s="251"/>
      <c r="AT90" s="252" t="s">
        <v>182</v>
      </c>
      <c r="AU90" s="252" t="s">
        <v>83</v>
      </c>
      <c r="AV90" s="13" t="s">
        <v>83</v>
      </c>
      <c r="AW90" s="13" t="s">
        <v>35</v>
      </c>
      <c r="AX90" s="13" t="s">
        <v>81</v>
      </c>
      <c r="AY90" s="252" t="s">
        <v>152</v>
      </c>
    </row>
    <row r="91" s="1" customFormat="1" ht="48" customHeight="1">
      <c r="B91" s="38"/>
      <c r="C91" s="211" t="s">
        <v>83</v>
      </c>
      <c r="D91" s="211" t="s">
        <v>155</v>
      </c>
      <c r="E91" s="212" t="s">
        <v>1286</v>
      </c>
      <c r="F91" s="213" t="s">
        <v>1287</v>
      </c>
      <c r="G91" s="214" t="s">
        <v>236</v>
      </c>
      <c r="H91" s="215">
        <v>1200</v>
      </c>
      <c r="I91" s="216"/>
      <c r="J91" s="217">
        <f>ROUND(I91*H91,2)</f>
        <v>0</v>
      </c>
      <c r="K91" s="213" t="s">
        <v>760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1288</v>
      </c>
    </row>
    <row r="92" s="1" customFormat="1">
      <c r="B92" s="38"/>
      <c r="C92" s="39"/>
      <c r="D92" s="229" t="s">
        <v>180</v>
      </c>
      <c r="E92" s="39"/>
      <c r="F92" s="230" t="s">
        <v>1289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83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1290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83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3" customFormat="1">
      <c r="B94" s="242"/>
      <c r="C94" s="243"/>
      <c r="D94" s="229" t="s">
        <v>182</v>
      </c>
      <c r="E94" s="244" t="s">
        <v>19</v>
      </c>
      <c r="F94" s="245" t="s">
        <v>1291</v>
      </c>
      <c r="G94" s="243"/>
      <c r="H94" s="246">
        <v>1200</v>
      </c>
      <c r="I94" s="247"/>
      <c r="J94" s="243"/>
      <c r="K94" s="243"/>
      <c r="L94" s="248"/>
      <c r="M94" s="249"/>
      <c r="N94" s="250"/>
      <c r="O94" s="250"/>
      <c r="P94" s="250"/>
      <c r="Q94" s="250"/>
      <c r="R94" s="250"/>
      <c r="S94" s="250"/>
      <c r="T94" s="251"/>
      <c r="AT94" s="252" t="s">
        <v>182</v>
      </c>
      <c r="AU94" s="252" t="s">
        <v>83</v>
      </c>
      <c r="AV94" s="13" t="s">
        <v>83</v>
      </c>
      <c r="AW94" s="13" t="s">
        <v>35</v>
      </c>
      <c r="AX94" s="13" t="s">
        <v>81</v>
      </c>
      <c r="AY94" s="252" t="s">
        <v>152</v>
      </c>
    </row>
    <row r="95" s="1" customFormat="1" ht="36" customHeight="1">
      <c r="B95" s="38"/>
      <c r="C95" s="211" t="s">
        <v>196</v>
      </c>
      <c r="D95" s="211" t="s">
        <v>155</v>
      </c>
      <c r="E95" s="212" t="s">
        <v>1292</v>
      </c>
      <c r="F95" s="213" t="s">
        <v>1293</v>
      </c>
      <c r="G95" s="214" t="s">
        <v>177</v>
      </c>
      <c r="H95" s="215">
        <v>89</v>
      </c>
      <c r="I95" s="216"/>
      <c r="J95" s="217">
        <f>ROUND(I95*H95,2)</f>
        <v>0</v>
      </c>
      <c r="K95" s="213" t="s">
        <v>760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1294</v>
      </c>
    </row>
    <row r="96" s="1" customFormat="1">
      <c r="B96" s="38"/>
      <c r="C96" s="39"/>
      <c r="D96" s="229" t="s">
        <v>180</v>
      </c>
      <c r="E96" s="39"/>
      <c r="F96" s="230" t="s">
        <v>1295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3" customFormat="1">
      <c r="B97" s="242"/>
      <c r="C97" s="243"/>
      <c r="D97" s="229" t="s">
        <v>182</v>
      </c>
      <c r="E97" s="244" t="s">
        <v>19</v>
      </c>
      <c r="F97" s="245" t="s">
        <v>1296</v>
      </c>
      <c r="G97" s="243"/>
      <c r="H97" s="246">
        <v>89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AT97" s="252" t="s">
        <v>182</v>
      </c>
      <c r="AU97" s="252" t="s">
        <v>83</v>
      </c>
      <c r="AV97" s="13" t="s">
        <v>83</v>
      </c>
      <c r="AW97" s="13" t="s">
        <v>35</v>
      </c>
      <c r="AX97" s="13" t="s">
        <v>81</v>
      </c>
      <c r="AY97" s="252" t="s">
        <v>152</v>
      </c>
    </row>
    <row r="98" s="1" customFormat="1" ht="48" customHeight="1">
      <c r="B98" s="38"/>
      <c r="C98" s="211" t="s">
        <v>151</v>
      </c>
      <c r="D98" s="211" t="s">
        <v>155</v>
      </c>
      <c r="E98" s="212" t="s">
        <v>1297</v>
      </c>
      <c r="F98" s="213" t="s">
        <v>1298</v>
      </c>
      <c r="G98" s="214" t="s">
        <v>177</v>
      </c>
      <c r="H98" s="215">
        <v>89</v>
      </c>
      <c r="I98" s="216"/>
      <c r="J98" s="217">
        <f>ROUND(I98*H98,2)</f>
        <v>0</v>
      </c>
      <c r="K98" s="213" t="s">
        <v>760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151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151</v>
      </c>
      <c r="BM98" s="223" t="s">
        <v>1299</v>
      </c>
    </row>
    <row r="99" s="1" customFormat="1">
      <c r="B99" s="38"/>
      <c r="C99" s="39"/>
      <c r="D99" s="229" t="s">
        <v>180</v>
      </c>
      <c r="E99" s="39"/>
      <c r="F99" s="230" t="s">
        <v>211</v>
      </c>
      <c r="G99" s="39"/>
      <c r="H99" s="39"/>
      <c r="I99" s="135"/>
      <c r="J99" s="39"/>
      <c r="K99" s="39"/>
      <c r="L99" s="43"/>
      <c r="M99" s="231"/>
      <c r="N99" s="83"/>
      <c r="O99" s="83"/>
      <c r="P99" s="83"/>
      <c r="Q99" s="83"/>
      <c r="R99" s="83"/>
      <c r="S99" s="83"/>
      <c r="T99" s="84"/>
      <c r="AT99" s="17" t="s">
        <v>180</v>
      </c>
      <c r="AU99" s="17" t="s">
        <v>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1300</v>
      </c>
      <c r="G100" s="243"/>
      <c r="H100" s="246">
        <v>89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81</v>
      </c>
      <c r="AY100" s="252" t="s">
        <v>152</v>
      </c>
    </row>
    <row r="101" s="1" customFormat="1" ht="36" customHeight="1">
      <c r="B101" s="38"/>
      <c r="C101" s="211" t="s">
        <v>215</v>
      </c>
      <c r="D101" s="211" t="s">
        <v>155</v>
      </c>
      <c r="E101" s="212" t="s">
        <v>1301</v>
      </c>
      <c r="F101" s="213" t="s">
        <v>1302</v>
      </c>
      <c r="G101" s="214" t="s">
        <v>236</v>
      </c>
      <c r="H101" s="215">
        <v>1583</v>
      </c>
      <c r="I101" s="216"/>
      <c r="J101" s="217">
        <f>ROUND(I101*H101,2)</f>
        <v>0</v>
      </c>
      <c r="K101" s="213" t="s">
        <v>178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151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151</v>
      </c>
      <c r="BM101" s="223" t="s">
        <v>1303</v>
      </c>
    </row>
    <row r="102" s="1" customFormat="1">
      <c r="B102" s="38"/>
      <c r="C102" s="39"/>
      <c r="D102" s="229" t="s">
        <v>180</v>
      </c>
      <c r="E102" s="39"/>
      <c r="F102" s="230" t="s">
        <v>1304</v>
      </c>
      <c r="G102" s="39"/>
      <c r="H102" s="39"/>
      <c r="I102" s="135"/>
      <c r="J102" s="39"/>
      <c r="K102" s="39"/>
      <c r="L102" s="43"/>
      <c r="M102" s="231"/>
      <c r="N102" s="83"/>
      <c r="O102" s="83"/>
      <c r="P102" s="83"/>
      <c r="Q102" s="83"/>
      <c r="R102" s="83"/>
      <c r="S102" s="83"/>
      <c r="T102" s="84"/>
      <c r="AT102" s="17" t="s">
        <v>180</v>
      </c>
      <c r="AU102" s="17" t="s">
        <v>83</v>
      </c>
    </row>
    <row r="103" s="13" customFormat="1">
      <c r="B103" s="242"/>
      <c r="C103" s="243"/>
      <c r="D103" s="229" t="s">
        <v>182</v>
      </c>
      <c r="E103" s="244" t="s">
        <v>19</v>
      </c>
      <c r="F103" s="245" t="s">
        <v>1305</v>
      </c>
      <c r="G103" s="243"/>
      <c r="H103" s="246">
        <v>1583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182</v>
      </c>
      <c r="AU103" s="252" t="s">
        <v>83</v>
      </c>
      <c r="AV103" s="13" t="s">
        <v>83</v>
      </c>
      <c r="AW103" s="13" t="s">
        <v>35</v>
      </c>
      <c r="AX103" s="13" t="s">
        <v>81</v>
      </c>
      <c r="AY103" s="252" t="s">
        <v>152</v>
      </c>
    </row>
    <row r="104" s="1" customFormat="1" ht="48" customHeight="1">
      <c r="B104" s="38"/>
      <c r="C104" s="211" t="s">
        <v>220</v>
      </c>
      <c r="D104" s="211" t="s">
        <v>155</v>
      </c>
      <c r="E104" s="212" t="s">
        <v>1306</v>
      </c>
      <c r="F104" s="213" t="s">
        <v>1307</v>
      </c>
      <c r="G104" s="214" t="s">
        <v>177</v>
      </c>
      <c r="H104" s="215">
        <v>69.299999999999997</v>
      </c>
      <c r="I104" s="216"/>
      <c r="J104" s="217">
        <f>ROUND(I104*H104,2)</f>
        <v>0</v>
      </c>
      <c r="K104" s="213" t="s">
        <v>760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1308</v>
      </c>
    </row>
    <row r="105" s="1" customFormat="1">
      <c r="B105" s="38"/>
      <c r="C105" s="39"/>
      <c r="D105" s="229" t="s">
        <v>180</v>
      </c>
      <c r="E105" s="39"/>
      <c r="F105" s="230" t="s">
        <v>1309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180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1310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2" customFormat="1">
      <c r="B107" s="232"/>
      <c r="C107" s="233"/>
      <c r="D107" s="229" t="s">
        <v>182</v>
      </c>
      <c r="E107" s="234" t="s">
        <v>19</v>
      </c>
      <c r="F107" s="235" t="s">
        <v>1311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AT107" s="241" t="s">
        <v>182</v>
      </c>
      <c r="AU107" s="241" t="s">
        <v>83</v>
      </c>
      <c r="AV107" s="12" t="s">
        <v>81</v>
      </c>
      <c r="AW107" s="12" t="s">
        <v>35</v>
      </c>
      <c r="AX107" s="12" t="s">
        <v>73</v>
      </c>
      <c r="AY107" s="241" t="s">
        <v>152</v>
      </c>
    </row>
    <row r="108" s="13" customFormat="1">
      <c r="B108" s="242"/>
      <c r="C108" s="243"/>
      <c r="D108" s="229" t="s">
        <v>182</v>
      </c>
      <c r="E108" s="244" t="s">
        <v>19</v>
      </c>
      <c r="F108" s="245" t="s">
        <v>1312</v>
      </c>
      <c r="G108" s="243"/>
      <c r="H108" s="246">
        <v>158.30000000000001</v>
      </c>
      <c r="I108" s="247"/>
      <c r="J108" s="243"/>
      <c r="K108" s="243"/>
      <c r="L108" s="248"/>
      <c r="M108" s="249"/>
      <c r="N108" s="250"/>
      <c r="O108" s="250"/>
      <c r="P108" s="250"/>
      <c r="Q108" s="250"/>
      <c r="R108" s="250"/>
      <c r="S108" s="250"/>
      <c r="T108" s="251"/>
      <c r="AT108" s="252" t="s">
        <v>182</v>
      </c>
      <c r="AU108" s="252" t="s">
        <v>83</v>
      </c>
      <c r="AV108" s="13" t="s">
        <v>83</v>
      </c>
      <c r="AW108" s="13" t="s">
        <v>35</v>
      </c>
      <c r="AX108" s="13" t="s">
        <v>73</v>
      </c>
      <c r="AY108" s="252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1313</v>
      </c>
      <c r="G109" s="243"/>
      <c r="H109" s="246">
        <v>-89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4" customFormat="1">
      <c r="B110" s="253"/>
      <c r="C110" s="254"/>
      <c r="D110" s="229" t="s">
        <v>182</v>
      </c>
      <c r="E110" s="255" t="s">
        <v>19</v>
      </c>
      <c r="F110" s="256" t="s">
        <v>189</v>
      </c>
      <c r="G110" s="254"/>
      <c r="H110" s="257">
        <v>69.299999999999997</v>
      </c>
      <c r="I110" s="258"/>
      <c r="J110" s="254"/>
      <c r="K110" s="254"/>
      <c r="L110" s="259"/>
      <c r="M110" s="260"/>
      <c r="N110" s="261"/>
      <c r="O110" s="261"/>
      <c r="P110" s="261"/>
      <c r="Q110" s="261"/>
      <c r="R110" s="261"/>
      <c r="S110" s="261"/>
      <c r="T110" s="262"/>
      <c r="AT110" s="263" t="s">
        <v>182</v>
      </c>
      <c r="AU110" s="263" t="s">
        <v>83</v>
      </c>
      <c r="AV110" s="14" t="s">
        <v>151</v>
      </c>
      <c r="AW110" s="14" t="s">
        <v>35</v>
      </c>
      <c r="AX110" s="14" t="s">
        <v>81</v>
      </c>
      <c r="AY110" s="263" t="s">
        <v>152</v>
      </c>
    </row>
    <row r="111" s="1" customFormat="1" ht="48" customHeight="1">
      <c r="B111" s="38"/>
      <c r="C111" s="211" t="s">
        <v>228</v>
      </c>
      <c r="D111" s="211" t="s">
        <v>155</v>
      </c>
      <c r="E111" s="212" t="s">
        <v>208</v>
      </c>
      <c r="F111" s="213" t="s">
        <v>1314</v>
      </c>
      <c r="G111" s="214" t="s">
        <v>177</v>
      </c>
      <c r="H111" s="215">
        <v>69.299999999999997</v>
      </c>
      <c r="I111" s="216"/>
      <c r="J111" s="217">
        <f>ROUND(I111*H111,2)</f>
        <v>0</v>
      </c>
      <c r="K111" s="213" t="s">
        <v>178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</v>
      </c>
      <c r="T111" s="228">
        <f>S111*H111</f>
        <v>0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1315</v>
      </c>
    </row>
    <row r="112" s="1" customFormat="1">
      <c r="B112" s="38"/>
      <c r="C112" s="39"/>
      <c r="D112" s="229" t="s">
        <v>180</v>
      </c>
      <c r="E112" s="39"/>
      <c r="F112" s="230" t="s">
        <v>211</v>
      </c>
      <c r="G112" s="39"/>
      <c r="H112" s="39"/>
      <c r="I112" s="135"/>
      <c r="J112" s="39"/>
      <c r="K112" s="39"/>
      <c r="L112" s="43"/>
      <c r="M112" s="231"/>
      <c r="N112" s="83"/>
      <c r="O112" s="83"/>
      <c r="P112" s="83"/>
      <c r="Q112" s="83"/>
      <c r="R112" s="83"/>
      <c r="S112" s="83"/>
      <c r="T112" s="84"/>
      <c r="AT112" s="17" t="s">
        <v>180</v>
      </c>
      <c r="AU112" s="17" t="s">
        <v>83</v>
      </c>
    </row>
    <row r="113" s="12" customFormat="1">
      <c r="B113" s="232"/>
      <c r="C113" s="233"/>
      <c r="D113" s="229" t="s">
        <v>182</v>
      </c>
      <c r="E113" s="234" t="s">
        <v>19</v>
      </c>
      <c r="F113" s="235" t="s">
        <v>1316</v>
      </c>
      <c r="G113" s="233"/>
      <c r="H113" s="234" t="s">
        <v>19</v>
      </c>
      <c r="I113" s="236"/>
      <c r="J113" s="233"/>
      <c r="K113" s="233"/>
      <c r="L113" s="237"/>
      <c r="M113" s="238"/>
      <c r="N113" s="239"/>
      <c r="O113" s="239"/>
      <c r="P113" s="239"/>
      <c r="Q113" s="239"/>
      <c r="R113" s="239"/>
      <c r="S113" s="239"/>
      <c r="T113" s="240"/>
      <c r="AT113" s="241" t="s">
        <v>182</v>
      </c>
      <c r="AU113" s="241" t="s">
        <v>83</v>
      </c>
      <c r="AV113" s="12" t="s">
        <v>81</v>
      </c>
      <c r="AW113" s="12" t="s">
        <v>35</v>
      </c>
      <c r="AX113" s="12" t="s">
        <v>73</v>
      </c>
      <c r="AY113" s="241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1317</v>
      </c>
      <c r="G114" s="243"/>
      <c r="H114" s="246">
        <v>69.299999999999997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83</v>
      </c>
      <c r="AV114" s="13" t="s">
        <v>83</v>
      </c>
      <c r="AW114" s="13" t="s">
        <v>35</v>
      </c>
      <c r="AX114" s="13" t="s">
        <v>81</v>
      </c>
      <c r="AY114" s="252" t="s">
        <v>152</v>
      </c>
    </row>
    <row r="115" s="1" customFormat="1" ht="36" customHeight="1">
      <c r="B115" s="38"/>
      <c r="C115" s="211" t="s">
        <v>233</v>
      </c>
      <c r="D115" s="211" t="s">
        <v>155</v>
      </c>
      <c r="E115" s="212" t="s">
        <v>1318</v>
      </c>
      <c r="F115" s="213" t="s">
        <v>1319</v>
      </c>
      <c r="G115" s="214" t="s">
        <v>236</v>
      </c>
      <c r="H115" s="215">
        <v>1583</v>
      </c>
      <c r="I115" s="216"/>
      <c r="J115" s="217">
        <f>ROUND(I115*H115,2)</f>
        <v>0</v>
      </c>
      <c r="K115" s="213" t="s">
        <v>178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151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1320</v>
      </c>
    </row>
    <row r="116" s="1" customFormat="1">
      <c r="B116" s="38"/>
      <c r="C116" s="39"/>
      <c r="D116" s="229" t="s">
        <v>180</v>
      </c>
      <c r="E116" s="39"/>
      <c r="F116" s="230" t="s">
        <v>1321</v>
      </c>
      <c r="G116" s="39"/>
      <c r="H116" s="39"/>
      <c r="I116" s="135"/>
      <c r="J116" s="39"/>
      <c r="K116" s="39"/>
      <c r="L116" s="43"/>
      <c r="M116" s="231"/>
      <c r="N116" s="83"/>
      <c r="O116" s="83"/>
      <c r="P116" s="83"/>
      <c r="Q116" s="83"/>
      <c r="R116" s="83"/>
      <c r="S116" s="83"/>
      <c r="T116" s="84"/>
      <c r="AT116" s="17" t="s">
        <v>180</v>
      </c>
      <c r="AU116" s="17" t="s">
        <v>83</v>
      </c>
    </row>
    <row r="117" s="1" customFormat="1" ht="16.5" customHeight="1">
      <c r="B117" s="38"/>
      <c r="C117" s="264" t="s">
        <v>240</v>
      </c>
      <c r="D117" s="264" t="s">
        <v>325</v>
      </c>
      <c r="E117" s="265" t="s">
        <v>1322</v>
      </c>
      <c r="F117" s="266" t="s">
        <v>1323</v>
      </c>
      <c r="G117" s="267" t="s">
        <v>1074</v>
      </c>
      <c r="H117" s="268">
        <v>23.745000000000001</v>
      </c>
      <c r="I117" s="269"/>
      <c r="J117" s="270">
        <f>ROUND(I117*H117,2)</f>
        <v>0</v>
      </c>
      <c r="K117" s="266" t="s">
        <v>178</v>
      </c>
      <c r="L117" s="271"/>
      <c r="M117" s="272" t="s">
        <v>19</v>
      </c>
      <c r="N117" s="273" t="s">
        <v>44</v>
      </c>
      <c r="O117" s="83"/>
      <c r="P117" s="227">
        <f>O117*H117</f>
        <v>0</v>
      </c>
      <c r="Q117" s="227">
        <v>0.001</v>
      </c>
      <c r="R117" s="227">
        <f>Q117*H117</f>
        <v>0.023745000000000002</v>
      </c>
      <c r="S117" s="227">
        <v>0</v>
      </c>
      <c r="T117" s="228">
        <f>S117*H117</f>
        <v>0</v>
      </c>
      <c r="AR117" s="223" t="s">
        <v>233</v>
      </c>
      <c r="AT117" s="223" t="s">
        <v>325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1324</v>
      </c>
    </row>
    <row r="118" s="13" customFormat="1">
      <c r="B118" s="242"/>
      <c r="C118" s="243"/>
      <c r="D118" s="229" t="s">
        <v>182</v>
      </c>
      <c r="E118" s="243"/>
      <c r="F118" s="245" t="s">
        <v>1325</v>
      </c>
      <c r="G118" s="243"/>
      <c r="H118" s="246">
        <v>23.745000000000001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AT118" s="252" t="s">
        <v>182</v>
      </c>
      <c r="AU118" s="252" t="s">
        <v>83</v>
      </c>
      <c r="AV118" s="13" t="s">
        <v>83</v>
      </c>
      <c r="AW118" s="13" t="s">
        <v>4</v>
      </c>
      <c r="AX118" s="13" t="s">
        <v>81</v>
      </c>
      <c r="AY118" s="252" t="s">
        <v>152</v>
      </c>
    </row>
    <row r="119" s="1" customFormat="1" ht="24" customHeight="1">
      <c r="B119" s="38"/>
      <c r="C119" s="211" t="s">
        <v>245</v>
      </c>
      <c r="D119" s="211" t="s">
        <v>155</v>
      </c>
      <c r="E119" s="212" t="s">
        <v>1326</v>
      </c>
      <c r="F119" s="213" t="s">
        <v>1327</v>
      </c>
      <c r="G119" s="214" t="s">
        <v>267</v>
      </c>
      <c r="H119" s="215">
        <v>179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1328</v>
      </c>
    </row>
    <row r="120" s="1" customFormat="1">
      <c r="B120" s="38"/>
      <c r="C120" s="39"/>
      <c r="D120" s="229" t="s">
        <v>180</v>
      </c>
      <c r="E120" s="39"/>
      <c r="F120" s="230" t="s">
        <v>1329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1330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2" customFormat="1">
      <c r="B122" s="232"/>
      <c r="C122" s="233"/>
      <c r="D122" s="229" t="s">
        <v>182</v>
      </c>
      <c r="E122" s="234" t="s">
        <v>19</v>
      </c>
      <c r="F122" s="235" t="s">
        <v>1331</v>
      </c>
      <c r="G122" s="233"/>
      <c r="H122" s="234" t="s">
        <v>19</v>
      </c>
      <c r="I122" s="236"/>
      <c r="J122" s="233"/>
      <c r="K122" s="233"/>
      <c r="L122" s="237"/>
      <c r="M122" s="238"/>
      <c r="N122" s="239"/>
      <c r="O122" s="239"/>
      <c r="P122" s="239"/>
      <c r="Q122" s="239"/>
      <c r="R122" s="239"/>
      <c r="S122" s="239"/>
      <c r="T122" s="240"/>
      <c r="AT122" s="241" t="s">
        <v>182</v>
      </c>
      <c r="AU122" s="241" t="s">
        <v>83</v>
      </c>
      <c r="AV122" s="12" t="s">
        <v>81</v>
      </c>
      <c r="AW122" s="12" t="s">
        <v>35</v>
      </c>
      <c r="AX122" s="12" t="s">
        <v>73</v>
      </c>
      <c r="AY122" s="241" t="s">
        <v>152</v>
      </c>
    </row>
    <row r="123" s="13" customFormat="1">
      <c r="B123" s="242"/>
      <c r="C123" s="243"/>
      <c r="D123" s="229" t="s">
        <v>182</v>
      </c>
      <c r="E123" s="244" t="s">
        <v>19</v>
      </c>
      <c r="F123" s="245" t="s">
        <v>1332</v>
      </c>
      <c r="G123" s="243"/>
      <c r="H123" s="246">
        <v>50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AT123" s="252" t="s">
        <v>182</v>
      </c>
      <c r="AU123" s="252" t="s">
        <v>83</v>
      </c>
      <c r="AV123" s="13" t="s">
        <v>83</v>
      </c>
      <c r="AW123" s="13" t="s">
        <v>35</v>
      </c>
      <c r="AX123" s="13" t="s">
        <v>73</v>
      </c>
      <c r="AY123" s="252" t="s">
        <v>152</v>
      </c>
    </row>
    <row r="124" s="13" customFormat="1">
      <c r="B124" s="242"/>
      <c r="C124" s="243"/>
      <c r="D124" s="229" t="s">
        <v>182</v>
      </c>
      <c r="E124" s="244" t="s">
        <v>19</v>
      </c>
      <c r="F124" s="245" t="s">
        <v>1333</v>
      </c>
      <c r="G124" s="243"/>
      <c r="H124" s="246">
        <v>20</v>
      </c>
      <c r="I124" s="247"/>
      <c r="J124" s="243"/>
      <c r="K124" s="243"/>
      <c r="L124" s="248"/>
      <c r="M124" s="249"/>
      <c r="N124" s="250"/>
      <c r="O124" s="250"/>
      <c r="P124" s="250"/>
      <c r="Q124" s="250"/>
      <c r="R124" s="250"/>
      <c r="S124" s="250"/>
      <c r="T124" s="251"/>
      <c r="AT124" s="252" t="s">
        <v>182</v>
      </c>
      <c r="AU124" s="252" t="s">
        <v>83</v>
      </c>
      <c r="AV124" s="13" t="s">
        <v>83</v>
      </c>
      <c r="AW124" s="13" t="s">
        <v>35</v>
      </c>
      <c r="AX124" s="13" t="s">
        <v>73</v>
      </c>
      <c r="AY124" s="252" t="s">
        <v>152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1334</v>
      </c>
      <c r="G125" s="243"/>
      <c r="H125" s="246">
        <v>10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1335</v>
      </c>
      <c r="G126" s="243"/>
      <c r="H126" s="246">
        <v>10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83</v>
      </c>
      <c r="AV126" s="13" t="s">
        <v>83</v>
      </c>
      <c r="AW126" s="13" t="s">
        <v>35</v>
      </c>
      <c r="AX126" s="13" t="s">
        <v>73</v>
      </c>
      <c r="AY126" s="252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1336</v>
      </c>
      <c r="G127" s="243"/>
      <c r="H127" s="246">
        <v>5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1337</v>
      </c>
      <c r="G128" s="243"/>
      <c r="H128" s="246">
        <v>80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73</v>
      </c>
      <c r="AY128" s="252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1338</v>
      </c>
      <c r="G129" s="243"/>
      <c r="H129" s="246">
        <v>2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1339</v>
      </c>
      <c r="G130" s="243"/>
      <c r="H130" s="246">
        <v>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83</v>
      </c>
      <c r="AV130" s="13" t="s">
        <v>83</v>
      </c>
      <c r="AW130" s="13" t="s">
        <v>35</v>
      </c>
      <c r="AX130" s="13" t="s">
        <v>73</v>
      </c>
      <c r="AY130" s="252" t="s">
        <v>152</v>
      </c>
    </row>
    <row r="131" s="14" customFormat="1">
      <c r="B131" s="253"/>
      <c r="C131" s="254"/>
      <c r="D131" s="229" t="s">
        <v>182</v>
      </c>
      <c r="E131" s="255" t="s">
        <v>19</v>
      </c>
      <c r="F131" s="256" t="s">
        <v>189</v>
      </c>
      <c r="G131" s="254"/>
      <c r="H131" s="257">
        <v>179</v>
      </c>
      <c r="I131" s="258"/>
      <c r="J131" s="254"/>
      <c r="K131" s="254"/>
      <c r="L131" s="259"/>
      <c r="M131" s="260"/>
      <c r="N131" s="261"/>
      <c r="O131" s="261"/>
      <c r="P131" s="261"/>
      <c r="Q131" s="261"/>
      <c r="R131" s="261"/>
      <c r="S131" s="261"/>
      <c r="T131" s="262"/>
      <c r="AT131" s="263" t="s">
        <v>182</v>
      </c>
      <c r="AU131" s="263" t="s">
        <v>83</v>
      </c>
      <c r="AV131" s="14" t="s">
        <v>151</v>
      </c>
      <c r="AW131" s="14" t="s">
        <v>35</v>
      </c>
      <c r="AX131" s="14" t="s">
        <v>81</v>
      </c>
      <c r="AY131" s="263" t="s">
        <v>152</v>
      </c>
    </row>
    <row r="132" s="1" customFormat="1" ht="16.5" customHeight="1">
      <c r="B132" s="38"/>
      <c r="C132" s="264" t="s">
        <v>274</v>
      </c>
      <c r="D132" s="264" t="s">
        <v>325</v>
      </c>
      <c r="E132" s="265" t="s">
        <v>1340</v>
      </c>
      <c r="F132" s="266" t="s">
        <v>1341</v>
      </c>
      <c r="G132" s="267" t="s">
        <v>267</v>
      </c>
      <c r="H132" s="268">
        <v>80</v>
      </c>
      <c r="I132" s="269"/>
      <c r="J132" s="270">
        <f>ROUND(I132*H132,2)</f>
        <v>0</v>
      </c>
      <c r="K132" s="266" t="s">
        <v>760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8.0000000000000007E-05</v>
      </c>
      <c r="R132" s="227">
        <f>Q132*H132</f>
        <v>0.0064000000000000003</v>
      </c>
      <c r="S132" s="227">
        <v>0</v>
      </c>
      <c r="T132" s="228">
        <f>S132*H132</f>
        <v>0</v>
      </c>
      <c r="AR132" s="223" t="s">
        <v>233</v>
      </c>
      <c r="AT132" s="223" t="s">
        <v>325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151</v>
      </c>
      <c r="BM132" s="223" t="s">
        <v>1342</v>
      </c>
    </row>
    <row r="133" s="1" customFormat="1" ht="16.5" customHeight="1">
      <c r="B133" s="38"/>
      <c r="C133" s="264" t="s">
        <v>8</v>
      </c>
      <c r="D133" s="264" t="s">
        <v>325</v>
      </c>
      <c r="E133" s="265" t="s">
        <v>1343</v>
      </c>
      <c r="F133" s="266" t="s">
        <v>1344</v>
      </c>
      <c r="G133" s="267" t="s">
        <v>267</v>
      </c>
      <c r="H133" s="268">
        <v>2</v>
      </c>
      <c r="I133" s="269"/>
      <c r="J133" s="270">
        <f>ROUND(I133*H133,2)</f>
        <v>0</v>
      </c>
      <c r="K133" s="266" t="s">
        <v>178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0.0050000000000000001</v>
      </c>
      <c r="R133" s="227">
        <f>Q133*H133</f>
        <v>0.01</v>
      </c>
      <c r="S133" s="227">
        <v>0</v>
      </c>
      <c r="T133" s="228">
        <f>S133*H133</f>
        <v>0</v>
      </c>
      <c r="AR133" s="223" t="s">
        <v>233</v>
      </c>
      <c r="AT133" s="223" t="s">
        <v>325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151</v>
      </c>
      <c r="BM133" s="223" t="s">
        <v>1345</v>
      </c>
    </row>
    <row r="134" s="1" customFormat="1" ht="16.5" customHeight="1">
      <c r="B134" s="38"/>
      <c r="C134" s="264" t="s">
        <v>285</v>
      </c>
      <c r="D134" s="264" t="s">
        <v>325</v>
      </c>
      <c r="E134" s="265" t="s">
        <v>1346</v>
      </c>
      <c r="F134" s="266" t="s">
        <v>1347</v>
      </c>
      <c r="G134" s="267" t="s">
        <v>267</v>
      </c>
      <c r="H134" s="268">
        <v>2</v>
      </c>
      <c r="I134" s="269"/>
      <c r="J134" s="270">
        <f>ROUND(I134*H134,2)</f>
        <v>0</v>
      </c>
      <c r="K134" s="266" t="s">
        <v>178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0.0089999999999999993</v>
      </c>
      <c r="R134" s="227">
        <f>Q134*H134</f>
        <v>0.017999999999999999</v>
      </c>
      <c r="S134" s="227">
        <v>0</v>
      </c>
      <c r="T134" s="228">
        <f>S134*H134</f>
        <v>0</v>
      </c>
      <c r="AR134" s="223" t="s">
        <v>233</v>
      </c>
      <c r="AT134" s="223" t="s">
        <v>325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151</v>
      </c>
      <c r="BM134" s="223" t="s">
        <v>1348</v>
      </c>
    </row>
    <row r="135" s="1" customFormat="1" ht="16.5" customHeight="1">
      <c r="B135" s="38"/>
      <c r="C135" s="264" t="s">
        <v>290</v>
      </c>
      <c r="D135" s="264" t="s">
        <v>325</v>
      </c>
      <c r="E135" s="265" t="s">
        <v>629</v>
      </c>
      <c r="F135" s="266" t="s">
        <v>1349</v>
      </c>
      <c r="G135" s="267" t="s">
        <v>267</v>
      </c>
      <c r="H135" s="268">
        <v>50</v>
      </c>
      <c r="I135" s="269"/>
      <c r="J135" s="270">
        <f>ROUND(I135*H135,2)</f>
        <v>0</v>
      </c>
      <c r="K135" s="266" t="s">
        <v>19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233</v>
      </c>
      <c r="AT135" s="223" t="s">
        <v>325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1350</v>
      </c>
    </row>
    <row r="136" s="1" customFormat="1" ht="16.5" customHeight="1">
      <c r="B136" s="38"/>
      <c r="C136" s="264" t="s">
        <v>294</v>
      </c>
      <c r="D136" s="264" t="s">
        <v>325</v>
      </c>
      <c r="E136" s="265" t="s">
        <v>642</v>
      </c>
      <c r="F136" s="266" t="s">
        <v>1351</v>
      </c>
      <c r="G136" s="267" t="s">
        <v>267</v>
      </c>
      <c r="H136" s="268">
        <v>20</v>
      </c>
      <c r="I136" s="269"/>
      <c r="J136" s="270">
        <f>ROUND(I136*H136,2)</f>
        <v>0</v>
      </c>
      <c r="K136" s="266" t="s">
        <v>19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233</v>
      </c>
      <c r="AT136" s="223" t="s">
        <v>325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151</v>
      </c>
      <c r="BM136" s="223" t="s">
        <v>1352</v>
      </c>
    </row>
    <row r="137" s="1" customFormat="1" ht="16.5" customHeight="1">
      <c r="B137" s="38"/>
      <c r="C137" s="264" t="s">
        <v>307</v>
      </c>
      <c r="D137" s="264" t="s">
        <v>325</v>
      </c>
      <c r="E137" s="265" t="s">
        <v>652</v>
      </c>
      <c r="F137" s="266" t="s">
        <v>1353</v>
      </c>
      <c r="G137" s="267" t="s">
        <v>267</v>
      </c>
      <c r="H137" s="268">
        <v>10</v>
      </c>
      <c r="I137" s="269"/>
      <c r="J137" s="270">
        <f>ROUND(I137*H137,2)</f>
        <v>0</v>
      </c>
      <c r="K137" s="266" t="s">
        <v>19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233</v>
      </c>
      <c r="AT137" s="223" t="s">
        <v>325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151</v>
      </c>
      <c r="BM137" s="223" t="s">
        <v>1354</v>
      </c>
    </row>
    <row r="138" s="1" customFormat="1" ht="16.5" customHeight="1">
      <c r="B138" s="38"/>
      <c r="C138" s="264" t="s">
        <v>324</v>
      </c>
      <c r="D138" s="264" t="s">
        <v>325</v>
      </c>
      <c r="E138" s="265" t="s">
        <v>662</v>
      </c>
      <c r="F138" s="266" t="s">
        <v>1355</v>
      </c>
      <c r="G138" s="267" t="s">
        <v>267</v>
      </c>
      <c r="H138" s="268">
        <v>10</v>
      </c>
      <c r="I138" s="269"/>
      <c r="J138" s="270">
        <f>ROUND(I138*H138,2)</f>
        <v>0</v>
      </c>
      <c r="K138" s="266" t="s">
        <v>19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233</v>
      </c>
      <c r="AT138" s="223" t="s">
        <v>325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1356</v>
      </c>
    </row>
    <row r="139" s="1" customFormat="1" ht="16.5" customHeight="1">
      <c r="B139" s="38"/>
      <c r="C139" s="264" t="s">
        <v>7</v>
      </c>
      <c r="D139" s="264" t="s">
        <v>325</v>
      </c>
      <c r="E139" s="265" t="s">
        <v>533</v>
      </c>
      <c r="F139" s="266" t="s">
        <v>1357</v>
      </c>
      <c r="G139" s="267" t="s">
        <v>267</v>
      </c>
      <c r="H139" s="268">
        <v>5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AR139" s="223" t="s">
        <v>233</v>
      </c>
      <c r="AT139" s="223" t="s">
        <v>325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151</v>
      </c>
      <c r="BM139" s="223" t="s">
        <v>1358</v>
      </c>
    </row>
    <row r="140" s="11" customFormat="1" ht="25.92" customHeight="1">
      <c r="B140" s="195"/>
      <c r="C140" s="196"/>
      <c r="D140" s="197" t="s">
        <v>72</v>
      </c>
      <c r="E140" s="198" t="s">
        <v>215</v>
      </c>
      <c r="F140" s="198" t="s">
        <v>239</v>
      </c>
      <c r="G140" s="196"/>
      <c r="H140" s="196"/>
      <c r="I140" s="199"/>
      <c r="J140" s="200">
        <f>BK140</f>
        <v>0</v>
      </c>
      <c r="K140" s="196"/>
      <c r="L140" s="201"/>
      <c r="M140" s="202"/>
      <c r="N140" s="203"/>
      <c r="O140" s="203"/>
      <c r="P140" s="204">
        <f>SUM(P141:P145)</f>
        <v>0</v>
      </c>
      <c r="Q140" s="203"/>
      <c r="R140" s="204">
        <f>SUM(R141:R145)</f>
        <v>38.446272480000005</v>
      </c>
      <c r="S140" s="203"/>
      <c r="T140" s="205">
        <f>SUM(T141:T145)</f>
        <v>0</v>
      </c>
      <c r="AR140" s="206" t="s">
        <v>81</v>
      </c>
      <c r="AT140" s="207" t="s">
        <v>72</v>
      </c>
      <c r="AU140" s="207" t="s">
        <v>73</v>
      </c>
      <c r="AY140" s="206" t="s">
        <v>152</v>
      </c>
      <c r="BK140" s="208">
        <f>SUM(BK141:BK145)</f>
        <v>0</v>
      </c>
    </row>
    <row r="141" s="1" customFormat="1" ht="36" customHeight="1">
      <c r="B141" s="38"/>
      <c r="C141" s="211" t="s">
        <v>251</v>
      </c>
      <c r="D141" s="211" t="s">
        <v>155</v>
      </c>
      <c r="E141" s="212" t="s">
        <v>968</v>
      </c>
      <c r="F141" s="213" t="s">
        <v>969</v>
      </c>
      <c r="G141" s="214" t="s">
        <v>236</v>
      </c>
      <c r="H141" s="215">
        <v>62.612000000000002</v>
      </c>
      <c r="I141" s="216"/>
      <c r="J141" s="217">
        <f>ROUND(I141*H141,2)</f>
        <v>0</v>
      </c>
      <c r="K141" s="213" t="s">
        <v>178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0.61404000000000003</v>
      </c>
      <c r="R141" s="227">
        <f>Q141*H141</f>
        <v>38.446272480000005</v>
      </c>
      <c r="S141" s="227">
        <v>0</v>
      </c>
      <c r="T141" s="228">
        <f>S141*H141</f>
        <v>0</v>
      </c>
      <c r="AR141" s="223" t="s">
        <v>151</v>
      </c>
      <c r="AT141" s="223" t="s">
        <v>155</v>
      </c>
      <c r="AU141" s="223" t="s">
        <v>81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151</v>
      </c>
      <c r="BM141" s="223" t="s">
        <v>1359</v>
      </c>
    </row>
    <row r="142" s="1" customFormat="1">
      <c r="B142" s="38"/>
      <c r="C142" s="39"/>
      <c r="D142" s="229" t="s">
        <v>180</v>
      </c>
      <c r="E142" s="39"/>
      <c r="F142" s="230" t="s">
        <v>971</v>
      </c>
      <c r="G142" s="39"/>
      <c r="H142" s="39"/>
      <c r="I142" s="135"/>
      <c r="J142" s="39"/>
      <c r="K142" s="39"/>
      <c r="L142" s="43"/>
      <c r="M142" s="231"/>
      <c r="N142" s="83"/>
      <c r="O142" s="83"/>
      <c r="P142" s="83"/>
      <c r="Q142" s="83"/>
      <c r="R142" s="83"/>
      <c r="S142" s="83"/>
      <c r="T142" s="84"/>
      <c r="AT142" s="17" t="s">
        <v>180</v>
      </c>
      <c r="AU142" s="17" t="s">
        <v>81</v>
      </c>
    </row>
    <row r="143" s="12" customFormat="1">
      <c r="B143" s="232"/>
      <c r="C143" s="233"/>
      <c r="D143" s="229" t="s">
        <v>182</v>
      </c>
      <c r="E143" s="234" t="s">
        <v>19</v>
      </c>
      <c r="F143" s="235" t="s">
        <v>972</v>
      </c>
      <c r="G143" s="233"/>
      <c r="H143" s="234" t="s">
        <v>19</v>
      </c>
      <c r="I143" s="236"/>
      <c r="J143" s="233"/>
      <c r="K143" s="233"/>
      <c r="L143" s="237"/>
      <c r="M143" s="238"/>
      <c r="N143" s="239"/>
      <c r="O143" s="239"/>
      <c r="P143" s="239"/>
      <c r="Q143" s="239"/>
      <c r="R143" s="239"/>
      <c r="S143" s="239"/>
      <c r="T143" s="240"/>
      <c r="AT143" s="241" t="s">
        <v>182</v>
      </c>
      <c r="AU143" s="241" t="s">
        <v>81</v>
      </c>
      <c r="AV143" s="12" t="s">
        <v>81</v>
      </c>
      <c r="AW143" s="12" t="s">
        <v>35</v>
      </c>
      <c r="AX143" s="12" t="s">
        <v>73</v>
      </c>
      <c r="AY143" s="241" t="s">
        <v>152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975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81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1360</v>
      </c>
      <c r="G145" s="243"/>
      <c r="H145" s="246">
        <v>62.612000000000002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81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1" customFormat="1" ht="25.92" customHeight="1">
      <c r="B146" s="195"/>
      <c r="C146" s="196"/>
      <c r="D146" s="197" t="s">
        <v>72</v>
      </c>
      <c r="E146" s="198" t="s">
        <v>240</v>
      </c>
      <c r="F146" s="198" t="s">
        <v>497</v>
      </c>
      <c r="G146" s="196"/>
      <c r="H146" s="196"/>
      <c r="I146" s="199"/>
      <c r="J146" s="200">
        <f>BK146</f>
        <v>0</v>
      </c>
      <c r="K146" s="196"/>
      <c r="L146" s="201"/>
      <c r="M146" s="202"/>
      <c r="N146" s="203"/>
      <c r="O146" s="203"/>
      <c r="P146" s="204">
        <f>SUM(P147:P151)</f>
        <v>0</v>
      </c>
      <c r="Q146" s="203"/>
      <c r="R146" s="204">
        <f>SUM(R147:R151)</f>
        <v>67.311840000000018</v>
      </c>
      <c r="S146" s="203"/>
      <c r="T146" s="205">
        <f>SUM(T147:T151)</f>
        <v>0</v>
      </c>
      <c r="AR146" s="206" t="s">
        <v>81</v>
      </c>
      <c r="AT146" s="207" t="s">
        <v>72</v>
      </c>
      <c r="AU146" s="207" t="s">
        <v>73</v>
      </c>
      <c r="AY146" s="206" t="s">
        <v>152</v>
      </c>
      <c r="BK146" s="208">
        <f>SUM(BK147:BK151)</f>
        <v>0</v>
      </c>
    </row>
    <row r="147" s="1" customFormat="1" ht="48" customHeight="1">
      <c r="B147" s="38"/>
      <c r="C147" s="211" t="s">
        <v>264</v>
      </c>
      <c r="D147" s="211" t="s">
        <v>155</v>
      </c>
      <c r="E147" s="212" t="s">
        <v>1142</v>
      </c>
      <c r="F147" s="213" t="s">
        <v>1143</v>
      </c>
      <c r="G147" s="214" t="s">
        <v>254</v>
      </c>
      <c r="H147" s="215">
        <v>284.60000000000002</v>
      </c>
      <c r="I147" s="216"/>
      <c r="J147" s="217">
        <f>ROUND(I147*H147,2)</f>
        <v>0</v>
      </c>
      <c r="K147" s="213" t="s">
        <v>178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0.15540000000000001</v>
      </c>
      <c r="R147" s="227">
        <f>Q147*H147</f>
        <v>44.22684000000001</v>
      </c>
      <c r="S147" s="227">
        <v>0</v>
      </c>
      <c r="T147" s="228">
        <f>S147*H147</f>
        <v>0</v>
      </c>
      <c r="AR147" s="223" t="s">
        <v>151</v>
      </c>
      <c r="AT147" s="223" t="s">
        <v>155</v>
      </c>
      <c r="AU147" s="223" t="s">
        <v>81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151</v>
      </c>
      <c r="BM147" s="223" t="s">
        <v>1361</v>
      </c>
    </row>
    <row r="148" s="1" customFormat="1">
      <c r="B148" s="38"/>
      <c r="C148" s="39"/>
      <c r="D148" s="229" t="s">
        <v>180</v>
      </c>
      <c r="E148" s="39"/>
      <c r="F148" s="230" t="s">
        <v>1145</v>
      </c>
      <c r="G148" s="39"/>
      <c r="H148" s="39"/>
      <c r="I148" s="135"/>
      <c r="J148" s="39"/>
      <c r="K148" s="39"/>
      <c r="L148" s="43"/>
      <c r="M148" s="231"/>
      <c r="N148" s="83"/>
      <c r="O148" s="83"/>
      <c r="P148" s="83"/>
      <c r="Q148" s="83"/>
      <c r="R148" s="83"/>
      <c r="S148" s="83"/>
      <c r="T148" s="84"/>
      <c r="AT148" s="17" t="s">
        <v>180</v>
      </c>
      <c r="AU148" s="17" t="s">
        <v>81</v>
      </c>
    </row>
    <row r="149" s="12" customFormat="1">
      <c r="B149" s="232"/>
      <c r="C149" s="233"/>
      <c r="D149" s="229" t="s">
        <v>182</v>
      </c>
      <c r="E149" s="234" t="s">
        <v>19</v>
      </c>
      <c r="F149" s="235" t="s">
        <v>1146</v>
      </c>
      <c r="G149" s="233"/>
      <c r="H149" s="234" t="s">
        <v>19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182</v>
      </c>
      <c r="AU149" s="241" t="s">
        <v>81</v>
      </c>
      <c r="AV149" s="12" t="s">
        <v>81</v>
      </c>
      <c r="AW149" s="12" t="s">
        <v>35</v>
      </c>
      <c r="AX149" s="12" t="s">
        <v>73</v>
      </c>
      <c r="AY149" s="241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1362</v>
      </c>
      <c r="G150" s="243"/>
      <c r="H150" s="246">
        <v>284.60000000000002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81</v>
      </c>
      <c r="AV150" s="13" t="s">
        <v>83</v>
      </c>
      <c r="AW150" s="13" t="s">
        <v>35</v>
      </c>
      <c r="AX150" s="13" t="s">
        <v>81</v>
      </c>
      <c r="AY150" s="252" t="s">
        <v>152</v>
      </c>
    </row>
    <row r="151" s="1" customFormat="1" ht="16.5" customHeight="1">
      <c r="B151" s="38"/>
      <c r="C151" s="264" t="s">
        <v>269</v>
      </c>
      <c r="D151" s="264" t="s">
        <v>325</v>
      </c>
      <c r="E151" s="265" t="s">
        <v>1155</v>
      </c>
      <c r="F151" s="266" t="s">
        <v>1156</v>
      </c>
      <c r="G151" s="267" t="s">
        <v>254</v>
      </c>
      <c r="H151" s="268">
        <v>285</v>
      </c>
      <c r="I151" s="269"/>
      <c r="J151" s="270">
        <f>ROUND(I151*H151,2)</f>
        <v>0</v>
      </c>
      <c r="K151" s="266" t="s">
        <v>178</v>
      </c>
      <c r="L151" s="271"/>
      <c r="M151" s="277" t="s">
        <v>19</v>
      </c>
      <c r="N151" s="278" t="s">
        <v>44</v>
      </c>
      <c r="O151" s="220"/>
      <c r="P151" s="221">
        <f>O151*H151</f>
        <v>0</v>
      </c>
      <c r="Q151" s="221">
        <v>0.081000000000000003</v>
      </c>
      <c r="R151" s="221">
        <f>Q151*H151</f>
        <v>23.085000000000001</v>
      </c>
      <c r="S151" s="221">
        <v>0</v>
      </c>
      <c r="T151" s="222">
        <f>S151*H151</f>
        <v>0</v>
      </c>
      <c r="AR151" s="223" t="s">
        <v>233</v>
      </c>
      <c r="AT151" s="223" t="s">
        <v>325</v>
      </c>
      <c r="AU151" s="223" t="s">
        <v>81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151</v>
      </c>
      <c r="BM151" s="223" t="s">
        <v>1363</v>
      </c>
    </row>
    <row r="152" s="1" customFormat="1" ht="6.96" customHeight="1">
      <c r="B152" s="58"/>
      <c r="C152" s="59"/>
      <c r="D152" s="59"/>
      <c r="E152" s="59"/>
      <c r="F152" s="59"/>
      <c r="G152" s="59"/>
      <c r="H152" s="59"/>
      <c r="I152" s="161"/>
      <c r="J152" s="59"/>
      <c r="K152" s="59"/>
      <c r="L152" s="43"/>
    </row>
  </sheetData>
  <sheetProtection sheet="1" autoFilter="0" formatColumns="0" formatRows="0" objects="1" scenarios="1" spinCount="100000" saltValue="wtGkCWJHY6/VEm7brUN6vycpxKho6vmOvpdBwxccYO0iijtB8iM6EXjrLj+eZ2aRvFAQGjrc0yFQvB833jBrTw==" hashValue="xXpXC2d9BslX+v6Zf/qBsg/D5b1T0wH3QTYdvo/uDPfQ8xbxdJSH3IxJnR9LPErL761ZMSkA43Z8QPe1qtHO7Q==" algorithmName="SHA-512" password="CC35"/>
  <autoFilter ref="C82:K15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96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1364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1365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ROUND(J96,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ROUND((SUM(BE96:BE310)),  2)</f>
        <v>0</v>
      </c>
      <c r="I33" s="150">
        <v>0.20999999999999999</v>
      </c>
      <c r="J33" s="149">
        <f>ROUND(((SUM(BE96:BE310))*I33),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ROUND((SUM(BF96:BF310)),  2)</f>
        <v>0</v>
      </c>
      <c r="I34" s="150">
        <v>0.14999999999999999</v>
      </c>
      <c r="J34" s="149">
        <f>ROUND(((SUM(BF96:BF310))*I34),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ROUND((SUM(BG96:BG310)),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ROUND((SUM(BH96:BH310)),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ROUND((SUM(BI96:BI310)),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04 - Zastřešení nástupiště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Dušan Tvarožek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J96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J97</f>
        <v>0</v>
      </c>
      <c r="K60" s="172"/>
      <c r="L60" s="177"/>
    </row>
    <row r="61" s="9" customFormat="1" ht="19.92" customHeight="1">
      <c r="B61" s="178"/>
      <c r="C61" s="179"/>
      <c r="D61" s="180" t="s">
        <v>1366</v>
      </c>
      <c r="E61" s="181"/>
      <c r="F61" s="181"/>
      <c r="G61" s="181"/>
      <c r="H61" s="181"/>
      <c r="I61" s="182"/>
      <c r="J61" s="183">
        <f>J98</f>
        <v>0</v>
      </c>
      <c r="K61" s="179"/>
      <c r="L61" s="184"/>
    </row>
    <row r="62" s="9" customFormat="1" ht="14.88" customHeight="1">
      <c r="B62" s="178"/>
      <c r="C62" s="179"/>
      <c r="D62" s="180" t="s">
        <v>1367</v>
      </c>
      <c r="E62" s="181"/>
      <c r="F62" s="181"/>
      <c r="G62" s="181"/>
      <c r="H62" s="181"/>
      <c r="I62" s="182"/>
      <c r="J62" s="183">
        <f>J130</f>
        <v>0</v>
      </c>
      <c r="K62" s="179"/>
      <c r="L62" s="184"/>
    </row>
    <row r="63" s="9" customFormat="1" ht="19.92" customHeight="1">
      <c r="B63" s="178"/>
      <c r="C63" s="179"/>
      <c r="D63" s="180" t="s">
        <v>171</v>
      </c>
      <c r="E63" s="181"/>
      <c r="F63" s="181"/>
      <c r="G63" s="181"/>
      <c r="H63" s="181"/>
      <c r="I63" s="182"/>
      <c r="J63" s="183">
        <f>J145</f>
        <v>0</v>
      </c>
      <c r="K63" s="179"/>
      <c r="L63" s="184"/>
    </row>
    <row r="64" s="9" customFormat="1" ht="19.92" customHeight="1">
      <c r="B64" s="178"/>
      <c r="C64" s="179"/>
      <c r="D64" s="180" t="s">
        <v>172</v>
      </c>
      <c r="E64" s="181"/>
      <c r="F64" s="181"/>
      <c r="G64" s="181"/>
      <c r="H64" s="181"/>
      <c r="I64" s="182"/>
      <c r="J64" s="183">
        <f>J149</f>
        <v>0</v>
      </c>
      <c r="K64" s="179"/>
      <c r="L64" s="184"/>
    </row>
    <row r="65" s="9" customFormat="1" ht="14.88" customHeight="1">
      <c r="B65" s="178"/>
      <c r="C65" s="179"/>
      <c r="D65" s="180" t="s">
        <v>1368</v>
      </c>
      <c r="E65" s="181"/>
      <c r="F65" s="181"/>
      <c r="G65" s="181"/>
      <c r="H65" s="181"/>
      <c r="I65" s="182"/>
      <c r="J65" s="183">
        <f>J150</f>
        <v>0</v>
      </c>
      <c r="K65" s="179"/>
      <c r="L65" s="184"/>
    </row>
    <row r="66" s="9" customFormat="1" ht="19.92" customHeight="1">
      <c r="B66" s="178"/>
      <c r="C66" s="179"/>
      <c r="D66" s="180" t="s">
        <v>1369</v>
      </c>
      <c r="E66" s="181"/>
      <c r="F66" s="181"/>
      <c r="G66" s="181"/>
      <c r="H66" s="181"/>
      <c r="I66" s="182"/>
      <c r="J66" s="183">
        <f>J163</f>
        <v>0</v>
      </c>
      <c r="K66" s="179"/>
      <c r="L66" s="184"/>
    </row>
    <row r="67" s="9" customFormat="1" ht="19.92" customHeight="1">
      <c r="B67" s="178"/>
      <c r="C67" s="179"/>
      <c r="D67" s="180" t="s">
        <v>1370</v>
      </c>
      <c r="E67" s="181"/>
      <c r="F67" s="181"/>
      <c r="G67" s="181"/>
      <c r="H67" s="181"/>
      <c r="I67" s="182"/>
      <c r="J67" s="183">
        <f>J187</f>
        <v>0</v>
      </c>
      <c r="K67" s="179"/>
      <c r="L67" s="184"/>
    </row>
    <row r="68" s="9" customFormat="1" ht="19.92" customHeight="1">
      <c r="B68" s="178"/>
      <c r="C68" s="179"/>
      <c r="D68" s="180" t="s">
        <v>1371</v>
      </c>
      <c r="E68" s="181"/>
      <c r="F68" s="181"/>
      <c r="G68" s="181"/>
      <c r="H68" s="181"/>
      <c r="I68" s="182"/>
      <c r="J68" s="183">
        <f>J196</f>
        <v>0</v>
      </c>
      <c r="K68" s="179"/>
      <c r="L68" s="184"/>
    </row>
    <row r="69" s="9" customFormat="1" ht="19.92" customHeight="1">
      <c r="B69" s="178"/>
      <c r="C69" s="179"/>
      <c r="D69" s="180" t="s">
        <v>173</v>
      </c>
      <c r="E69" s="181"/>
      <c r="F69" s="181"/>
      <c r="G69" s="181"/>
      <c r="H69" s="181"/>
      <c r="I69" s="182"/>
      <c r="J69" s="183">
        <f>J222</f>
        <v>0</v>
      </c>
      <c r="K69" s="179"/>
      <c r="L69" s="184"/>
    </row>
    <row r="70" s="8" customFormat="1" ht="24.96" customHeight="1">
      <c r="B70" s="171"/>
      <c r="C70" s="172"/>
      <c r="D70" s="173" t="s">
        <v>1372</v>
      </c>
      <c r="E70" s="174"/>
      <c r="F70" s="174"/>
      <c r="G70" s="174"/>
      <c r="H70" s="174"/>
      <c r="I70" s="175"/>
      <c r="J70" s="176">
        <f>J231</f>
        <v>0</v>
      </c>
      <c r="K70" s="172"/>
      <c r="L70" s="177"/>
    </row>
    <row r="71" s="9" customFormat="1" ht="19.92" customHeight="1">
      <c r="B71" s="178"/>
      <c r="C71" s="179"/>
      <c r="D71" s="180" t="s">
        <v>1373</v>
      </c>
      <c r="E71" s="181"/>
      <c r="F71" s="181"/>
      <c r="G71" s="181"/>
      <c r="H71" s="181"/>
      <c r="I71" s="182"/>
      <c r="J71" s="183">
        <f>J232</f>
        <v>0</v>
      </c>
      <c r="K71" s="179"/>
      <c r="L71" s="184"/>
    </row>
    <row r="72" s="9" customFormat="1" ht="19.92" customHeight="1">
      <c r="B72" s="178"/>
      <c r="C72" s="179"/>
      <c r="D72" s="180" t="s">
        <v>1374</v>
      </c>
      <c r="E72" s="181"/>
      <c r="F72" s="181"/>
      <c r="G72" s="181"/>
      <c r="H72" s="181"/>
      <c r="I72" s="182"/>
      <c r="J72" s="183">
        <f>J240</f>
        <v>0</v>
      </c>
      <c r="K72" s="179"/>
      <c r="L72" s="184"/>
    </row>
    <row r="73" s="9" customFormat="1" ht="19.92" customHeight="1">
      <c r="B73" s="178"/>
      <c r="C73" s="179"/>
      <c r="D73" s="180" t="s">
        <v>1375</v>
      </c>
      <c r="E73" s="181"/>
      <c r="F73" s="181"/>
      <c r="G73" s="181"/>
      <c r="H73" s="181"/>
      <c r="I73" s="182"/>
      <c r="J73" s="183">
        <f>J245</f>
        <v>0</v>
      </c>
      <c r="K73" s="179"/>
      <c r="L73" s="184"/>
    </row>
    <row r="74" s="8" customFormat="1" ht="24.96" customHeight="1">
      <c r="B74" s="171"/>
      <c r="C74" s="172"/>
      <c r="D74" s="173" t="s">
        <v>1376</v>
      </c>
      <c r="E74" s="174"/>
      <c r="F74" s="174"/>
      <c r="G74" s="174"/>
      <c r="H74" s="174"/>
      <c r="I74" s="175"/>
      <c r="J74" s="176">
        <f>J275</f>
        <v>0</v>
      </c>
      <c r="K74" s="172"/>
      <c r="L74" s="177"/>
    </row>
    <row r="75" s="9" customFormat="1" ht="19.92" customHeight="1">
      <c r="B75" s="178"/>
      <c r="C75" s="179"/>
      <c r="D75" s="180" t="s">
        <v>1377</v>
      </c>
      <c r="E75" s="181"/>
      <c r="F75" s="181"/>
      <c r="G75" s="181"/>
      <c r="H75" s="181"/>
      <c r="I75" s="182"/>
      <c r="J75" s="183">
        <f>J276</f>
        <v>0</v>
      </c>
      <c r="K75" s="179"/>
      <c r="L75" s="184"/>
    </row>
    <row r="76" s="8" customFormat="1" ht="24.96" customHeight="1">
      <c r="B76" s="171"/>
      <c r="C76" s="172"/>
      <c r="D76" s="173" t="s">
        <v>1378</v>
      </c>
      <c r="E76" s="174"/>
      <c r="F76" s="174"/>
      <c r="G76" s="174"/>
      <c r="H76" s="174"/>
      <c r="I76" s="175"/>
      <c r="J76" s="176">
        <f>J299</f>
        <v>0</v>
      </c>
      <c r="K76" s="172"/>
      <c r="L76" s="177"/>
    </row>
    <row r="77" s="1" customFormat="1" ht="21.84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58"/>
      <c r="C78" s="59"/>
      <c r="D78" s="59"/>
      <c r="E78" s="59"/>
      <c r="F78" s="59"/>
      <c r="G78" s="59"/>
      <c r="H78" s="59"/>
      <c r="I78" s="161"/>
      <c r="J78" s="59"/>
      <c r="K78" s="59"/>
      <c r="L78" s="43"/>
    </row>
    <row r="82" s="1" customFormat="1" ht="6.96" customHeight="1">
      <c r="B82" s="60"/>
      <c r="C82" s="61"/>
      <c r="D82" s="61"/>
      <c r="E82" s="61"/>
      <c r="F82" s="61"/>
      <c r="G82" s="61"/>
      <c r="H82" s="61"/>
      <c r="I82" s="164"/>
      <c r="J82" s="61"/>
      <c r="K82" s="61"/>
      <c r="L82" s="43"/>
    </row>
    <row r="83" s="1" customFormat="1" ht="24.96" customHeight="1">
      <c r="B83" s="38"/>
      <c r="C83" s="23" t="s">
        <v>136</v>
      </c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12" customHeight="1">
      <c r="B85" s="38"/>
      <c r="C85" s="32" t="s">
        <v>16</v>
      </c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16.5" customHeight="1">
      <c r="B86" s="38"/>
      <c r="C86" s="39"/>
      <c r="D86" s="39"/>
      <c r="E86" s="165" t="str">
        <f>E7</f>
        <v>Revitalizace tramvajové smyčky Hlučínská</v>
      </c>
      <c r="F86" s="32"/>
      <c r="G86" s="32"/>
      <c r="H86" s="32"/>
      <c r="I86" s="135"/>
      <c r="J86" s="39"/>
      <c r="K86" s="39"/>
      <c r="L86" s="43"/>
    </row>
    <row r="87" s="1" customFormat="1" ht="12" customHeight="1">
      <c r="B87" s="38"/>
      <c r="C87" s="32" t="s">
        <v>125</v>
      </c>
      <c r="D87" s="39"/>
      <c r="E87" s="39"/>
      <c r="F87" s="39"/>
      <c r="G87" s="39"/>
      <c r="H87" s="39"/>
      <c r="I87" s="135"/>
      <c r="J87" s="39"/>
      <c r="K87" s="39"/>
      <c r="L87" s="43"/>
    </row>
    <row r="88" s="1" customFormat="1" ht="16.5" customHeight="1">
      <c r="B88" s="38"/>
      <c r="C88" s="39"/>
      <c r="D88" s="39"/>
      <c r="E88" s="68" t="str">
        <f>E9</f>
        <v>SO 04 - Zastřešení nástupiště</v>
      </c>
      <c r="F88" s="39"/>
      <c r="G88" s="39"/>
      <c r="H88" s="39"/>
      <c r="I88" s="135"/>
      <c r="J88" s="39"/>
      <c r="K88" s="39"/>
      <c r="L88" s="43"/>
    </row>
    <row r="89" s="1" customFormat="1" ht="6.96" customHeight="1">
      <c r="B89" s="38"/>
      <c r="C89" s="39"/>
      <c r="D89" s="39"/>
      <c r="E89" s="39"/>
      <c r="F89" s="39"/>
      <c r="G89" s="39"/>
      <c r="H89" s="39"/>
      <c r="I89" s="135"/>
      <c r="J89" s="39"/>
      <c r="K89" s="39"/>
      <c r="L89" s="43"/>
    </row>
    <row r="90" s="1" customFormat="1" ht="12" customHeight="1">
      <c r="B90" s="38"/>
      <c r="C90" s="32" t="s">
        <v>21</v>
      </c>
      <c r="D90" s="39"/>
      <c r="E90" s="39"/>
      <c r="F90" s="27" t="str">
        <f>F12</f>
        <v>Ostrava</v>
      </c>
      <c r="G90" s="39"/>
      <c r="H90" s="39"/>
      <c r="I90" s="138" t="s">
        <v>23</v>
      </c>
      <c r="J90" s="71" t="str">
        <f>IF(J12="","",J12)</f>
        <v>28. 2. 2019</v>
      </c>
      <c r="K90" s="39"/>
      <c r="L90" s="43"/>
    </row>
    <row r="91" s="1" customFormat="1" ht="6.96" customHeight="1">
      <c r="B91" s="38"/>
      <c r="C91" s="39"/>
      <c r="D91" s="39"/>
      <c r="E91" s="39"/>
      <c r="F91" s="39"/>
      <c r="G91" s="39"/>
      <c r="H91" s="39"/>
      <c r="I91" s="135"/>
      <c r="J91" s="39"/>
      <c r="K91" s="39"/>
      <c r="L91" s="43"/>
    </row>
    <row r="92" s="1" customFormat="1" ht="43.05" customHeight="1">
      <c r="B92" s="38"/>
      <c r="C92" s="32" t="s">
        <v>25</v>
      </c>
      <c r="D92" s="39"/>
      <c r="E92" s="39"/>
      <c r="F92" s="27" t="str">
        <f>E15</f>
        <v>Dopravní podnik Ostrava a.s.</v>
      </c>
      <c r="G92" s="39"/>
      <c r="H92" s="39"/>
      <c r="I92" s="138" t="s">
        <v>32</v>
      </c>
      <c r="J92" s="36" t="str">
        <f>E21</f>
        <v>Dopravní projektování spol. s r.o.</v>
      </c>
      <c r="K92" s="39"/>
      <c r="L92" s="43"/>
    </row>
    <row r="93" s="1" customFormat="1" ht="27.9" customHeight="1">
      <c r="B93" s="38"/>
      <c r="C93" s="32" t="s">
        <v>30</v>
      </c>
      <c r="D93" s="39"/>
      <c r="E93" s="39"/>
      <c r="F93" s="27" t="str">
        <f>IF(E18="","",E18)</f>
        <v>Vyplň údaj</v>
      </c>
      <c r="G93" s="39"/>
      <c r="H93" s="39"/>
      <c r="I93" s="138" t="s">
        <v>36</v>
      </c>
      <c r="J93" s="36" t="str">
        <f>E24</f>
        <v>Ing. Dušan Tvarožek</v>
      </c>
      <c r="K93" s="39"/>
      <c r="L93" s="43"/>
    </row>
    <row r="94" s="1" customFormat="1" ht="10.32" customHeight="1">
      <c r="B94" s="38"/>
      <c r="C94" s="39"/>
      <c r="D94" s="39"/>
      <c r="E94" s="39"/>
      <c r="F94" s="39"/>
      <c r="G94" s="39"/>
      <c r="H94" s="39"/>
      <c r="I94" s="135"/>
      <c r="J94" s="39"/>
      <c r="K94" s="39"/>
      <c r="L94" s="43"/>
    </row>
    <row r="95" s="10" customFormat="1" ht="29.28" customHeight="1">
      <c r="B95" s="185"/>
      <c r="C95" s="186" t="s">
        <v>137</v>
      </c>
      <c r="D95" s="187" t="s">
        <v>58</v>
      </c>
      <c r="E95" s="187" t="s">
        <v>54</v>
      </c>
      <c r="F95" s="187" t="s">
        <v>55</v>
      </c>
      <c r="G95" s="187" t="s">
        <v>138</v>
      </c>
      <c r="H95" s="187" t="s">
        <v>139</v>
      </c>
      <c r="I95" s="188" t="s">
        <v>140</v>
      </c>
      <c r="J95" s="187" t="s">
        <v>132</v>
      </c>
      <c r="K95" s="189" t="s">
        <v>141</v>
      </c>
      <c r="L95" s="190"/>
      <c r="M95" s="91" t="s">
        <v>19</v>
      </c>
      <c r="N95" s="92" t="s">
        <v>43</v>
      </c>
      <c r="O95" s="92" t="s">
        <v>142</v>
      </c>
      <c r="P95" s="92" t="s">
        <v>143</v>
      </c>
      <c r="Q95" s="92" t="s">
        <v>144</v>
      </c>
      <c r="R95" s="92" t="s">
        <v>145</v>
      </c>
      <c r="S95" s="92" t="s">
        <v>146</v>
      </c>
      <c r="T95" s="93" t="s">
        <v>147</v>
      </c>
    </row>
    <row r="96" s="1" customFormat="1" ht="22.8" customHeight="1">
      <c r="B96" s="38"/>
      <c r="C96" s="98" t="s">
        <v>148</v>
      </c>
      <c r="D96" s="39"/>
      <c r="E96" s="39"/>
      <c r="F96" s="39"/>
      <c r="G96" s="39"/>
      <c r="H96" s="39"/>
      <c r="I96" s="135"/>
      <c r="J96" s="191">
        <f>BK96</f>
        <v>0</v>
      </c>
      <c r="K96" s="39"/>
      <c r="L96" s="43"/>
      <c r="M96" s="94"/>
      <c r="N96" s="95"/>
      <c r="O96" s="95"/>
      <c r="P96" s="192">
        <f>P97+P231+P275+P299</f>
        <v>0</v>
      </c>
      <c r="Q96" s="95"/>
      <c r="R96" s="192">
        <f>R97+R231+R275+R299</f>
        <v>245.04721201999999</v>
      </c>
      <c r="S96" s="95"/>
      <c r="T96" s="193">
        <f>T97+T231+T275+T299</f>
        <v>14.83488</v>
      </c>
      <c r="AT96" s="17" t="s">
        <v>72</v>
      </c>
      <c r="AU96" s="17" t="s">
        <v>133</v>
      </c>
      <c r="BK96" s="194">
        <f>BK97+BK231+BK275+BK299</f>
        <v>0</v>
      </c>
    </row>
    <row r="97" s="11" customFormat="1" ht="25.92" customHeight="1">
      <c r="B97" s="195"/>
      <c r="C97" s="196"/>
      <c r="D97" s="197" t="s">
        <v>72</v>
      </c>
      <c r="E97" s="198" t="s">
        <v>544</v>
      </c>
      <c r="F97" s="198" t="s">
        <v>545</v>
      </c>
      <c r="G97" s="196"/>
      <c r="H97" s="196"/>
      <c r="I97" s="199"/>
      <c r="J97" s="200">
        <f>BK97</f>
        <v>0</v>
      </c>
      <c r="K97" s="196"/>
      <c r="L97" s="201"/>
      <c r="M97" s="202"/>
      <c r="N97" s="203"/>
      <c r="O97" s="203"/>
      <c r="P97" s="204">
        <f>P98+P145+P149+P163+P187+P196+P222</f>
        <v>0</v>
      </c>
      <c r="Q97" s="203"/>
      <c r="R97" s="204">
        <f>R98+R145+R149+R163+R187+R196+R222</f>
        <v>245.03305201999999</v>
      </c>
      <c r="S97" s="203"/>
      <c r="T97" s="205">
        <f>T98+T145+T149+T163+T187+T196+T222</f>
        <v>14.83488</v>
      </c>
      <c r="AR97" s="206" t="s">
        <v>81</v>
      </c>
      <c r="AT97" s="207" t="s">
        <v>72</v>
      </c>
      <c r="AU97" s="207" t="s">
        <v>73</v>
      </c>
      <c r="AY97" s="206" t="s">
        <v>152</v>
      </c>
      <c r="BK97" s="208">
        <f>BK98+BK145+BK149+BK163+BK187+BK196+BK222</f>
        <v>0</v>
      </c>
    </row>
    <row r="98" s="11" customFormat="1" ht="22.8" customHeight="1">
      <c r="B98" s="195"/>
      <c r="C98" s="196"/>
      <c r="D98" s="197" t="s">
        <v>72</v>
      </c>
      <c r="E98" s="209" t="s">
        <v>81</v>
      </c>
      <c r="F98" s="209" t="s">
        <v>1379</v>
      </c>
      <c r="G98" s="196"/>
      <c r="H98" s="196"/>
      <c r="I98" s="199"/>
      <c r="J98" s="210">
        <f>BK98</f>
        <v>0</v>
      </c>
      <c r="K98" s="196"/>
      <c r="L98" s="201"/>
      <c r="M98" s="202"/>
      <c r="N98" s="203"/>
      <c r="O98" s="203"/>
      <c r="P98" s="204">
        <f>P99+SUM(P100:P130)</f>
        <v>0</v>
      </c>
      <c r="Q98" s="203"/>
      <c r="R98" s="204">
        <f>R99+SUM(R100:R130)</f>
        <v>196.88003842000001</v>
      </c>
      <c r="S98" s="203"/>
      <c r="T98" s="205">
        <f>T99+SUM(T100:T130)</f>
        <v>0</v>
      </c>
      <c r="AR98" s="206" t="s">
        <v>81</v>
      </c>
      <c r="AT98" s="207" t="s">
        <v>72</v>
      </c>
      <c r="AU98" s="207" t="s">
        <v>81</v>
      </c>
      <c r="AY98" s="206" t="s">
        <v>152</v>
      </c>
      <c r="BK98" s="208">
        <f>BK99+SUM(BK100:BK130)</f>
        <v>0</v>
      </c>
    </row>
    <row r="99" s="1" customFormat="1" ht="36" customHeight="1">
      <c r="B99" s="38"/>
      <c r="C99" s="211" t="s">
        <v>81</v>
      </c>
      <c r="D99" s="211" t="s">
        <v>155</v>
      </c>
      <c r="E99" s="212" t="s">
        <v>1380</v>
      </c>
      <c r="F99" s="213" t="s">
        <v>1381</v>
      </c>
      <c r="G99" s="214" t="s">
        <v>177</v>
      </c>
      <c r="H99" s="215">
        <v>102.624</v>
      </c>
      <c r="I99" s="216"/>
      <c r="J99" s="217">
        <f>ROUND(I99*H99,2)</f>
        <v>0</v>
      </c>
      <c r="K99" s="213" t="s">
        <v>1382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1383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1384</v>
      </c>
      <c r="G100" s="243"/>
      <c r="H100" s="246">
        <v>1.1759999999999999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73</v>
      </c>
      <c r="AY100" s="252" t="s">
        <v>152</v>
      </c>
    </row>
    <row r="101" s="13" customFormat="1">
      <c r="B101" s="242"/>
      <c r="C101" s="243"/>
      <c r="D101" s="229" t="s">
        <v>182</v>
      </c>
      <c r="E101" s="244" t="s">
        <v>19</v>
      </c>
      <c r="F101" s="245" t="s">
        <v>1385</v>
      </c>
      <c r="G101" s="243"/>
      <c r="H101" s="246">
        <v>65.447999999999993</v>
      </c>
      <c r="I101" s="247"/>
      <c r="J101" s="243"/>
      <c r="K101" s="243"/>
      <c r="L101" s="248"/>
      <c r="M101" s="249"/>
      <c r="N101" s="250"/>
      <c r="O101" s="250"/>
      <c r="P101" s="250"/>
      <c r="Q101" s="250"/>
      <c r="R101" s="250"/>
      <c r="S101" s="250"/>
      <c r="T101" s="251"/>
      <c r="AT101" s="252" t="s">
        <v>182</v>
      </c>
      <c r="AU101" s="252" t="s">
        <v>83</v>
      </c>
      <c r="AV101" s="13" t="s">
        <v>83</v>
      </c>
      <c r="AW101" s="13" t="s">
        <v>35</v>
      </c>
      <c r="AX101" s="13" t="s">
        <v>73</v>
      </c>
      <c r="AY101" s="252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1386</v>
      </c>
      <c r="G102" s="243"/>
      <c r="H102" s="246">
        <v>36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102.624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48" customHeight="1">
      <c r="B104" s="38"/>
      <c r="C104" s="211" t="s">
        <v>83</v>
      </c>
      <c r="D104" s="211" t="s">
        <v>155</v>
      </c>
      <c r="E104" s="212" t="s">
        <v>758</v>
      </c>
      <c r="F104" s="213" t="s">
        <v>759</v>
      </c>
      <c r="G104" s="214" t="s">
        <v>177</v>
      </c>
      <c r="H104" s="215">
        <v>102.624</v>
      </c>
      <c r="I104" s="216"/>
      <c r="J104" s="217">
        <f>ROUND(I104*H104,2)</f>
        <v>0</v>
      </c>
      <c r="K104" s="213" t="s">
        <v>1387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1388</v>
      </c>
    </row>
    <row r="105" s="13" customFormat="1">
      <c r="B105" s="242"/>
      <c r="C105" s="243"/>
      <c r="D105" s="229" t="s">
        <v>182</v>
      </c>
      <c r="E105" s="244" t="s">
        <v>19</v>
      </c>
      <c r="F105" s="245" t="s">
        <v>1384</v>
      </c>
      <c r="G105" s="243"/>
      <c r="H105" s="246">
        <v>1.1759999999999999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AT105" s="252" t="s">
        <v>182</v>
      </c>
      <c r="AU105" s="252" t="s">
        <v>83</v>
      </c>
      <c r="AV105" s="13" t="s">
        <v>83</v>
      </c>
      <c r="AW105" s="13" t="s">
        <v>35</v>
      </c>
      <c r="AX105" s="13" t="s">
        <v>73</v>
      </c>
      <c r="AY105" s="252" t="s">
        <v>152</v>
      </c>
    </row>
    <row r="106" s="13" customFormat="1">
      <c r="B106" s="242"/>
      <c r="C106" s="243"/>
      <c r="D106" s="229" t="s">
        <v>182</v>
      </c>
      <c r="E106" s="244" t="s">
        <v>19</v>
      </c>
      <c r="F106" s="245" t="s">
        <v>1385</v>
      </c>
      <c r="G106" s="243"/>
      <c r="H106" s="246">
        <v>65.447999999999993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AT106" s="252" t="s">
        <v>182</v>
      </c>
      <c r="AU106" s="252" t="s">
        <v>83</v>
      </c>
      <c r="AV106" s="13" t="s">
        <v>83</v>
      </c>
      <c r="AW106" s="13" t="s">
        <v>35</v>
      </c>
      <c r="AX106" s="13" t="s">
        <v>73</v>
      </c>
      <c r="AY106" s="252" t="s">
        <v>152</v>
      </c>
    </row>
    <row r="107" s="13" customFormat="1">
      <c r="B107" s="242"/>
      <c r="C107" s="243"/>
      <c r="D107" s="229" t="s">
        <v>182</v>
      </c>
      <c r="E107" s="244" t="s">
        <v>19</v>
      </c>
      <c r="F107" s="245" t="s">
        <v>1386</v>
      </c>
      <c r="G107" s="243"/>
      <c r="H107" s="246">
        <v>36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AT107" s="252" t="s">
        <v>182</v>
      </c>
      <c r="AU107" s="252" t="s">
        <v>83</v>
      </c>
      <c r="AV107" s="13" t="s">
        <v>83</v>
      </c>
      <c r="AW107" s="13" t="s">
        <v>35</v>
      </c>
      <c r="AX107" s="13" t="s">
        <v>73</v>
      </c>
      <c r="AY107" s="252" t="s">
        <v>152</v>
      </c>
    </row>
    <row r="108" s="14" customFormat="1">
      <c r="B108" s="253"/>
      <c r="C108" s="254"/>
      <c r="D108" s="229" t="s">
        <v>182</v>
      </c>
      <c r="E108" s="255" t="s">
        <v>19</v>
      </c>
      <c r="F108" s="256" t="s">
        <v>189</v>
      </c>
      <c r="G108" s="254"/>
      <c r="H108" s="257">
        <v>102.624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AT108" s="263" t="s">
        <v>182</v>
      </c>
      <c r="AU108" s="263" t="s">
        <v>83</v>
      </c>
      <c r="AV108" s="14" t="s">
        <v>151</v>
      </c>
      <c r="AW108" s="14" t="s">
        <v>35</v>
      </c>
      <c r="AX108" s="14" t="s">
        <v>81</v>
      </c>
      <c r="AY108" s="263" t="s">
        <v>152</v>
      </c>
    </row>
    <row r="109" s="1" customFormat="1" ht="60" customHeight="1">
      <c r="B109" s="38"/>
      <c r="C109" s="211" t="s">
        <v>196</v>
      </c>
      <c r="D109" s="211" t="s">
        <v>155</v>
      </c>
      <c r="E109" s="212" t="s">
        <v>208</v>
      </c>
      <c r="F109" s="213" t="s">
        <v>765</v>
      </c>
      <c r="G109" s="214" t="s">
        <v>177</v>
      </c>
      <c r="H109" s="215">
        <v>102.624</v>
      </c>
      <c r="I109" s="216"/>
      <c r="J109" s="217">
        <f>ROUND(I109*H109,2)</f>
        <v>0</v>
      </c>
      <c r="K109" s="213" t="s">
        <v>1387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151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151</v>
      </c>
      <c r="BM109" s="223" t="s">
        <v>1389</v>
      </c>
    </row>
    <row r="110" s="13" customFormat="1">
      <c r="B110" s="242"/>
      <c r="C110" s="243"/>
      <c r="D110" s="229" t="s">
        <v>182</v>
      </c>
      <c r="E110" s="244" t="s">
        <v>19</v>
      </c>
      <c r="F110" s="245" t="s">
        <v>1384</v>
      </c>
      <c r="G110" s="243"/>
      <c r="H110" s="246">
        <v>1.1759999999999999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182</v>
      </c>
      <c r="AU110" s="252" t="s">
        <v>83</v>
      </c>
      <c r="AV110" s="13" t="s">
        <v>83</v>
      </c>
      <c r="AW110" s="13" t="s">
        <v>35</v>
      </c>
      <c r="AX110" s="13" t="s">
        <v>73</v>
      </c>
      <c r="AY110" s="252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1385</v>
      </c>
      <c r="G111" s="243"/>
      <c r="H111" s="246">
        <v>65.447999999999993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1386</v>
      </c>
      <c r="G112" s="243"/>
      <c r="H112" s="246">
        <v>36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102.624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36" customHeight="1">
      <c r="B114" s="38"/>
      <c r="C114" s="211" t="s">
        <v>151</v>
      </c>
      <c r="D114" s="211" t="s">
        <v>155</v>
      </c>
      <c r="E114" s="212" t="s">
        <v>1292</v>
      </c>
      <c r="F114" s="213" t="s">
        <v>1293</v>
      </c>
      <c r="G114" s="214" t="s">
        <v>177</v>
      </c>
      <c r="H114" s="215">
        <v>102.624</v>
      </c>
      <c r="I114" s="216"/>
      <c r="J114" s="217">
        <f>ROUND(I114*H114,2)</f>
        <v>0</v>
      </c>
      <c r="K114" s="213" t="s">
        <v>1387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1390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1384</v>
      </c>
      <c r="G115" s="243"/>
      <c r="H115" s="246">
        <v>1.1759999999999999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83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3" customFormat="1">
      <c r="B116" s="242"/>
      <c r="C116" s="243"/>
      <c r="D116" s="229" t="s">
        <v>182</v>
      </c>
      <c r="E116" s="244" t="s">
        <v>19</v>
      </c>
      <c r="F116" s="245" t="s">
        <v>1385</v>
      </c>
      <c r="G116" s="243"/>
      <c r="H116" s="246">
        <v>65.447999999999993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182</v>
      </c>
      <c r="AU116" s="252" t="s">
        <v>83</v>
      </c>
      <c r="AV116" s="13" t="s">
        <v>83</v>
      </c>
      <c r="AW116" s="13" t="s">
        <v>35</v>
      </c>
      <c r="AX116" s="13" t="s">
        <v>73</v>
      </c>
      <c r="AY116" s="252" t="s">
        <v>152</v>
      </c>
    </row>
    <row r="117" s="13" customFormat="1">
      <c r="B117" s="242"/>
      <c r="C117" s="243"/>
      <c r="D117" s="229" t="s">
        <v>182</v>
      </c>
      <c r="E117" s="244" t="s">
        <v>19</v>
      </c>
      <c r="F117" s="245" t="s">
        <v>1386</v>
      </c>
      <c r="G117" s="243"/>
      <c r="H117" s="246">
        <v>36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182</v>
      </c>
      <c r="AU117" s="252" t="s">
        <v>83</v>
      </c>
      <c r="AV117" s="13" t="s">
        <v>83</v>
      </c>
      <c r="AW117" s="13" t="s">
        <v>35</v>
      </c>
      <c r="AX117" s="13" t="s">
        <v>73</v>
      </c>
      <c r="AY117" s="252" t="s">
        <v>152</v>
      </c>
    </row>
    <row r="118" s="14" customFormat="1">
      <c r="B118" s="253"/>
      <c r="C118" s="254"/>
      <c r="D118" s="229" t="s">
        <v>182</v>
      </c>
      <c r="E118" s="255" t="s">
        <v>19</v>
      </c>
      <c r="F118" s="256" t="s">
        <v>189</v>
      </c>
      <c r="G118" s="254"/>
      <c r="H118" s="257">
        <v>102.624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AT118" s="263" t="s">
        <v>182</v>
      </c>
      <c r="AU118" s="263" t="s">
        <v>83</v>
      </c>
      <c r="AV118" s="14" t="s">
        <v>151</v>
      </c>
      <c r="AW118" s="14" t="s">
        <v>35</v>
      </c>
      <c r="AX118" s="14" t="s">
        <v>81</v>
      </c>
      <c r="AY118" s="263" t="s">
        <v>152</v>
      </c>
    </row>
    <row r="119" s="1" customFormat="1" ht="36" customHeight="1">
      <c r="B119" s="38"/>
      <c r="C119" s="211" t="s">
        <v>215</v>
      </c>
      <c r="D119" s="211" t="s">
        <v>155</v>
      </c>
      <c r="E119" s="212" t="s">
        <v>1391</v>
      </c>
      <c r="F119" s="213" t="s">
        <v>1392</v>
      </c>
      <c r="G119" s="214" t="s">
        <v>177</v>
      </c>
      <c r="H119" s="215">
        <v>93.048000000000002</v>
      </c>
      <c r="I119" s="216"/>
      <c r="J119" s="217">
        <f>ROUND(I119*H119,2)</f>
        <v>0</v>
      </c>
      <c r="K119" s="213" t="s">
        <v>1382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1393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1385</v>
      </c>
      <c r="G120" s="243"/>
      <c r="H120" s="246">
        <v>65.447999999999993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83</v>
      </c>
      <c r="AV120" s="13" t="s">
        <v>83</v>
      </c>
      <c r="AW120" s="13" t="s">
        <v>35</v>
      </c>
      <c r="AX120" s="13" t="s">
        <v>73</v>
      </c>
      <c r="AY120" s="252" t="s">
        <v>152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1394</v>
      </c>
      <c r="G121" s="243"/>
      <c r="H121" s="246">
        <v>-8.4000000000000004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83</v>
      </c>
      <c r="AV121" s="13" t="s">
        <v>83</v>
      </c>
      <c r="AW121" s="13" t="s">
        <v>35</v>
      </c>
      <c r="AX121" s="13" t="s">
        <v>73</v>
      </c>
      <c r="AY121" s="252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1386</v>
      </c>
      <c r="G122" s="243"/>
      <c r="H122" s="246">
        <v>36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73</v>
      </c>
      <c r="AY122" s="252" t="s">
        <v>152</v>
      </c>
    </row>
    <row r="123" s="14" customFormat="1">
      <c r="B123" s="253"/>
      <c r="C123" s="254"/>
      <c r="D123" s="229" t="s">
        <v>182</v>
      </c>
      <c r="E123" s="255" t="s">
        <v>19</v>
      </c>
      <c r="F123" s="256" t="s">
        <v>189</v>
      </c>
      <c r="G123" s="254"/>
      <c r="H123" s="257">
        <v>93.048000000000002</v>
      </c>
      <c r="I123" s="258"/>
      <c r="J123" s="254"/>
      <c r="K123" s="254"/>
      <c r="L123" s="259"/>
      <c r="M123" s="260"/>
      <c r="N123" s="261"/>
      <c r="O123" s="261"/>
      <c r="P123" s="261"/>
      <c r="Q123" s="261"/>
      <c r="R123" s="261"/>
      <c r="S123" s="261"/>
      <c r="T123" s="262"/>
      <c r="AT123" s="263" t="s">
        <v>182</v>
      </c>
      <c r="AU123" s="263" t="s">
        <v>83</v>
      </c>
      <c r="AV123" s="14" t="s">
        <v>151</v>
      </c>
      <c r="AW123" s="14" t="s">
        <v>35</v>
      </c>
      <c r="AX123" s="14" t="s">
        <v>81</v>
      </c>
      <c r="AY123" s="263" t="s">
        <v>152</v>
      </c>
    </row>
    <row r="124" s="1" customFormat="1" ht="16.5" customHeight="1">
      <c r="B124" s="38"/>
      <c r="C124" s="264" t="s">
        <v>220</v>
      </c>
      <c r="D124" s="264" t="s">
        <v>325</v>
      </c>
      <c r="E124" s="265" t="s">
        <v>1395</v>
      </c>
      <c r="F124" s="266" t="s">
        <v>1396</v>
      </c>
      <c r="G124" s="267" t="s">
        <v>223</v>
      </c>
      <c r="H124" s="268">
        <v>16.748999999999999</v>
      </c>
      <c r="I124" s="269"/>
      <c r="J124" s="270">
        <f>ROUND(I124*H124,2)</f>
        <v>0</v>
      </c>
      <c r="K124" s="266" t="s">
        <v>1382</v>
      </c>
      <c r="L124" s="271"/>
      <c r="M124" s="272" t="s">
        <v>19</v>
      </c>
      <c r="N124" s="273" t="s">
        <v>44</v>
      </c>
      <c r="O124" s="83"/>
      <c r="P124" s="227">
        <f>O124*H124</f>
        <v>0</v>
      </c>
      <c r="Q124" s="227">
        <v>1</v>
      </c>
      <c r="R124" s="227">
        <f>Q124*H124</f>
        <v>16.748999999999999</v>
      </c>
      <c r="S124" s="227">
        <v>0</v>
      </c>
      <c r="T124" s="228">
        <f>S124*H124</f>
        <v>0</v>
      </c>
      <c r="AR124" s="223" t="s">
        <v>233</v>
      </c>
      <c r="AT124" s="223" t="s">
        <v>325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151</v>
      </c>
      <c r="BM124" s="223" t="s">
        <v>1397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1398</v>
      </c>
      <c r="G125" s="243"/>
      <c r="H125" s="246">
        <v>16.748999999999999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4" customFormat="1">
      <c r="B126" s="253"/>
      <c r="C126" s="254"/>
      <c r="D126" s="229" t="s">
        <v>182</v>
      </c>
      <c r="E126" s="255" t="s">
        <v>19</v>
      </c>
      <c r="F126" s="256" t="s">
        <v>189</v>
      </c>
      <c r="G126" s="254"/>
      <c r="H126" s="257">
        <v>16.748999999999999</v>
      </c>
      <c r="I126" s="258"/>
      <c r="J126" s="254"/>
      <c r="K126" s="254"/>
      <c r="L126" s="259"/>
      <c r="M126" s="260"/>
      <c r="N126" s="261"/>
      <c r="O126" s="261"/>
      <c r="P126" s="261"/>
      <c r="Q126" s="261"/>
      <c r="R126" s="261"/>
      <c r="S126" s="261"/>
      <c r="T126" s="262"/>
      <c r="AT126" s="263" t="s">
        <v>182</v>
      </c>
      <c r="AU126" s="263" t="s">
        <v>83</v>
      </c>
      <c r="AV126" s="14" t="s">
        <v>151</v>
      </c>
      <c r="AW126" s="14" t="s">
        <v>35</v>
      </c>
      <c r="AX126" s="14" t="s">
        <v>81</v>
      </c>
      <c r="AY126" s="263" t="s">
        <v>152</v>
      </c>
    </row>
    <row r="127" s="1" customFormat="1" ht="16.5" customHeight="1">
      <c r="B127" s="38"/>
      <c r="C127" s="264" t="s">
        <v>228</v>
      </c>
      <c r="D127" s="264" t="s">
        <v>325</v>
      </c>
      <c r="E127" s="265" t="s">
        <v>1399</v>
      </c>
      <c r="F127" s="266" t="s">
        <v>1400</v>
      </c>
      <c r="G127" s="267" t="s">
        <v>223</v>
      </c>
      <c r="H127" s="268">
        <v>150.738</v>
      </c>
      <c r="I127" s="269"/>
      <c r="J127" s="270">
        <f>ROUND(I127*H127,2)</f>
        <v>0</v>
      </c>
      <c r="K127" s="266" t="s">
        <v>1382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1</v>
      </c>
      <c r="R127" s="227">
        <f>Q127*H127</f>
        <v>150.738</v>
      </c>
      <c r="S127" s="227">
        <v>0</v>
      </c>
      <c r="T127" s="228">
        <f>S127*H127</f>
        <v>0</v>
      </c>
      <c r="AR127" s="223" t="s">
        <v>233</v>
      </c>
      <c r="AT127" s="223" t="s">
        <v>325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151</v>
      </c>
      <c r="BM127" s="223" t="s">
        <v>1401</v>
      </c>
    </row>
    <row r="128" s="1" customFormat="1">
      <c r="B128" s="38"/>
      <c r="C128" s="39"/>
      <c r="D128" s="229" t="s">
        <v>1402</v>
      </c>
      <c r="E128" s="39"/>
      <c r="F128" s="230" t="s">
        <v>1403</v>
      </c>
      <c r="G128" s="39"/>
      <c r="H128" s="39"/>
      <c r="I128" s="135"/>
      <c r="J128" s="39"/>
      <c r="K128" s="39"/>
      <c r="L128" s="43"/>
      <c r="M128" s="231"/>
      <c r="N128" s="83"/>
      <c r="O128" s="83"/>
      <c r="P128" s="83"/>
      <c r="Q128" s="83"/>
      <c r="R128" s="83"/>
      <c r="S128" s="83"/>
      <c r="T128" s="84"/>
      <c r="AT128" s="17" t="s">
        <v>1402</v>
      </c>
      <c r="AU128" s="17" t="s">
        <v>83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1404</v>
      </c>
      <c r="G129" s="243"/>
      <c r="H129" s="246">
        <v>150.738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81</v>
      </c>
      <c r="AY129" s="252" t="s">
        <v>152</v>
      </c>
    </row>
    <row r="130" s="11" customFormat="1" ht="20.88" customHeight="1">
      <c r="B130" s="195"/>
      <c r="C130" s="196"/>
      <c r="D130" s="197" t="s">
        <v>72</v>
      </c>
      <c r="E130" s="209" t="s">
        <v>83</v>
      </c>
      <c r="F130" s="209" t="s">
        <v>546</v>
      </c>
      <c r="G130" s="196"/>
      <c r="H130" s="196"/>
      <c r="I130" s="199"/>
      <c r="J130" s="210">
        <f>BK130</f>
        <v>0</v>
      </c>
      <c r="K130" s="196"/>
      <c r="L130" s="201"/>
      <c r="M130" s="202"/>
      <c r="N130" s="203"/>
      <c r="O130" s="203"/>
      <c r="P130" s="204">
        <f>SUM(P131:P144)</f>
        <v>0</v>
      </c>
      <c r="Q130" s="203"/>
      <c r="R130" s="204">
        <f>SUM(R131:R144)</f>
        <v>29.39303842</v>
      </c>
      <c r="S130" s="203"/>
      <c r="T130" s="205">
        <f>SUM(T131:T144)</f>
        <v>0</v>
      </c>
      <c r="AR130" s="206" t="s">
        <v>81</v>
      </c>
      <c r="AT130" s="207" t="s">
        <v>72</v>
      </c>
      <c r="AU130" s="207" t="s">
        <v>83</v>
      </c>
      <c r="AY130" s="206" t="s">
        <v>152</v>
      </c>
      <c r="BK130" s="208">
        <f>SUM(BK131:BK144)</f>
        <v>0</v>
      </c>
    </row>
    <row r="131" s="1" customFormat="1" ht="24" customHeight="1">
      <c r="B131" s="38"/>
      <c r="C131" s="211" t="s">
        <v>233</v>
      </c>
      <c r="D131" s="211" t="s">
        <v>155</v>
      </c>
      <c r="E131" s="212" t="s">
        <v>1405</v>
      </c>
      <c r="F131" s="213" t="s">
        <v>1406</v>
      </c>
      <c r="G131" s="214" t="s">
        <v>177</v>
      </c>
      <c r="H131" s="215">
        <v>10.5</v>
      </c>
      <c r="I131" s="216"/>
      <c r="J131" s="217">
        <f>ROUND(I131*H131,2)</f>
        <v>0</v>
      </c>
      <c r="K131" s="213" t="s">
        <v>1382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2.45329</v>
      </c>
      <c r="R131" s="227">
        <f>Q131*H131</f>
        <v>25.759544999999999</v>
      </c>
      <c r="S131" s="227">
        <v>0</v>
      </c>
      <c r="T131" s="228">
        <f>S131*H131</f>
        <v>0</v>
      </c>
      <c r="AR131" s="223" t="s">
        <v>151</v>
      </c>
      <c r="AT131" s="223" t="s">
        <v>155</v>
      </c>
      <c r="AU131" s="223" t="s">
        <v>196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1407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1408</v>
      </c>
      <c r="G132" s="243"/>
      <c r="H132" s="246">
        <v>10.5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196</v>
      </c>
      <c r="AV132" s="13" t="s">
        <v>83</v>
      </c>
      <c r="AW132" s="13" t="s">
        <v>35</v>
      </c>
      <c r="AX132" s="13" t="s">
        <v>81</v>
      </c>
      <c r="AY132" s="252" t="s">
        <v>152</v>
      </c>
    </row>
    <row r="133" s="1" customFormat="1" ht="48" customHeight="1">
      <c r="B133" s="38"/>
      <c r="C133" s="211" t="s">
        <v>240</v>
      </c>
      <c r="D133" s="211" t="s">
        <v>155</v>
      </c>
      <c r="E133" s="212" t="s">
        <v>1409</v>
      </c>
      <c r="F133" s="213" t="s">
        <v>1410</v>
      </c>
      <c r="G133" s="214" t="s">
        <v>236</v>
      </c>
      <c r="H133" s="215">
        <v>38.5</v>
      </c>
      <c r="I133" s="216"/>
      <c r="J133" s="217">
        <f>ROUND(I133*H133,2)</f>
        <v>0</v>
      </c>
      <c r="K133" s="213" t="s">
        <v>1382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0.0010300000000000001</v>
      </c>
      <c r="R133" s="227">
        <f>Q133*H133</f>
        <v>0.039655000000000003</v>
      </c>
      <c r="S133" s="227">
        <v>0</v>
      </c>
      <c r="T133" s="228">
        <f>S133*H133</f>
        <v>0</v>
      </c>
      <c r="AR133" s="223" t="s">
        <v>151</v>
      </c>
      <c r="AT133" s="223" t="s">
        <v>155</v>
      </c>
      <c r="AU133" s="223" t="s">
        <v>196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151</v>
      </c>
      <c r="BM133" s="223" t="s">
        <v>1411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1412</v>
      </c>
      <c r="G134" s="243"/>
      <c r="H134" s="246">
        <v>38.5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196</v>
      </c>
      <c r="AV134" s="13" t="s">
        <v>83</v>
      </c>
      <c r="AW134" s="13" t="s">
        <v>35</v>
      </c>
      <c r="AX134" s="13" t="s">
        <v>73</v>
      </c>
      <c r="AY134" s="252" t="s">
        <v>152</v>
      </c>
    </row>
    <row r="135" s="14" customFormat="1">
      <c r="B135" s="253"/>
      <c r="C135" s="254"/>
      <c r="D135" s="229" t="s">
        <v>182</v>
      </c>
      <c r="E135" s="255" t="s">
        <v>19</v>
      </c>
      <c r="F135" s="256" t="s">
        <v>189</v>
      </c>
      <c r="G135" s="254"/>
      <c r="H135" s="257">
        <v>38.5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AT135" s="263" t="s">
        <v>182</v>
      </c>
      <c r="AU135" s="263" t="s">
        <v>196</v>
      </c>
      <c r="AV135" s="14" t="s">
        <v>151</v>
      </c>
      <c r="AW135" s="14" t="s">
        <v>35</v>
      </c>
      <c r="AX135" s="14" t="s">
        <v>81</v>
      </c>
      <c r="AY135" s="263" t="s">
        <v>152</v>
      </c>
    </row>
    <row r="136" s="1" customFormat="1" ht="48" customHeight="1">
      <c r="B136" s="38"/>
      <c r="C136" s="211" t="s">
        <v>245</v>
      </c>
      <c r="D136" s="211" t="s">
        <v>155</v>
      </c>
      <c r="E136" s="212" t="s">
        <v>1413</v>
      </c>
      <c r="F136" s="213" t="s">
        <v>1414</v>
      </c>
      <c r="G136" s="214" t="s">
        <v>236</v>
      </c>
      <c r="H136" s="215">
        <v>38.5</v>
      </c>
      <c r="I136" s="216"/>
      <c r="J136" s="217">
        <f>ROUND(I136*H136,2)</f>
        <v>0</v>
      </c>
      <c r="K136" s="213" t="s">
        <v>1382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151</v>
      </c>
      <c r="AT136" s="223" t="s">
        <v>155</v>
      </c>
      <c r="AU136" s="223" t="s">
        <v>196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151</v>
      </c>
      <c r="BM136" s="223" t="s">
        <v>1415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1412</v>
      </c>
      <c r="G137" s="243"/>
      <c r="H137" s="246">
        <v>38.5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196</v>
      </c>
      <c r="AV137" s="13" t="s">
        <v>83</v>
      </c>
      <c r="AW137" s="13" t="s">
        <v>35</v>
      </c>
      <c r="AX137" s="13" t="s">
        <v>73</v>
      </c>
      <c r="AY137" s="252" t="s">
        <v>152</v>
      </c>
    </row>
    <row r="138" s="14" customFormat="1">
      <c r="B138" s="253"/>
      <c r="C138" s="254"/>
      <c r="D138" s="229" t="s">
        <v>182</v>
      </c>
      <c r="E138" s="255" t="s">
        <v>19</v>
      </c>
      <c r="F138" s="256" t="s">
        <v>189</v>
      </c>
      <c r="G138" s="254"/>
      <c r="H138" s="257">
        <v>38.5</v>
      </c>
      <c r="I138" s="258"/>
      <c r="J138" s="254"/>
      <c r="K138" s="254"/>
      <c r="L138" s="259"/>
      <c r="M138" s="260"/>
      <c r="N138" s="261"/>
      <c r="O138" s="261"/>
      <c r="P138" s="261"/>
      <c r="Q138" s="261"/>
      <c r="R138" s="261"/>
      <c r="S138" s="261"/>
      <c r="T138" s="262"/>
      <c r="AT138" s="263" t="s">
        <v>182</v>
      </c>
      <c r="AU138" s="263" t="s">
        <v>196</v>
      </c>
      <c r="AV138" s="14" t="s">
        <v>151</v>
      </c>
      <c r="AW138" s="14" t="s">
        <v>35</v>
      </c>
      <c r="AX138" s="14" t="s">
        <v>81</v>
      </c>
      <c r="AY138" s="263" t="s">
        <v>152</v>
      </c>
    </row>
    <row r="139" s="1" customFormat="1" ht="24" customHeight="1">
      <c r="B139" s="38"/>
      <c r="C139" s="211" t="s">
        <v>251</v>
      </c>
      <c r="D139" s="211" t="s">
        <v>155</v>
      </c>
      <c r="E139" s="212" t="s">
        <v>1416</v>
      </c>
      <c r="F139" s="213" t="s">
        <v>1417</v>
      </c>
      <c r="G139" s="214" t="s">
        <v>223</v>
      </c>
      <c r="H139" s="215">
        <v>0.89300000000000002</v>
      </c>
      <c r="I139" s="216"/>
      <c r="J139" s="217">
        <f>ROUND(I139*H139,2)</f>
        <v>0</v>
      </c>
      <c r="K139" s="213" t="s">
        <v>1382</v>
      </c>
      <c r="L139" s="43"/>
      <c r="M139" s="225" t="s">
        <v>19</v>
      </c>
      <c r="N139" s="226" t="s">
        <v>44</v>
      </c>
      <c r="O139" s="83"/>
      <c r="P139" s="227">
        <f>O139*H139</f>
        <v>0</v>
      </c>
      <c r="Q139" s="227">
        <v>1.0530600000000001</v>
      </c>
      <c r="R139" s="227">
        <f>Q139*H139</f>
        <v>0.94038258000000008</v>
      </c>
      <c r="S139" s="227">
        <v>0</v>
      </c>
      <c r="T139" s="228">
        <f>S139*H139</f>
        <v>0</v>
      </c>
      <c r="AR139" s="223" t="s">
        <v>151</v>
      </c>
      <c r="AT139" s="223" t="s">
        <v>155</v>
      </c>
      <c r="AU139" s="223" t="s">
        <v>196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151</v>
      </c>
      <c r="BM139" s="223" t="s">
        <v>1418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1419</v>
      </c>
      <c r="G140" s="243"/>
      <c r="H140" s="246">
        <v>0.89300000000000002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196</v>
      </c>
      <c r="AV140" s="13" t="s">
        <v>83</v>
      </c>
      <c r="AW140" s="13" t="s">
        <v>35</v>
      </c>
      <c r="AX140" s="13" t="s">
        <v>73</v>
      </c>
      <c r="AY140" s="252" t="s">
        <v>152</v>
      </c>
    </row>
    <row r="141" s="14" customFormat="1">
      <c r="B141" s="253"/>
      <c r="C141" s="254"/>
      <c r="D141" s="229" t="s">
        <v>182</v>
      </c>
      <c r="E141" s="255" t="s">
        <v>19</v>
      </c>
      <c r="F141" s="256" t="s">
        <v>189</v>
      </c>
      <c r="G141" s="254"/>
      <c r="H141" s="257">
        <v>0.89300000000000002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AT141" s="263" t="s">
        <v>182</v>
      </c>
      <c r="AU141" s="263" t="s">
        <v>196</v>
      </c>
      <c r="AV141" s="14" t="s">
        <v>151</v>
      </c>
      <c r="AW141" s="14" t="s">
        <v>35</v>
      </c>
      <c r="AX141" s="14" t="s">
        <v>81</v>
      </c>
      <c r="AY141" s="263" t="s">
        <v>152</v>
      </c>
    </row>
    <row r="142" s="1" customFormat="1" ht="24" customHeight="1">
      <c r="B142" s="38"/>
      <c r="C142" s="211" t="s">
        <v>264</v>
      </c>
      <c r="D142" s="211" t="s">
        <v>155</v>
      </c>
      <c r="E142" s="212" t="s">
        <v>1420</v>
      </c>
      <c r="F142" s="213" t="s">
        <v>1421</v>
      </c>
      <c r="G142" s="214" t="s">
        <v>177</v>
      </c>
      <c r="H142" s="215">
        <v>1.1759999999999999</v>
      </c>
      <c r="I142" s="216"/>
      <c r="J142" s="217">
        <f>ROUND(I142*H142,2)</f>
        <v>0</v>
      </c>
      <c r="K142" s="213" t="s">
        <v>1382</v>
      </c>
      <c r="L142" s="43"/>
      <c r="M142" s="225" t="s">
        <v>19</v>
      </c>
      <c r="N142" s="226" t="s">
        <v>44</v>
      </c>
      <c r="O142" s="83"/>
      <c r="P142" s="227">
        <f>O142*H142</f>
        <v>0</v>
      </c>
      <c r="Q142" s="227">
        <v>2.2563399999999998</v>
      </c>
      <c r="R142" s="227">
        <f>Q142*H142</f>
        <v>2.6534558399999995</v>
      </c>
      <c r="S142" s="227">
        <v>0</v>
      </c>
      <c r="T142" s="228">
        <f>S142*H142</f>
        <v>0</v>
      </c>
      <c r="AR142" s="223" t="s">
        <v>151</v>
      </c>
      <c r="AT142" s="223" t="s">
        <v>155</v>
      </c>
      <c r="AU142" s="223" t="s">
        <v>196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151</v>
      </c>
      <c r="BM142" s="223" t="s">
        <v>1422</v>
      </c>
    </row>
    <row r="143" s="13" customFormat="1">
      <c r="B143" s="242"/>
      <c r="C143" s="243"/>
      <c r="D143" s="229" t="s">
        <v>182</v>
      </c>
      <c r="E143" s="244" t="s">
        <v>19</v>
      </c>
      <c r="F143" s="245" t="s">
        <v>1423</v>
      </c>
      <c r="G143" s="243"/>
      <c r="H143" s="246">
        <v>1.1759999999999999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182</v>
      </c>
      <c r="AU143" s="252" t="s">
        <v>196</v>
      </c>
      <c r="AV143" s="13" t="s">
        <v>83</v>
      </c>
      <c r="AW143" s="13" t="s">
        <v>35</v>
      </c>
      <c r="AX143" s="13" t="s">
        <v>73</v>
      </c>
      <c r="AY143" s="252" t="s">
        <v>152</v>
      </c>
    </row>
    <row r="144" s="14" customFormat="1">
      <c r="B144" s="253"/>
      <c r="C144" s="254"/>
      <c r="D144" s="229" t="s">
        <v>182</v>
      </c>
      <c r="E144" s="255" t="s">
        <v>19</v>
      </c>
      <c r="F144" s="256" t="s">
        <v>189</v>
      </c>
      <c r="G144" s="254"/>
      <c r="H144" s="257">
        <v>1.1759999999999999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AT144" s="263" t="s">
        <v>182</v>
      </c>
      <c r="AU144" s="263" t="s">
        <v>196</v>
      </c>
      <c r="AV144" s="14" t="s">
        <v>151</v>
      </c>
      <c r="AW144" s="14" t="s">
        <v>35</v>
      </c>
      <c r="AX144" s="14" t="s">
        <v>81</v>
      </c>
      <c r="AY144" s="263" t="s">
        <v>152</v>
      </c>
    </row>
    <row r="145" s="11" customFormat="1" ht="22.8" customHeight="1">
      <c r="B145" s="195"/>
      <c r="C145" s="196"/>
      <c r="D145" s="197" t="s">
        <v>72</v>
      </c>
      <c r="E145" s="209" t="s">
        <v>196</v>
      </c>
      <c r="F145" s="209" t="s">
        <v>566</v>
      </c>
      <c r="G145" s="196"/>
      <c r="H145" s="196"/>
      <c r="I145" s="199"/>
      <c r="J145" s="210">
        <f>BK145</f>
        <v>0</v>
      </c>
      <c r="K145" s="196"/>
      <c r="L145" s="201"/>
      <c r="M145" s="202"/>
      <c r="N145" s="203"/>
      <c r="O145" s="203"/>
      <c r="P145" s="204">
        <f>SUM(P146:P148)</f>
        <v>0</v>
      </c>
      <c r="Q145" s="203"/>
      <c r="R145" s="204">
        <f>SUM(R146:R148)</f>
        <v>0</v>
      </c>
      <c r="S145" s="203"/>
      <c r="T145" s="205">
        <f>SUM(T146:T148)</f>
        <v>0</v>
      </c>
      <c r="AR145" s="206" t="s">
        <v>81</v>
      </c>
      <c r="AT145" s="207" t="s">
        <v>72</v>
      </c>
      <c r="AU145" s="207" t="s">
        <v>81</v>
      </c>
      <c r="AY145" s="206" t="s">
        <v>152</v>
      </c>
      <c r="BK145" s="208">
        <f>SUM(BK146:BK148)</f>
        <v>0</v>
      </c>
    </row>
    <row r="146" s="1" customFormat="1" ht="16.5" customHeight="1">
      <c r="B146" s="38"/>
      <c r="C146" s="264" t="s">
        <v>269</v>
      </c>
      <c r="D146" s="264" t="s">
        <v>325</v>
      </c>
      <c r="E146" s="265" t="s">
        <v>1424</v>
      </c>
      <c r="F146" s="266" t="s">
        <v>1425</v>
      </c>
      <c r="G146" s="267" t="s">
        <v>267</v>
      </c>
      <c r="H146" s="268">
        <v>28</v>
      </c>
      <c r="I146" s="269"/>
      <c r="J146" s="270">
        <f>ROUND(I146*H146,2)</f>
        <v>0</v>
      </c>
      <c r="K146" s="266" t="s">
        <v>19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233</v>
      </c>
      <c r="AT146" s="223" t="s">
        <v>325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151</v>
      </c>
      <c r="BM146" s="223" t="s">
        <v>1426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1427</v>
      </c>
      <c r="G147" s="243"/>
      <c r="H147" s="246">
        <v>28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4" customFormat="1">
      <c r="B148" s="253"/>
      <c r="C148" s="254"/>
      <c r="D148" s="229" t="s">
        <v>182</v>
      </c>
      <c r="E148" s="255" t="s">
        <v>19</v>
      </c>
      <c r="F148" s="256" t="s">
        <v>189</v>
      </c>
      <c r="G148" s="254"/>
      <c r="H148" s="257">
        <v>28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AT148" s="263" t="s">
        <v>182</v>
      </c>
      <c r="AU148" s="263" t="s">
        <v>83</v>
      </c>
      <c r="AV148" s="14" t="s">
        <v>151</v>
      </c>
      <c r="AW148" s="14" t="s">
        <v>35</v>
      </c>
      <c r="AX148" s="14" t="s">
        <v>81</v>
      </c>
      <c r="AY148" s="263" t="s">
        <v>152</v>
      </c>
    </row>
    <row r="149" s="11" customFormat="1" ht="22.8" customHeight="1">
      <c r="B149" s="195"/>
      <c r="C149" s="196"/>
      <c r="D149" s="197" t="s">
        <v>72</v>
      </c>
      <c r="E149" s="209" t="s">
        <v>151</v>
      </c>
      <c r="F149" s="209" t="s">
        <v>582</v>
      </c>
      <c r="G149" s="196"/>
      <c r="H149" s="196"/>
      <c r="I149" s="199"/>
      <c r="J149" s="210">
        <f>BK149</f>
        <v>0</v>
      </c>
      <c r="K149" s="196"/>
      <c r="L149" s="201"/>
      <c r="M149" s="202"/>
      <c r="N149" s="203"/>
      <c r="O149" s="203"/>
      <c r="P149" s="204">
        <f>P150</f>
        <v>0</v>
      </c>
      <c r="Q149" s="203"/>
      <c r="R149" s="204">
        <f>R150</f>
        <v>0.083131079999999996</v>
      </c>
      <c r="S149" s="203"/>
      <c r="T149" s="205">
        <f>T150</f>
        <v>0</v>
      </c>
      <c r="AR149" s="206" t="s">
        <v>81</v>
      </c>
      <c r="AT149" s="207" t="s">
        <v>72</v>
      </c>
      <c r="AU149" s="207" t="s">
        <v>81</v>
      </c>
      <c r="AY149" s="206" t="s">
        <v>152</v>
      </c>
      <c r="BK149" s="208">
        <f>BK150</f>
        <v>0</v>
      </c>
    </row>
    <row r="150" s="11" customFormat="1" ht="20.88" customHeight="1">
      <c r="B150" s="195"/>
      <c r="C150" s="196"/>
      <c r="D150" s="197" t="s">
        <v>72</v>
      </c>
      <c r="E150" s="209" t="s">
        <v>504</v>
      </c>
      <c r="F150" s="209" t="s">
        <v>1428</v>
      </c>
      <c r="G150" s="196"/>
      <c r="H150" s="196"/>
      <c r="I150" s="199"/>
      <c r="J150" s="210">
        <f>BK150</f>
        <v>0</v>
      </c>
      <c r="K150" s="196"/>
      <c r="L150" s="201"/>
      <c r="M150" s="202"/>
      <c r="N150" s="203"/>
      <c r="O150" s="203"/>
      <c r="P150" s="204">
        <f>SUM(P151:P162)</f>
        <v>0</v>
      </c>
      <c r="Q150" s="203"/>
      <c r="R150" s="204">
        <f>SUM(R151:R162)</f>
        <v>0.083131079999999996</v>
      </c>
      <c r="S150" s="203"/>
      <c r="T150" s="205">
        <f>SUM(T151:T162)</f>
        <v>0</v>
      </c>
      <c r="AR150" s="206" t="s">
        <v>81</v>
      </c>
      <c r="AT150" s="207" t="s">
        <v>72</v>
      </c>
      <c r="AU150" s="207" t="s">
        <v>83</v>
      </c>
      <c r="AY150" s="206" t="s">
        <v>152</v>
      </c>
      <c r="BK150" s="208">
        <f>SUM(BK151:BK162)</f>
        <v>0</v>
      </c>
    </row>
    <row r="151" s="1" customFormat="1" ht="24" customHeight="1">
      <c r="B151" s="38"/>
      <c r="C151" s="264" t="s">
        <v>274</v>
      </c>
      <c r="D151" s="264" t="s">
        <v>325</v>
      </c>
      <c r="E151" s="265" t="s">
        <v>1429</v>
      </c>
      <c r="F151" s="266" t="s">
        <v>1430</v>
      </c>
      <c r="G151" s="267" t="s">
        <v>236</v>
      </c>
      <c r="H151" s="268">
        <v>4.2089999999999996</v>
      </c>
      <c r="I151" s="269"/>
      <c r="J151" s="270">
        <f>ROUND(I151*H151,2)</f>
        <v>0</v>
      </c>
      <c r="K151" s="266" t="s">
        <v>1382</v>
      </c>
      <c r="L151" s="271"/>
      <c r="M151" s="272" t="s">
        <v>19</v>
      </c>
      <c r="N151" s="273" t="s">
        <v>44</v>
      </c>
      <c r="O151" s="83"/>
      <c r="P151" s="227">
        <f>O151*H151</f>
        <v>0</v>
      </c>
      <c r="Q151" s="227">
        <v>0.017299999999999999</v>
      </c>
      <c r="R151" s="227">
        <f>Q151*H151</f>
        <v>0.072815699999999997</v>
      </c>
      <c r="S151" s="227">
        <v>0</v>
      </c>
      <c r="T151" s="228">
        <f>S151*H151</f>
        <v>0</v>
      </c>
      <c r="AR151" s="223" t="s">
        <v>407</v>
      </c>
      <c r="AT151" s="223" t="s">
        <v>325</v>
      </c>
      <c r="AU151" s="223" t="s">
        <v>196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285</v>
      </c>
      <c r="BM151" s="223" t="s">
        <v>1431</v>
      </c>
    </row>
    <row r="152" s="13" customFormat="1">
      <c r="B152" s="242"/>
      <c r="C152" s="243"/>
      <c r="D152" s="229" t="s">
        <v>182</v>
      </c>
      <c r="E152" s="244" t="s">
        <v>19</v>
      </c>
      <c r="F152" s="245" t="s">
        <v>1432</v>
      </c>
      <c r="G152" s="243"/>
      <c r="H152" s="246">
        <v>4.2089999999999996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AT152" s="252" t="s">
        <v>182</v>
      </c>
      <c r="AU152" s="252" t="s">
        <v>196</v>
      </c>
      <c r="AV152" s="13" t="s">
        <v>83</v>
      </c>
      <c r="AW152" s="13" t="s">
        <v>35</v>
      </c>
      <c r="AX152" s="13" t="s">
        <v>73</v>
      </c>
      <c r="AY152" s="252" t="s">
        <v>152</v>
      </c>
    </row>
    <row r="153" s="14" customFormat="1">
      <c r="B153" s="253"/>
      <c r="C153" s="254"/>
      <c r="D153" s="229" t="s">
        <v>182</v>
      </c>
      <c r="E153" s="255" t="s">
        <v>19</v>
      </c>
      <c r="F153" s="256" t="s">
        <v>189</v>
      </c>
      <c r="G153" s="254"/>
      <c r="H153" s="257">
        <v>4.2089999999999996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AT153" s="263" t="s">
        <v>182</v>
      </c>
      <c r="AU153" s="263" t="s">
        <v>196</v>
      </c>
      <c r="AV153" s="14" t="s">
        <v>151</v>
      </c>
      <c r="AW153" s="14" t="s">
        <v>35</v>
      </c>
      <c r="AX153" s="14" t="s">
        <v>81</v>
      </c>
      <c r="AY153" s="263" t="s">
        <v>152</v>
      </c>
    </row>
    <row r="154" s="1" customFormat="1" ht="36" customHeight="1">
      <c r="B154" s="38"/>
      <c r="C154" s="211" t="s">
        <v>8</v>
      </c>
      <c r="D154" s="211" t="s">
        <v>155</v>
      </c>
      <c r="E154" s="212" t="s">
        <v>1433</v>
      </c>
      <c r="F154" s="213" t="s">
        <v>1434</v>
      </c>
      <c r="G154" s="214" t="s">
        <v>177</v>
      </c>
      <c r="H154" s="215">
        <v>4.2089999999999996</v>
      </c>
      <c r="I154" s="216"/>
      <c r="J154" s="217">
        <f>ROUND(I154*H154,2)</f>
        <v>0</v>
      </c>
      <c r="K154" s="213" t="s">
        <v>1387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0.00189</v>
      </c>
      <c r="R154" s="227">
        <f>Q154*H154</f>
        <v>0.0079550099999999985</v>
      </c>
      <c r="S154" s="227">
        <v>0</v>
      </c>
      <c r="T154" s="228">
        <f>S154*H154</f>
        <v>0</v>
      </c>
      <c r="AR154" s="223" t="s">
        <v>285</v>
      </c>
      <c r="AT154" s="223" t="s">
        <v>155</v>
      </c>
      <c r="AU154" s="223" t="s">
        <v>196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285</v>
      </c>
      <c r="BM154" s="223" t="s">
        <v>1435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1432</v>
      </c>
      <c r="G155" s="243"/>
      <c r="H155" s="246">
        <v>4.2089999999999996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196</v>
      </c>
      <c r="AV155" s="13" t="s">
        <v>83</v>
      </c>
      <c r="AW155" s="13" t="s">
        <v>35</v>
      </c>
      <c r="AX155" s="13" t="s">
        <v>73</v>
      </c>
      <c r="AY155" s="252" t="s">
        <v>152</v>
      </c>
    </row>
    <row r="156" s="14" customFormat="1">
      <c r="B156" s="253"/>
      <c r="C156" s="254"/>
      <c r="D156" s="229" t="s">
        <v>182</v>
      </c>
      <c r="E156" s="255" t="s">
        <v>19</v>
      </c>
      <c r="F156" s="256" t="s">
        <v>189</v>
      </c>
      <c r="G156" s="254"/>
      <c r="H156" s="257">
        <v>4.2089999999999996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AT156" s="263" t="s">
        <v>182</v>
      </c>
      <c r="AU156" s="263" t="s">
        <v>196</v>
      </c>
      <c r="AV156" s="14" t="s">
        <v>151</v>
      </c>
      <c r="AW156" s="14" t="s">
        <v>35</v>
      </c>
      <c r="AX156" s="14" t="s">
        <v>81</v>
      </c>
      <c r="AY156" s="263" t="s">
        <v>152</v>
      </c>
    </row>
    <row r="157" s="1" customFormat="1" ht="48" customHeight="1">
      <c r="B157" s="38"/>
      <c r="C157" s="211" t="s">
        <v>285</v>
      </c>
      <c r="D157" s="211" t="s">
        <v>155</v>
      </c>
      <c r="E157" s="212" t="s">
        <v>1436</v>
      </c>
      <c r="F157" s="213" t="s">
        <v>1437</v>
      </c>
      <c r="G157" s="214" t="s">
        <v>254</v>
      </c>
      <c r="H157" s="215">
        <v>22.75</v>
      </c>
      <c r="I157" s="216"/>
      <c r="J157" s="217">
        <f>ROUND(I157*H157,2)</f>
        <v>0</v>
      </c>
      <c r="K157" s="213" t="s">
        <v>1387</v>
      </c>
      <c r="L157" s="43"/>
      <c r="M157" s="225" t="s">
        <v>19</v>
      </c>
      <c r="N157" s="226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285</v>
      </c>
      <c r="AT157" s="223" t="s">
        <v>155</v>
      </c>
      <c r="AU157" s="223" t="s">
        <v>196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285</v>
      </c>
      <c r="BM157" s="223" t="s">
        <v>1438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1439</v>
      </c>
      <c r="G158" s="243"/>
      <c r="H158" s="246">
        <v>22.75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196</v>
      </c>
      <c r="AV158" s="13" t="s">
        <v>83</v>
      </c>
      <c r="AW158" s="13" t="s">
        <v>35</v>
      </c>
      <c r="AX158" s="13" t="s">
        <v>73</v>
      </c>
      <c r="AY158" s="252" t="s">
        <v>152</v>
      </c>
    </row>
    <row r="159" s="14" customFormat="1">
      <c r="B159" s="253"/>
      <c r="C159" s="254"/>
      <c r="D159" s="229" t="s">
        <v>182</v>
      </c>
      <c r="E159" s="255" t="s">
        <v>19</v>
      </c>
      <c r="F159" s="256" t="s">
        <v>189</v>
      </c>
      <c r="G159" s="254"/>
      <c r="H159" s="257">
        <v>22.75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AT159" s="263" t="s">
        <v>182</v>
      </c>
      <c r="AU159" s="263" t="s">
        <v>196</v>
      </c>
      <c r="AV159" s="14" t="s">
        <v>151</v>
      </c>
      <c r="AW159" s="14" t="s">
        <v>35</v>
      </c>
      <c r="AX159" s="14" t="s">
        <v>81</v>
      </c>
      <c r="AY159" s="263" t="s">
        <v>152</v>
      </c>
    </row>
    <row r="160" s="1" customFormat="1" ht="36" customHeight="1">
      <c r="B160" s="38"/>
      <c r="C160" s="211" t="s">
        <v>290</v>
      </c>
      <c r="D160" s="211" t="s">
        <v>155</v>
      </c>
      <c r="E160" s="212" t="s">
        <v>1440</v>
      </c>
      <c r="F160" s="213" t="s">
        <v>1441</v>
      </c>
      <c r="G160" s="214" t="s">
        <v>177</v>
      </c>
      <c r="H160" s="215">
        <v>0.10100000000000001</v>
      </c>
      <c r="I160" s="216"/>
      <c r="J160" s="217">
        <f>ROUND(I160*H160,2)</f>
        <v>0</v>
      </c>
      <c r="K160" s="213" t="s">
        <v>1387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0.023369999999999998</v>
      </c>
      <c r="R160" s="227">
        <f>Q160*H160</f>
        <v>0.0023603700000000001</v>
      </c>
      <c r="S160" s="227">
        <v>0</v>
      </c>
      <c r="T160" s="228">
        <f>S160*H160</f>
        <v>0</v>
      </c>
      <c r="AR160" s="223" t="s">
        <v>285</v>
      </c>
      <c r="AT160" s="223" t="s">
        <v>155</v>
      </c>
      <c r="AU160" s="223" t="s">
        <v>196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285</v>
      </c>
      <c r="BM160" s="223" t="s">
        <v>1442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1443</v>
      </c>
      <c r="G161" s="243"/>
      <c r="H161" s="246">
        <v>0.10100000000000001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196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4" customFormat="1">
      <c r="B162" s="253"/>
      <c r="C162" s="254"/>
      <c r="D162" s="229" t="s">
        <v>182</v>
      </c>
      <c r="E162" s="255" t="s">
        <v>19</v>
      </c>
      <c r="F162" s="256" t="s">
        <v>189</v>
      </c>
      <c r="G162" s="254"/>
      <c r="H162" s="257">
        <v>0.10100000000000001</v>
      </c>
      <c r="I162" s="258"/>
      <c r="J162" s="254"/>
      <c r="K162" s="254"/>
      <c r="L162" s="259"/>
      <c r="M162" s="260"/>
      <c r="N162" s="261"/>
      <c r="O162" s="261"/>
      <c r="P162" s="261"/>
      <c r="Q162" s="261"/>
      <c r="R162" s="261"/>
      <c r="S162" s="261"/>
      <c r="T162" s="262"/>
      <c r="AT162" s="263" t="s">
        <v>182</v>
      </c>
      <c r="AU162" s="263" t="s">
        <v>196</v>
      </c>
      <c r="AV162" s="14" t="s">
        <v>151</v>
      </c>
      <c r="AW162" s="14" t="s">
        <v>35</v>
      </c>
      <c r="AX162" s="14" t="s">
        <v>81</v>
      </c>
      <c r="AY162" s="263" t="s">
        <v>152</v>
      </c>
    </row>
    <row r="163" s="11" customFormat="1" ht="22.8" customHeight="1">
      <c r="B163" s="195"/>
      <c r="C163" s="196"/>
      <c r="D163" s="197" t="s">
        <v>72</v>
      </c>
      <c r="E163" s="209" t="s">
        <v>215</v>
      </c>
      <c r="F163" s="209" t="s">
        <v>1444</v>
      </c>
      <c r="G163" s="196"/>
      <c r="H163" s="196"/>
      <c r="I163" s="199"/>
      <c r="J163" s="210">
        <f>BK163</f>
        <v>0</v>
      </c>
      <c r="K163" s="196"/>
      <c r="L163" s="201"/>
      <c r="M163" s="202"/>
      <c r="N163" s="203"/>
      <c r="O163" s="203"/>
      <c r="P163" s="204">
        <f>SUM(P164:P186)</f>
        <v>0</v>
      </c>
      <c r="Q163" s="203"/>
      <c r="R163" s="204">
        <f>SUM(R164:R186)</f>
        <v>48.002827519999997</v>
      </c>
      <c r="S163" s="203"/>
      <c r="T163" s="205">
        <f>SUM(T164:T186)</f>
        <v>14.83488</v>
      </c>
      <c r="AR163" s="206" t="s">
        <v>81</v>
      </c>
      <c r="AT163" s="207" t="s">
        <v>72</v>
      </c>
      <c r="AU163" s="207" t="s">
        <v>81</v>
      </c>
      <c r="AY163" s="206" t="s">
        <v>152</v>
      </c>
      <c r="BK163" s="208">
        <f>SUM(BK164:BK186)</f>
        <v>0</v>
      </c>
    </row>
    <row r="164" s="1" customFormat="1" ht="72" customHeight="1">
      <c r="B164" s="38"/>
      <c r="C164" s="211" t="s">
        <v>294</v>
      </c>
      <c r="D164" s="211" t="s">
        <v>155</v>
      </c>
      <c r="E164" s="212" t="s">
        <v>1445</v>
      </c>
      <c r="F164" s="213" t="s">
        <v>1446</v>
      </c>
      <c r="G164" s="214" t="s">
        <v>236</v>
      </c>
      <c r="H164" s="215">
        <v>58.176000000000002</v>
      </c>
      <c r="I164" s="216"/>
      <c r="J164" s="217">
        <f>ROUND(I164*H164,2)</f>
        <v>0</v>
      </c>
      <c r="K164" s="213" t="s">
        <v>1382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0.255</v>
      </c>
      <c r="T164" s="228">
        <f>S164*H164</f>
        <v>14.83488</v>
      </c>
      <c r="AR164" s="223" t="s">
        <v>151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151</v>
      </c>
      <c r="BM164" s="223" t="s">
        <v>1447</v>
      </c>
    </row>
    <row r="165" s="13" customFormat="1">
      <c r="B165" s="242"/>
      <c r="C165" s="243"/>
      <c r="D165" s="229" t="s">
        <v>182</v>
      </c>
      <c r="E165" s="244" t="s">
        <v>19</v>
      </c>
      <c r="F165" s="245" t="s">
        <v>1448</v>
      </c>
      <c r="G165" s="243"/>
      <c r="H165" s="246">
        <v>58.176000000000002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AT165" s="252" t="s">
        <v>182</v>
      </c>
      <c r="AU165" s="252" t="s">
        <v>83</v>
      </c>
      <c r="AV165" s="13" t="s">
        <v>83</v>
      </c>
      <c r="AW165" s="13" t="s">
        <v>35</v>
      </c>
      <c r="AX165" s="13" t="s">
        <v>73</v>
      </c>
      <c r="AY165" s="252" t="s">
        <v>152</v>
      </c>
    </row>
    <row r="166" s="14" customFormat="1">
      <c r="B166" s="253"/>
      <c r="C166" s="254"/>
      <c r="D166" s="229" t="s">
        <v>182</v>
      </c>
      <c r="E166" s="255" t="s">
        <v>19</v>
      </c>
      <c r="F166" s="256" t="s">
        <v>189</v>
      </c>
      <c r="G166" s="254"/>
      <c r="H166" s="257">
        <v>58.176000000000002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AT166" s="263" t="s">
        <v>182</v>
      </c>
      <c r="AU166" s="263" t="s">
        <v>83</v>
      </c>
      <c r="AV166" s="14" t="s">
        <v>151</v>
      </c>
      <c r="AW166" s="14" t="s">
        <v>35</v>
      </c>
      <c r="AX166" s="14" t="s">
        <v>81</v>
      </c>
      <c r="AY166" s="263" t="s">
        <v>152</v>
      </c>
    </row>
    <row r="167" s="1" customFormat="1" ht="36" customHeight="1">
      <c r="B167" s="38"/>
      <c r="C167" s="211" t="s">
        <v>307</v>
      </c>
      <c r="D167" s="211" t="s">
        <v>155</v>
      </c>
      <c r="E167" s="212" t="s">
        <v>1449</v>
      </c>
      <c r="F167" s="213" t="s">
        <v>1450</v>
      </c>
      <c r="G167" s="214" t="s">
        <v>236</v>
      </c>
      <c r="H167" s="215">
        <v>58.176000000000002</v>
      </c>
      <c r="I167" s="216"/>
      <c r="J167" s="217">
        <f>ROUND(I167*H167,2)</f>
        <v>0</v>
      </c>
      <c r="K167" s="213" t="s">
        <v>1382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0.098199999999999996</v>
      </c>
      <c r="R167" s="227">
        <f>Q167*H167</f>
        <v>5.7128832000000003</v>
      </c>
      <c r="S167" s="227">
        <v>0</v>
      </c>
      <c r="T167" s="228">
        <f>S167*H167</f>
        <v>0</v>
      </c>
      <c r="AR167" s="223" t="s">
        <v>645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645</v>
      </c>
      <c r="BM167" s="223" t="s">
        <v>1451</v>
      </c>
    </row>
    <row r="168" s="13" customFormat="1">
      <c r="B168" s="242"/>
      <c r="C168" s="243"/>
      <c r="D168" s="229" t="s">
        <v>182</v>
      </c>
      <c r="E168" s="244" t="s">
        <v>19</v>
      </c>
      <c r="F168" s="245" t="s">
        <v>1448</v>
      </c>
      <c r="G168" s="243"/>
      <c r="H168" s="246">
        <v>58.176000000000002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AT168" s="252" t="s">
        <v>182</v>
      </c>
      <c r="AU168" s="252" t="s">
        <v>83</v>
      </c>
      <c r="AV168" s="13" t="s">
        <v>83</v>
      </c>
      <c r="AW168" s="13" t="s">
        <v>35</v>
      </c>
      <c r="AX168" s="13" t="s">
        <v>73</v>
      </c>
      <c r="AY168" s="252" t="s">
        <v>152</v>
      </c>
    </row>
    <row r="169" s="14" customFormat="1">
      <c r="B169" s="253"/>
      <c r="C169" s="254"/>
      <c r="D169" s="229" t="s">
        <v>182</v>
      </c>
      <c r="E169" s="255" t="s">
        <v>19</v>
      </c>
      <c r="F169" s="256" t="s">
        <v>189</v>
      </c>
      <c r="G169" s="254"/>
      <c r="H169" s="257">
        <v>58.176000000000002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AT169" s="263" t="s">
        <v>182</v>
      </c>
      <c r="AU169" s="263" t="s">
        <v>83</v>
      </c>
      <c r="AV169" s="14" t="s">
        <v>151</v>
      </c>
      <c r="AW169" s="14" t="s">
        <v>35</v>
      </c>
      <c r="AX169" s="14" t="s">
        <v>81</v>
      </c>
      <c r="AY169" s="263" t="s">
        <v>152</v>
      </c>
    </row>
    <row r="170" s="1" customFormat="1" ht="24" customHeight="1">
      <c r="B170" s="38"/>
      <c r="C170" s="211" t="s">
        <v>324</v>
      </c>
      <c r="D170" s="211" t="s">
        <v>155</v>
      </c>
      <c r="E170" s="212" t="s">
        <v>1452</v>
      </c>
      <c r="F170" s="213" t="s">
        <v>1453</v>
      </c>
      <c r="G170" s="214" t="s">
        <v>236</v>
      </c>
      <c r="H170" s="215">
        <v>58.176000000000002</v>
      </c>
      <c r="I170" s="216"/>
      <c r="J170" s="217">
        <f>ROUND(I170*H170,2)</f>
        <v>0</v>
      </c>
      <c r="K170" s="213" t="s">
        <v>1387</v>
      </c>
      <c r="L170" s="43"/>
      <c r="M170" s="225" t="s">
        <v>19</v>
      </c>
      <c r="N170" s="226" t="s">
        <v>44</v>
      </c>
      <c r="O170" s="83"/>
      <c r="P170" s="227">
        <f>O170*H170</f>
        <v>0</v>
      </c>
      <c r="Q170" s="227">
        <v>0.18906999999999999</v>
      </c>
      <c r="R170" s="227">
        <f>Q170*H170</f>
        <v>10.999336319999999</v>
      </c>
      <c r="S170" s="227">
        <v>0</v>
      </c>
      <c r="T170" s="228">
        <f>S170*H170</f>
        <v>0</v>
      </c>
      <c r="AR170" s="223" t="s">
        <v>151</v>
      </c>
      <c r="AT170" s="223" t="s">
        <v>155</v>
      </c>
      <c r="AU170" s="223" t="s">
        <v>83</v>
      </c>
      <c r="AY170" s="17" t="s">
        <v>152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81</v>
      </c>
      <c r="BK170" s="224">
        <f>ROUND(I170*H170,2)</f>
        <v>0</v>
      </c>
      <c r="BL170" s="17" t="s">
        <v>151</v>
      </c>
      <c r="BM170" s="223" t="s">
        <v>1454</v>
      </c>
    </row>
    <row r="171" s="13" customFormat="1">
      <c r="B171" s="242"/>
      <c r="C171" s="243"/>
      <c r="D171" s="229" t="s">
        <v>182</v>
      </c>
      <c r="E171" s="244" t="s">
        <v>19</v>
      </c>
      <c r="F171" s="245" t="s">
        <v>1448</v>
      </c>
      <c r="G171" s="243"/>
      <c r="H171" s="246">
        <v>58.176000000000002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AT171" s="252" t="s">
        <v>182</v>
      </c>
      <c r="AU171" s="252" t="s">
        <v>83</v>
      </c>
      <c r="AV171" s="13" t="s">
        <v>83</v>
      </c>
      <c r="AW171" s="13" t="s">
        <v>35</v>
      </c>
      <c r="AX171" s="13" t="s">
        <v>73</v>
      </c>
      <c r="AY171" s="252" t="s">
        <v>152</v>
      </c>
    </row>
    <row r="172" s="14" customFormat="1">
      <c r="B172" s="253"/>
      <c r="C172" s="254"/>
      <c r="D172" s="229" t="s">
        <v>182</v>
      </c>
      <c r="E172" s="255" t="s">
        <v>19</v>
      </c>
      <c r="F172" s="256" t="s">
        <v>189</v>
      </c>
      <c r="G172" s="254"/>
      <c r="H172" s="257">
        <v>58.176000000000002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AT172" s="263" t="s">
        <v>182</v>
      </c>
      <c r="AU172" s="263" t="s">
        <v>83</v>
      </c>
      <c r="AV172" s="14" t="s">
        <v>151</v>
      </c>
      <c r="AW172" s="14" t="s">
        <v>35</v>
      </c>
      <c r="AX172" s="14" t="s">
        <v>81</v>
      </c>
      <c r="AY172" s="263" t="s">
        <v>152</v>
      </c>
    </row>
    <row r="173" s="1" customFormat="1" ht="72" customHeight="1">
      <c r="B173" s="38"/>
      <c r="C173" s="211" t="s">
        <v>7</v>
      </c>
      <c r="D173" s="211" t="s">
        <v>155</v>
      </c>
      <c r="E173" s="212" t="s">
        <v>1455</v>
      </c>
      <c r="F173" s="213" t="s">
        <v>1456</v>
      </c>
      <c r="G173" s="214" t="s">
        <v>236</v>
      </c>
      <c r="H173" s="215">
        <v>58.176000000000002</v>
      </c>
      <c r="I173" s="216"/>
      <c r="J173" s="217">
        <f>ROUND(I173*H173,2)</f>
        <v>0</v>
      </c>
      <c r="K173" s="213" t="s">
        <v>1387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0.084250000000000005</v>
      </c>
      <c r="R173" s="227">
        <f>Q173*H173</f>
        <v>4.9013280000000004</v>
      </c>
      <c r="S173" s="227">
        <v>0</v>
      </c>
      <c r="T173" s="228">
        <f>S173*H173</f>
        <v>0</v>
      </c>
      <c r="AR173" s="223" t="s">
        <v>151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151</v>
      </c>
      <c r="BM173" s="223" t="s">
        <v>1457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1448</v>
      </c>
      <c r="G174" s="243"/>
      <c r="H174" s="246">
        <v>58.176000000000002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73</v>
      </c>
      <c r="AY174" s="252" t="s">
        <v>152</v>
      </c>
    </row>
    <row r="175" s="14" customFormat="1">
      <c r="B175" s="253"/>
      <c r="C175" s="254"/>
      <c r="D175" s="229" t="s">
        <v>182</v>
      </c>
      <c r="E175" s="255" t="s">
        <v>19</v>
      </c>
      <c r="F175" s="256" t="s">
        <v>189</v>
      </c>
      <c r="G175" s="254"/>
      <c r="H175" s="257">
        <v>58.176000000000002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AT175" s="263" t="s">
        <v>182</v>
      </c>
      <c r="AU175" s="263" t="s">
        <v>83</v>
      </c>
      <c r="AV175" s="14" t="s">
        <v>151</v>
      </c>
      <c r="AW175" s="14" t="s">
        <v>35</v>
      </c>
      <c r="AX175" s="14" t="s">
        <v>81</v>
      </c>
      <c r="AY175" s="263" t="s">
        <v>152</v>
      </c>
    </row>
    <row r="176" s="1" customFormat="1" ht="24" customHeight="1">
      <c r="B176" s="38"/>
      <c r="C176" s="264" t="s">
        <v>343</v>
      </c>
      <c r="D176" s="264" t="s">
        <v>325</v>
      </c>
      <c r="E176" s="265" t="s">
        <v>1458</v>
      </c>
      <c r="F176" s="266" t="s">
        <v>1459</v>
      </c>
      <c r="G176" s="267" t="s">
        <v>236</v>
      </c>
      <c r="H176" s="268">
        <v>58.176000000000002</v>
      </c>
      <c r="I176" s="269"/>
      <c r="J176" s="270">
        <f>ROUND(I176*H176,2)</f>
        <v>0</v>
      </c>
      <c r="K176" s="266" t="s">
        <v>1382</v>
      </c>
      <c r="L176" s="271"/>
      <c r="M176" s="272" t="s">
        <v>19</v>
      </c>
      <c r="N176" s="273" t="s">
        <v>44</v>
      </c>
      <c r="O176" s="83"/>
      <c r="P176" s="227">
        <f>O176*H176</f>
        <v>0</v>
      </c>
      <c r="Q176" s="227">
        <v>0.17999999999999999</v>
      </c>
      <c r="R176" s="227">
        <f>Q176*H176</f>
        <v>10.471679999999999</v>
      </c>
      <c r="S176" s="227">
        <v>0</v>
      </c>
      <c r="T176" s="228">
        <f>S176*H176</f>
        <v>0</v>
      </c>
      <c r="AR176" s="223" t="s">
        <v>233</v>
      </c>
      <c r="AT176" s="223" t="s">
        <v>325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151</v>
      </c>
      <c r="BM176" s="223" t="s">
        <v>1460</v>
      </c>
    </row>
    <row r="177" s="1" customFormat="1">
      <c r="B177" s="38"/>
      <c r="C177" s="39"/>
      <c r="D177" s="229" t="s">
        <v>1402</v>
      </c>
      <c r="E177" s="39"/>
      <c r="F177" s="230" t="s">
        <v>1461</v>
      </c>
      <c r="G177" s="39"/>
      <c r="H177" s="39"/>
      <c r="I177" s="135"/>
      <c r="J177" s="39"/>
      <c r="K177" s="39"/>
      <c r="L177" s="43"/>
      <c r="M177" s="231"/>
      <c r="N177" s="83"/>
      <c r="O177" s="83"/>
      <c r="P177" s="83"/>
      <c r="Q177" s="83"/>
      <c r="R177" s="83"/>
      <c r="S177" s="83"/>
      <c r="T177" s="84"/>
      <c r="AT177" s="17" t="s">
        <v>1402</v>
      </c>
      <c r="AU177" s="17" t="s">
        <v>83</v>
      </c>
    </row>
    <row r="178" s="13" customFormat="1">
      <c r="B178" s="242"/>
      <c r="C178" s="243"/>
      <c r="D178" s="229" t="s">
        <v>182</v>
      </c>
      <c r="E178" s="244" t="s">
        <v>19</v>
      </c>
      <c r="F178" s="245" t="s">
        <v>1448</v>
      </c>
      <c r="G178" s="243"/>
      <c r="H178" s="246">
        <v>58.176000000000002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AT178" s="252" t="s">
        <v>182</v>
      </c>
      <c r="AU178" s="252" t="s">
        <v>83</v>
      </c>
      <c r="AV178" s="13" t="s">
        <v>83</v>
      </c>
      <c r="AW178" s="13" t="s">
        <v>35</v>
      </c>
      <c r="AX178" s="13" t="s">
        <v>73</v>
      </c>
      <c r="AY178" s="252" t="s">
        <v>152</v>
      </c>
    </row>
    <row r="179" s="14" customFormat="1">
      <c r="B179" s="253"/>
      <c r="C179" s="254"/>
      <c r="D179" s="229" t="s">
        <v>182</v>
      </c>
      <c r="E179" s="255" t="s">
        <v>19</v>
      </c>
      <c r="F179" s="256" t="s">
        <v>189</v>
      </c>
      <c r="G179" s="254"/>
      <c r="H179" s="257">
        <v>58.176000000000002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AT179" s="263" t="s">
        <v>182</v>
      </c>
      <c r="AU179" s="263" t="s">
        <v>83</v>
      </c>
      <c r="AV179" s="14" t="s">
        <v>151</v>
      </c>
      <c r="AW179" s="14" t="s">
        <v>35</v>
      </c>
      <c r="AX179" s="14" t="s">
        <v>81</v>
      </c>
      <c r="AY179" s="263" t="s">
        <v>152</v>
      </c>
    </row>
    <row r="180" s="1" customFormat="1" ht="16.5" customHeight="1">
      <c r="B180" s="38"/>
      <c r="C180" s="264" t="s">
        <v>347</v>
      </c>
      <c r="D180" s="264" t="s">
        <v>325</v>
      </c>
      <c r="E180" s="265" t="s">
        <v>1462</v>
      </c>
      <c r="F180" s="266" t="s">
        <v>1463</v>
      </c>
      <c r="G180" s="267" t="s">
        <v>223</v>
      </c>
      <c r="H180" s="268">
        <v>15.708</v>
      </c>
      <c r="I180" s="269"/>
      <c r="J180" s="270">
        <f>ROUND(I180*H180,2)</f>
        <v>0</v>
      </c>
      <c r="K180" s="266" t="s">
        <v>1382</v>
      </c>
      <c r="L180" s="271"/>
      <c r="M180" s="272" t="s">
        <v>19</v>
      </c>
      <c r="N180" s="273" t="s">
        <v>44</v>
      </c>
      <c r="O180" s="83"/>
      <c r="P180" s="227">
        <f>O180*H180</f>
        <v>0</v>
      </c>
      <c r="Q180" s="227">
        <v>1</v>
      </c>
      <c r="R180" s="227">
        <f>Q180*H180</f>
        <v>15.708</v>
      </c>
      <c r="S180" s="227">
        <v>0</v>
      </c>
      <c r="T180" s="228">
        <f>S180*H180</f>
        <v>0</v>
      </c>
      <c r="AR180" s="223" t="s">
        <v>233</v>
      </c>
      <c r="AT180" s="223" t="s">
        <v>325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151</v>
      </c>
      <c r="BM180" s="223" t="s">
        <v>1464</v>
      </c>
    </row>
    <row r="181" s="13" customFormat="1">
      <c r="B181" s="242"/>
      <c r="C181" s="243"/>
      <c r="D181" s="229" t="s">
        <v>182</v>
      </c>
      <c r="E181" s="244" t="s">
        <v>19</v>
      </c>
      <c r="F181" s="245" t="s">
        <v>1465</v>
      </c>
      <c r="G181" s="243"/>
      <c r="H181" s="246">
        <v>15.708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AT181" s="252" t="s">
        <v>182</v>
      </c>
      <c r="AU181" s="252" t="s">
        <v>83</v>
      </c>
      <c r="AV181" s="13" t="s">
        <v>83</v>
      </c>
      <c r="AW181" s="13" t="s">
        <v>35</v>
      </c>
      <c r="AX181" s="13" t="s">
        <v>73</v>
      </c>
      <c r="AY181" s="252" t="s">
        <v>152</v>
      </c>
    </row>
    <row r="182" s="14" customFormat="1">
      <c r="B182" s="253"/>
      <c r="C182" s="254"/>
      <c r="D182" s="229" t="s">
        <v>182</v>
      </c>
      <c r="E182" s="255" t="s">
        <v>19</v>
      </c>
      <c r="F182" s="256" t="s">
        <v>189</v>
      </c>
      <c r="G182" s="254"/>
      <c r="H182" s="257">
        <v>15.708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AT182" s="263" t="s">
        <v>182</v>
      </c>
      <c r="AU182" s="263" t="s">
        <v>83</v>
      </c>
      <c r="AV182" s="14" t="s">
        <v>151</v>
      </c>
      <c r="AW182" s="14" t="s">
        <v>35</v>
      </c>
      <c r="AX182" s="14" t="s">
        <v>81</v>
      </c>
      <c r="AY182" s="263" t="s">
        <v>152</v>
      </c>
    </row>
    <row r="183" s="1" customFormat="1" ht="24" customHeight="1">
      <c r="B183" s="38"/>
      <c r="C183" s="264" t="s">
        <v>354</v>
      </c>
      <c r="D183" s="264" t="s">
        <v>325</v>
      </c>
      <c r="E183" s="265" t="s">
        <v>1466</v>
      </c>
      <c r="F183" s="266" t="s">
        <v>1467</v>
      </c>
      <c r="G183" s="267" t="s">
        <v>236</v>
      </c>
      <c r="H183" s="268">
        <v>1.6000000000000001</v>
      </c>
      <c r="I183" s="269"/>
      <c r="J183" s="270">
        <f>ROUND(I183*H183,2)</f>
        <v>0</v>
      </c>
      <c r="K183" s="266" t="s">
        <v>1382</v>
      </c>
      <c r="L183" s="271"/>
      <c r="M183" s="272" t="s">
        <v>19</v>
      </c>
      <c r="N183" s="273" t="s">
        <v>44</v>
      </c>
      <c r="O183" s="83"/>
      <c r="P183" s="227">
        <f>O183*H183</f>
        <v>0</v>
      </c>
      <c r="Q183" s="227">
        <v>0.13100000000000001</v>
      </c>
      <c r="R183" s="227">
        <f>Q183*H183</f>
        <v>0.20960000000000001</v>
      </c>
      <c r="S183" s="227">
        <v>0</v>
      </c>
      <c r="T183" s="228">
        <f>S183*H183</f>
        <v>0</v>
      </c>
      <c r="AR183" s="223" t="s">
        <v>233</v>
      </c>
      <c r="AT183" s="223" t="s">
        <v>325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1468</v>
      </c>
    </row>
    <row r="184" s="13" customFormat="1">
      <c r="B184" s="242"/>
      <c r="C184" s="243"/>
      <c r="D184" s="229" t="s">
        <v>182</v>
      </c>
      <c r="E184" s="244" t="s">
        <v>19</v>
      </c>
      <c r="F184" s="245" t="s">
        <v>1469</v>
      </c>
      <c r="G184" s="243"/>
      <c r="H184" s="246">
        <v>1.6000000000000001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AT184" s="252" t="s">
        <v>182</v>
      </c>
      <c r="AU184" s="252" t="s">
        <v>83</v>
      </c>
      <c r="AV184" s="13" t="s">
        <v>83</v>
      </c>
      <c r="AW184" s="13" t="s">
        <v>35</v>
      </c>
      <c r="AX184" s="13" t="s">
        <v>81</v>
      </c>
      <c r="AY184" s="252" t="s">
        <v>152</v>
      </c>
    </row>
    <row r="185" s="1" customFormat="1" ht="16.5" customHeight="1">
      <c r="B185" s="38"/>
      <c r="C185" s="264" t="s">
        <v>358</v>
      </c>
      <c r="D185" s="264" t="s">
        <v>325</v>
      </c>
      <c r="E185" s="265" t="s">
        <v>1470</v>
      </c>
      <c r="F185" s="266" t="s">
        <v>1471</v>
      </c>
      <c r="G185" s="267" t="s">
        <v>236</v>
      </c>
      <c r="H185" s="268">
        <v>10.5</v>
      </c>
      <c r="I185" s="269"/>
      <c r="J185" s="270">
        <f>ROUND(I185*H185,2)</f>
        <v>0</v>
      </c>
      <c r="K185" s="266" t="s">
        <v>19</v>
      </c>
      <c r="L185" s="271"/>
      <c r="M185" s="272" t="s">
        <v>19</v>
      </c>
      <c r="N185" s="273" t="s">
        <v>44</v>
      </c>
      <c r="O185" s="83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AR185" s="223" t="s">
        <v>233</v>
      </c>
      <c r="AT185" s="223" t="s">
        <v>325</v>
      </c>
      <c r="AU185" s="223" t="s">
        <v>83</v>
      </c>
      <c r="AY185" s="17" t="s">
        <v>152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151</v>
      </c>
      <c r="BM185" s="223" t="s">
        <v>1472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1473</v>
      </c>
      <c r="G186" s="243"/>
      <c r="H186" s="246">
        <v>10.5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1" customFormat="1" ht="22.8" customHeight="1">
      <c r="B187" s="195"/>
      <c r="C187" s="196"/>
      <c r="D187" s="197" t="s">
        <v>72</v>
      </c>
      <c r="E187" s="209" t="s">
        <v>233</v>
      </c>
      <c r="F187" s="209" t="s">
        <v>1474</v>
      </c>
      <c r="G187" s="196"/>
      <c r="H187" s="196"/>
      <c r="I187" s="199"/>
      <c r="J187" s="210">
        <f>BK187</f>
        <v>0</v>
      </c>
      <c r="K187" s="196"/>
      <c r="L187" s="201"/>
      <c r="M187" s="202"/>
      <c r="N187" s="203"/>
      <c r="O187" s="203"/>
      <c r="P187" s="204">
        <f>SUM(P188:P195)</f>
        <v>0</v>
      </c>
      <c r="Q187" s="203"/>
      <c r="R187" s="204">
        <f>SUM(R188:R195)</f>
        <v>0.067055000000000003</v>
      </c>
      <c r="S187" s="203"/>
      <c r="T187" s="205">
        <f>SUM(T188:T195)</f>
        <v>0</v>
      </c>
      <c r="AR187" s="206" t="s">
        <v>81</v>
      </c>
      <c r="AT187" s="207" t="s">
        <v>72</v>
      </c>
      <c r="AU187" s="207" t="s">
        <v>81</v>
      </c>
      <c r="AY187" s="206" t="s">
        <v>152</v>
      </c>
      <c r="BK187" s="208">
        <f>SUM(BK188:BK195)</f>
        <v>0</v>
      </c>
    </row>
    <row r="188" s="1" customFormat="1" ht="16.5" customHeight="1">
      <c r="B188" s="38"/>
      <c r="C188" s="211" t="s">
        <v>364</v>
      </c>
      <c r="D188" s="211" t="s">
        <v>155</v>
      </c>
      <c r="E188" s="212" t="s">
        <v>1475</v>
      </c>
      <c r="F188" s="213" t="s">
        <v>1476</v>
      </c>
      <c r="G188" s="214" t="s">
        <v>254</v>
      </c>
      <c r="H188" s="215">
        <v>18.75</v>
      </c>
      <c r="I188" s="216"/>
      <c r="J188" s="217">
        <f>ROUND(I188*H188,2)</f>
        <v>0</v>
      </c>
      <c r="K188" s="213" t="s">
        <v>1382</v>
      </c>
      <c r="L188" s="43"/>
      <c r="M188" s="225" t="s">
        <v>19</v>
      </c>
      <c r="N188" s="226" t="s">
        <v>44</v>
      </c>
      <c r="O188" s="83"/>
      <c r="P188" s="227">
        <f>O188*H188</f>
        <v>0</v>
      </c>
      <c r="Q188" s="227">
        <v>0.0035000000000000001</v>
      </c>
      <c r="R188" s="227">
        <f>Q188*H188</f>
        <v>0.065625000000000003</v>
      </c>
      <c r="S188" s="227">
        <v>0</v>
      </c>
      <c r="T188" s="228">
        <f>S188*H188</f>
        <v>0</v>
      </c>
      <c r="AR188" s="223" t="s">
        <v>151</v>
      </c>
      <c r="AT188" s="223" t="s">
        <v>155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151</v>
      </c>
      <c r="BM188" s="223" t="s">
        <v>1477</v>
      </c>
    </row>
    <row r="189" s="13" customFormat="1">
      <c r="B189" s="242"/>
      <c r="C189" s="243"/>
      <c r="D189" s="229" t="s">
        <v>182</v>
      </c>
      <c r="E189" s="244" t="s">
        <v>19</v>
      </c>
      <c r="F189" s="245" t="s">
        <v>1478</v>
      </c>
      <c r="G189" s="243"/>
      <c r="H189" s="246">
        <v>18.75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AT189" s="252" t="s">
        <v>182</v>
      </c>
      <c r="AU189" s="252" t="s">
        <v>83</v>
      </c>
      <c r="AV189" s="13" t="s">
        <v>83</v>
      </c>
      <c r="AW189" s="13" t="s">
        <v>35</v>
      </c>
      <c r="AX189" s="13" t="s">
        <v>73</v>
      </c>
      <c r="AY189" s="252" t="s">
        <v>152</v>
      </c>
    </row>
    <row r="190" s="14" customFormat="1">
      <c r="B190" s="253"/>
      <c r="C190" s="254"/>
      <c r="D190" s="229" t="s">
        <v>182</v>
      </c>
      <c r="E190" s="255" t="s">
        <v>19</v>
      </c>
      <c r="F190" s="256" t="s">
        <v>189</v>
      </c>
      <c r="G190" s="254"/>
      <c r="H190" s="257">
        <v>18.75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AT190" s="263" t="s">
        <v>182</v>
      </c>
      <c r="AU190" s="263" t="s">
        <v>83</v>
      </c>
      <c r="AV190" s="14" t="s">
        <v>151</v>
      </c>
      <c r="AW190" s="14" t="s">
        <v>35</v>
      </c>
      <c r="AX190" s="14" t="s">
        <v>81</v>
      </c>
      <c r="AY190" s="263" t="s">
        <v>152</v>
      </c>
    </row>
    <row r="191" s="1" customFormat="1" ht="24" customHeight="1">
      <c r="B191" s="38"/>
      <c r="C191" s="211" t="s">
        <v>368</v>
      </c>
      <c r="D191" s="211" t="s">
        <v>155</v>
      </c>
      <c r="E191" s="212" t="s">
        <v>1479</v>
      </c>
      <c r="F191" s="213" t="s">
        <v>1480</v>
      </c>
      <c r="G191" s="214" t="s">
        <v>267</v>
      </c>
      <c r="H191" s="215">
        <v>1</v>
      </c>
      <c r="I191" s="216"/>
      <c r="J191" s="217">
        <f>ROUND(I191*H191,2)</f>
        <v>0</v>
      </c>
      <c r="K191" s="213" t="s">
        <v>1382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0.0014300000000000001</v>
      </c>
      <c r="R191" s="227">
        <f>Q191*H191</f>
        <v>0.0014300000000000001</v>
      </c>
      <c r="S191" s="227">
        <v>0</v>
      </c>
      <c r="T191" s="228">
        <f>S191*H191</f>
        <v>0</v>
      </c>
      <c r="AR191" s="223" t="s">
        <v>285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285</v>
      </c>
      <c r="BM191" s="223" t="s">
        <v>1481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81</v>
      </c>
      <c r="G192" s="243"/>
      <c r="H192" s="246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81</v>
      </c>
      <c r="AY192" s="252" t="s">
        <v>152</v>
      </c>
    </row>
    <row r="193" s="1" customFormat="1" ht="16.5" customHeight="1">
      <c r="B193" s="38"/>
      <c r="C193" s="211" t="s">
        <v>383</v>
      </c>
      <c r="D193" s="211" t="s">
        <v>155</v>
      </c>
      <c r="E193" s="212" t="s">
        <v>1482</v>
      </c>
      <c r="F193" s="213" t="s">
        <v>1483</v>
      </c>
      <c r="G193" s="214" t="s">
        <v>254</v>
      </c>
      <c r="H193" s="215">
        <v>18.75</v>
      </c>
      <c r="I193" s="216"/>
      <c r="J193" s="217">
        <f>ROUND(I193*H193,2)</f>
        <v>0</v>
      </c>
      <c r="K193" s="213" t="s">
        <v>19</v>
      </c>
      <c r="L193" s="43"/>
      <c r="M193" s="225" t="s">
        <v>19</v>
      </c>
      <c r="N193" s="226" t="s">
        <v>44</v>
      </c>
      <c r="O193" s="83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AR193" s="223" t="s">
        <v>151</v>
      </c>
      <c r="AT193" s="223" t="s">
        <v>155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151</v>
      </c>
      <c r="BM193" s="223" t="s">
        <v>1484</v>
      </c>
    </row>
    <row r="194" s="13" customFormat="1">
      <c r="B194" s="242"/>
      <c r="C194" s="243"/>
      <c r="D194" s="229" t="s">
        <v>182</v>
      </c>
      <c r="E194" s="244" t="s">
        <v>19</v>
      </c>
      <c r="F194" s="245" t="s">
        <v>1485</v>
      </c>
      <c r="G194" s="243"/>
      <c r="H194" s="246">
        <v>18.75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AT194" s="252" t="s">
        <v>182</v>
      </c>
      <c r="AU194" s="252" t="s">
        <v>83</v>
      </c>
      <c r="AV194" s="13" t="s">
        <v>83</v>
      </c>
      <c r="AW194" s="13" t="s">
        <v>35</v>
      </c>
      <c r="AX194" s="13" t="s">
        <v>73</v>
      </c>
      <c r="AY194" s="252" t="s">
        <v>152</v>
      </c>
    </row>
    <row r="195" s="14" customFormat="1">
      <c r="B195" s="253"/>
      <c r="C195" s="254"/>
      <c r="D195" s="229" t="s">
        <v>182</v>
      </c>
      <c r="E195" s="255" t="s">
        <v>19</v>
      </c>
      <c r="F195" s="256" t="s">
        <v>189</v>
      </c>
      <c r="G195" s="254"/>
      <c r="H195" s="257">
        <v>18.75</v>
      </c>
      <c r="I195" s="258"/>
      <c r="J195" s="254"/>
      <c r="K195" s="254"/>
      <c r="L195" s="259"/>
      <c r="M195" s="260"/>
      <c r="N195" s="261"/>
      <c r="O195" s="261"/>
      <c r="P195" s="261"/>
      <c r="Q195" s="261"/>
      <c r="R195" s="261"/>
      <c r="S195" s="261"/>
      <c r="T195" s="262"/>
      <c r="AT195" s="263" t="s">
        <v>182</v>
      </c>
      <c r="AU195" s="263" t="s">
        <v>83</v>
      </c>
      <c r="AV195" s="14" t="s">
        <v>151</v>
      </c>
      <c r="AW195" s="14" t="s">
        <v>35</v>
      </c>
      <c r="AX195" s="14" t="s">
        <v>81</v>
      </c>
      <c r="AY195" s="263" t="s">
        <v>152</v>
      </c>
    </row>
    <row r="196" s="11" customFormat="1" ht="22.8" customHeight="1">
      <c r="B196" s="195"/>
      <c r="C196" s="196"/>
      <c r="D196" s="197" t="s">
        <v>72</v>
      </c>
      <c r="E196" s="209" t="s">
        <v>240</v>
      </c>
      <c r="F196" s="209" t="s">
        <v>1486</v>
      </c>
      <c r="G196" s="196"/>
      <c r="H196" s="196"/>
      <c r="I196" s="199"/>
      <c r="J196" s="210">
        <f>BK196</f>
        <v>0</v>
      </c>
      <c r="K196" s="196"/>
      <c r="L196" s="201"/>
      <c r="M196" s="202"/>
      <c r="N196" s="203"/>
      <c r="O196" s="203"/>
      <c r="P196" s="204">
        <f>SUM(P197:P221)</f>
        <v>0</v>
      </c>
      <c r="Q196" s="203"/>
      <c r="R196" s="204">
        <f>SUM(R197:R221)</f>
        <v>0</v>
      </c>
      <c r="S196" s="203"/>
      <c r="T196" s="205">
        <f>SUM(T197:T221)</f>
        <v>0</v>
      </c>
      <c r="AR196" s="206" t="s">
        <v>81</v>
      </c>
      <c r="AT196" s="207" t="s">
        <v>72</v>
      </c>
      <c r="AU196" s="207" t="s">
        <v>81</v>
      </c>
      <c r="AY196" s="206" t="s">
        <v>152</v>
      </c>
      <c r="BK196" s="208">
        <f>SUM(BK197:BK221)</f>
        <v>0</v>
      </c>
    </row>
    <row r="197" s="1" customFormat="1" ht="24" customHeight="1">
      <c r="B197" s="38"/>
      <c r="C197" s="211" t="s">
        <v>393</v>
      </c>
      <c r="D197" s="211" t="s">
        <v>155</v>
      </c>
      <c r="E197" s="212" t="s">
        <v>1487</v>
      </c>
      <c r="F197" s="213" t="s">
        <v>1488</v>
      </c>
      <c r="G197" s="214" t="s">
        <v>223</v>
      </c>
      <c r="H197" s="215">
        <v>30.370000000000001</v>
      </c>
      <c r="I197" s="216"/>
      <c r="J197" s="217">
        <f>ROUND(I197*H197,2)</f>
        <v>0</v>
      </c>
      <c r="K197" s="213" t="s">
        <v>1382</v>
      </c>
      <c r="L197" s="43"/>
      <c r="M197" s="225" t="s">
        <v>19</v>
      </c>
      <c r="N197" s="226" t="s">
        <v>44</v>
      </c>
      <c r="O197" s="83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AR197" s="223" t="s">
        <v>285</v>
      </c>
      <c r="AT197" s="223" t="s">
        <v>155</v>
      </c>
      <c r="AU197" s="223" t="s">
        <v>83</v>
      </c>
      <c r="AY197" s="17" t="s">
        <v>152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285</v>
      </c>
      <c r="BM197" s="223" t="s">
        <v>1489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1490</v>
      </c>
      <c r="G198" s="243"/>
      <c r="H198" s="246">
        <v>11.17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73</v>
      </c>
      <c r="AY198" s="252" t="s">
        <v>152</v>
      </c>
    </row>
    <row r="199" s="13" customFormat="1">
      <c r="B199" s="242"/>
      <c r="C199" s="243"/>
      <c r="D199" s="229" t="s">
        <v>182</v>
      </c>
      <c r="E199" s="244" t="s">
        <v>19</v>
      </c>
      <c r="F199" s="245" t="s">
        <v>1491</v>
      </c>
      <c r="G199" s="243"/>
      <c r="H199" s="246">
        <v>19.199999999999999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AT199" s="252" t="s">
        <v>182</v>
      </c>
      <c r="AU199" s="252" t="s">
        <v>83</v>
      </c>
      <c r="AV199" s="13" t="s">
        <v>83</v>
      </c>
      <c r="AW199" s="13" t="s">
        <v>35</v>
      </c>
      <c r="AX199" s="13" t="s">
        <v>73</v>
      </c>
      <c r="AY199" s="252" t="s">
        <v>152</v>
      </c>
    </row>
    <row r="200" s="14" customFormat="1">
      <c r="B200" s="253"/>
      <c r="C200" s="254"/>
      <c r="D200" s="229" t="s">
        <v>182</v>
      </c>
      <c r="E200" s="255" t="s">
        <v>19</v>
      </c>
      <c r="F200" s="256" t="s">
        <v>189</v>
      </c>
      <c r="G200" s="254"/>
      <c r="H200" s="257">
        <v>30.369999999999997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AT200" s="263" t="s">
        <v>182</v>
      </c>
      <c r="AU200" s="263" t="s">
        <v>83</v>
      </c>
      <c r="AV200" s="14" t="s">
        <v>151</v>
      </c>
      <c r="AW200" s="14" t="s">
        <v>35</v>
      </c>
      <c r="AX200" s="14" t="s">
        <v>81</v>
      </c>
      <c r="AY200" s="263" t="s">
        <v>152</v>
      </c>
    </row>
    <row r="201" s="1" customFormat="1" ht="24" customHeight="1">
      <c r="B201" s="38"/>
      <c r="C201" s="211" t="s">
        <v>397</v>
      </c>
      <c r="D201" s="211" t="s">
        <v>155</v>
      </c>
      <c r="E201" s="212" t="s">
        <v>1492</v>
      </c>
      <c r="F201" s="213" t="s">
        <v>1493</v>
      </c>
      <c r="G201" s="214" t="s">
        <v>223</v>
      </c>
      <c r="H201" s="215">
        <v>30.370000000000001</v>
      </c>
      <c r="I201" s="216"/>
      <c r="J201" s="217">
        <f>ROUND(I201*H201,2)</f>
        <v>0</v>
      </c>
      <c r="K201" s="213" t="s">
        <v>1382</v>
      </c>
      <c r="L201" s="43"/>
      <c r="M201" s="225" t="s">
        <v>19</v>
      </c>
      <c r="N201" s="226" t="s">
        <v>44</v>
      </c>
      <c r="O201" s="83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AR201" s="223" t="s">
        <v>151</v>
      </c>
      <c r="AT201" s="223" t="s">
        <v>155</v>
      </c>
      <c r="AU201" s="223" t="s">
        <v>83</v>
      </c>
      <c r="AY201" s="17" t="s">
        <v>152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81</v>
      </c>
      <c r="BK201" s="224">
        <f>ROUND(I201*H201,2)</f>
        <v>0</v>
      </c>
      <c r="BL201" s="17" t="s">
        <v>151</v>
      </c>
      <c r="BM201" s="223" t="s">
        <v>1494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1490</v>
      </c>
      <c r="G202" s="243"/>
      <c r="H202" s="246">
        <v>11.17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73</v>
      </c>
      <c r="AY202" s="252" t="s">
        <v>152</v>
      </c>
    </row>
    <row r="203" s="13" customFormat="1">
      <c r="B203" s="242"/>
      <c r="C203" s="243"/>
      <c r="D203" s="229" t="s">
        <v>182</v>
      </c>
      <c r="E203" s="244" t="s">
        <v>19</v>
      </c>
      <c r="F203" s="245" t="s">
        <v>1491</v>
      </c>
      <c r="G203" s="243"/>
      <c r="H203" s="246">
        <v>19.199999999999999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AT203" s="252" t="s">
        <v>182</v>
      </c>
      <c r="AU203" s="252" t="s">
        <v>83</v>
      </c>
      <c r="AV203" s="13" t="s">
        <v>83</v>
      </c>
      <c r="AW203" s="13" t="s">
        <v>35</v>
      </c>
      <c r="AX203" s="13" t="s">
        <v>73</v>
      </c>
      <c r="AY203" s="252" t="s">
        <v>152</v>
      </c>
    </row>
    <row r="204" s="14" customFormat="1">
      <c r="B204" s="253"/>
      <c r="C204" s="254"/>
      <c r="D204" s="229" t="s">
        <v>182</v>
      </c>
      <c r="E204" s="255" t="s">
        <v>19</v>
      </c>
      <c r="F204" s="256" t="s">
        <v>189</v>
      </c>
      <c r="G204" s="254"/>
      <c r="H204" s="257">
        <v>30.369999999999997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AT204" s="263" t="s">
        <v>182</v>
      </c>
      <c r="AU204" s="263" t="s">
        <v>83</v>
      </c>
      <c r="AV204" s="14" t="s">
        <v>151</v>
      </c>
      <c r="AW204" s="14" t="s">
        <v>35</v>
      </c>
      <c r="AX204" s="14" t="s">
        <v>81</v>
      </c>
      <c r="AY204" s="263" t="s">
        <v>152</v>
      </c>
    </row>
    <row r="205" s="1" customFormat="1" ht="36" customHeight="1">
      <c r="B205" s="38"/>
      <c r="C205" s="211" t="s">
        <v>401</v>
      </c>
      <c r="D205" s="211" t="s">
        <v>155</v>
      </c>
      <c r="E205" s="212" t="s">
        <v>1495</v>
      </c>
      <c r="F205" s="213" t="s">
        <v>1496</v>
      </c>
      <c r="G205" s="214" t="s">
        <v>223</v>
      </c>
      <c r="H205" s="215">
        <v>11.17</v>
      </c>
      <c r="I205" s="216"/>
      <c r="J205" s="217">
        <f>ROUND(I205*H205,2)</f>
        <v>0</v>
      </c>
      <c r="K205" s="213" t="s">
        <v>1382</v>
      </c>
      <c r="L205" s="43"/>
      <c r="M205" s="225" t="s">
        <v>19</v>
      </c>
      <c r="N205" s="226" t="s">
        <v>44</v>
      </c>
      <c r="O205" s="83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AR205" s="223" t="s">
        <v>151</v>
      </c>
      <c r="AT205" s="223" t="s">
        <v>155</v>
      </c>
      <c r="AU205" s="223" t="s">
        <v>83</v>
      </c>
      <c r="AY205" s="17" t="s">
        <v>152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151</v>
      </c>
      <c r="BM205" s="223" t="s">
        <v>1497</v>
      </c>
    </row>
    <row r="206" s="13" customFormat="1">
      <c r="B206" s="242"/>
      <c r="C206" s="243"/>
      <c r="D206" s="229" t="s">
        <v>182</v>
      </c>
      <c r="E206" s="244" t="s">
        <v>19</v>
      </c>
      <c r="F206" s="245" t="s">
        <v>1490</v>
      </c>
      <c r="G206" s="243"/>
      <c r="H206" s="246">
        <v>11.17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AT206" s="252" t="s">
        <v>182</v>
      </c>
      <c r="AU206" s="252" t="s">
        <v>83</v>
      </c>
      <c r="AV206" s="13" t="s">
        <v>83</v>
      </c>
      <c r="AW206" s="13" t="s">
        <v>35</v>
      </c>
      <c r="AX206" s="13" t="s">
        <v>73</v>
      </c>
      <c r="AY206" s="252" t="s">
        <v>152</v>
      </c>
    </row>
    <row r="207" s="14" customFormat="1">
      <c r="B207" s="253"/>
      <c r="C207" s="254"/>
      <c r="D207" s="229" t="s">
        <v>182</v>
      </c>
      <c r="E207" s="255" t="s">
        <v>19</v>
      </c>
      <c r="F207" s="256" t="s">
        <v>189</v>
      </c>
      <c r="G207" s="254"/>
      <c r="H207" s="257">
        <v>11.17</v>
      </c>
      <c r="I207" s="258"/>
      <c r="J207" s="254"/>
      <c r="K207" s="254"/>
      <c r="L207" s="259"/>
      <c r="M207" s="260"/>
      <c r="N207" s="261"/>
      <c r="O207" s="261"/>
      <c r="P207" s="261"/>
      <c r="Q207" s="261"/>
      <c r="R207" s="261"/>
      <c r="S207" s="261"/>
      <c r="T207" s="262"/>
      <c r="AT207" s="263" t="s">
        <v>182</v>
      </c>
      <c r="AU207" s="263" t="s">
        <v>83</v>
      </c>
      <c r="AV207" s="14" t="s">
        <v>151</v>
      </c>
      <c r="AW207" s="14" t="s">
        <v>35</v>
      </c>
      <c r="AX207" s="14" t="s">
        <v>81</v>
      </c>
      <c r="AY207" s="263" t="s">
        <v>152</v>
      </c>
    </row>
    <row r="208" s="1" customFormat="1" ht="24" customHeight="1">
      <c r="B208" s="38"/>
      <c r="C208" s="211" t="s">
        <v>407</v>
      </c>
      <c r="D208" s="211" t="s">
        <v>155</v>
      </c>
      <c r="E208" s="212" t="s">
        <v>832</v>
      </c>
      <c r="F208" s="213" t="s">
        <v>1498</v>
      </c>
      <c r="G208" s="214" t="s">
        <v>223</v>
      </c>
      <c r="H208" s="215">
        <v>526.76800000000003</v>
      </c>
      <c r="I208" s="216"/>
      <c r="J208" s="217">
        <f>ROUND(I208*H208,2)</f>
        <v>0</v>
      </c>
      <c r="K208" s="213" t="s">
        <v>1382</v>
      </c>
      <c r="L208" s="43"/>
      <c r="M208" s="225" t="s">
        <v>19</v>
      </c>
      <c r="N208" s="226" t="s">
        <v>44</v>
      </c>
      <c r="O208" s="83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AR208" s="223" t="s">
        <v>151</v>
      </c>
      <c r="AT208" s="223" t="s">
        <v>155</v>
      </c>
      <c r="AU208" s="223" t="s">
        <v>83</v>
      </c>
      <c r="AY208" s="17" t="s">
        <v>152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81</v>
      </c>
      <c r="BK208" s="224">
        <f>ROUND(I208*H208,2)</f>
        <v>0</v>
      </c>
      <c r="BL208" s="17" t="s">
        <v>151</v>
      </c>
      <c r="BM208" s="223" t="s">
        <v>1499</v>
      </c>
    </row>
    <row r="209" s="13" customFormat="1">
      <c r="B209" s="242"/>
      <c r="C209" s="243"/>
      <c r="D209" s="229" t="s">
        <v>182</v>
      </c>
      <c r="E209" s="244" t="s">
        <v>19</v>
      </c>
      <c r="F209" s="245" t="s">
        <v>1500</v>
      </c>
      <c r="G209" s="243"/>
      <c r="H209" s="246">
        <v>174.96000000000001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AT209" s="252" t="s">
        <v>182</v>
      </c>
      <c r="AU209" s="252" t="s">
        <v>83</v>
      </c>
      <c r="AV209" s="13" t="s">
        <v>83</v>
      </c>
      <c r="AW209" s="13" t="s">
        <v>35</v>
      </c>
      <c r="AX209" s="13" t="s">
        <v>73</v>
      </c>
      <c r="AY209" s="252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1501</v>
      </c>
      <c r="G210" s="243"/>
      <c r="H210" s="246">
        <v>58.968000000000004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73</v>
      </c>
      <c r="AY210" s="252" t="s">
        <v>152</v>
      </c>
    </row>
    <row r="211" s="13" customFormat="1">
      <c r="B211" s="242"/>
      <c r="C211" s="243"/>
      <c r="D211" s="229" t="s">
        <v>182</v>
      </c>
      <c r="E211" s="244" t="s">
        <v>19</v>
      </c>
      <c r="F211" s="245" t="s">
        <v>1502</v>
      </c>
      <c r="G211" s="243"/>
      <c r="H211" s="246">
        <v>16.157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AT211" s="252" t="s">
        <v>182</v>
      </c>
      <c r="AU211" s="252" t="s">
        <v>83</v>
      </c>
      <c r="AV211" s="13" t="s">
        <v>83</v>
      </c>
      <c r="AW211" s="13" t="s">
        <v>35</v>
      </c>
      <c r="AX211" s="13" t="s">
        <v>73</v>
      </c>
      <c r="AY211" s="252" t="s">
        <v>152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1503</v>
      </c>
      <c r="G212" s="243"/>
      <c r="H212" s="246">
        <v>46.130000000000003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1504</v>
      </c>
      <c r="G213" s="243"/>
      <c r="H213" s="246">
        <v>26.507000000000001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73</v>
      </c>
      <c r="AY213" s="252" t="s">
        <v>152</v>
      </c>
    </row>
    <row r="214" s="13" customFormat="1">
      <c r="B214" s="242"/>
      <c r="C214" s="243"/>
      <c r="D214" s="229" t="s">
        <v>182</v>
      </c>
      <c r="E214" s="244" t="s">
        <v>19</v>
      </c>
      <c r="F214" s="245" t="s">
        <v>1505</v>
      </c>
      <c r="G214" s="243"/>
      <c r="H214" s="246">
        <v>176.904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AT214" s="252" t="s">
        <v>182</v>
      </c>
      <c r="AU214" s="252" t="s">
        <v>83</v>
      </c>
      <c r="AV214" s="13" t="s">
        <v>83</v>
      </c>
      <c r="AW214" s="13" t="s">
        <v>35</v>
      </c>
      <c r="AX214" s="13" t="s">
        <v>73</v>
      </c>
      <c r="AY214" s="252" t="s">
        <v>152</v>
      </c>
    </row>
    <row r="215" s="13" customFormat="1">
      <c r="B215" s="242"/>
      <c r="C215" s="243"/>
      <c r="D215" s="229" t="s">
        <v>182</v>
      </c>
      <c r="E215" s="244" t="s">
        <v>19</v>
      </c>
      <c r="F215" s="245" t="s">
        <v>1506</v>
      </c>
      <c r="G215" s="243"/>
      <c r="H215" s="246">
        <v>7.9560000000000004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182</v>
      </c>
      <c r="AU215" s="252" t="s">
        <v>83</v>
      </c>
      <c r="AV215" s="13" t="s">
        <v>83</v>
      </c>
      <c r="AW215" s="13" t="s">
        <v>35</v>
      </c>
      <c r="AX215" s="13" t="s">
        <v>73</v>
      </c>
      <c r="AY215" s="252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1507</v>
      </c>
      <c r="G216" s="243"/>
      <c r="H216" s="246">
        <v>1.4690000000000001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3" customFormat="1">
      <c r="B217" s="242"/>
      <c r="C217" s="243"/>
      <c r="D217" s="229" t="s">
        <v>182</v>
      </c>
      <c r="E217" s="244" t="s">
        <v>19</v>
      </c>
      <c r="F217" s="245" t="s">
        <v>1508</v>
      </c>
      <c r="G217" s="243"/>
      <c r="H217" s="246">
        <v>2.9609999999999999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AT217" s="252" t="s">
        <v>182</v>
      </c>
      <c r="AU217" s="252" t="s">
        <v>83</v>
      </c>
      <c r="AV217" s="13" t="s">
        <v>83</v>
      </c>
      <c r="AW217" s="13" t="s">
        <v>35</v>
      </c>
      <c r="AX217" s="13" t="s">
        <v>73</v>
      </c>
      <c r="AY217" s="252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1509</v>
      </c>
      <c r="G218" s="243"/>
      <c r="H218" s="246">
        <v>1.796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3" customFormat="1">
      <c r="B219" s="242"/>
      <c r="C219" s="243"/>
      <c r="D219" s="229" t="s">
        <v>182</v>
      </c>
      <c r="E219" s="244" t="s">
        <v>19</v>
      </c>
      <c r="F219" s="245" t="s">
        <v>1510</v>
      </c>
      <c r="G219" s="243"/>
      <c r="H219" s="246">
        <v>12.960000000000001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AT219" s="252" t="s">
        <v>182</v>
      </c>
      <c r="AU219" s="252" t="s">
        <v>83</v>
      </c>
      <c r="AV219" s="13" t="s">
        <v>83</v>
      </c>
      <c r="AW219" s="13" t="s">
        <v>35</v>
      </c>
      <c r="AX219" s="13" t="s">
        <v>73</v>
      </c>
      <c r="AY219" s="252" t="s">
        <v>152</v>
      </c>
    </row>
    <row r="220" s="14" customFormat="1">
      <c r="B220" s="253"/>
      <c r="C220" s="254"/>
      <c r="D220" s="229" t="s">
        <v>182</v>
      </c>
      <c r="E220" s="255" t="s">
        <v>19</v>
      </c>
      <c r="F220" s="256" t="s">
        <v>189</v>
      </c>
      <c r="G220" s="254"/>
      <c r="H220" s="257">
        <v>526.76800000000003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AT220" s="263" t="s">
        <v>182</v>
      </c>
      <c r="AU220" s="263" t="s">
        <v>83</v>
      </c>
      <c r="AV220" s="14" t="s">
        <v>151</v>
      </c>
      <c r="AW220" s="14" t="s">
        <v>35</v>
      </c>
      <c r="AX220" s="14" t="s">
        <v>81</v>
      </c>
      <c r="AY220" s="263" t="s">
        <v>152</v>
      </c>
    </row>
    <row r="221" s="1" customFormat="1" ht="16.5" customHeight="1">
      <c r="B221" s="38"/>
      <c r="C221" s="264" t="s">
        <v>412</v>
      </c>
      <c r="D221" s="264" t="s">
        <v>325</v>
      </c>
      <c r="E221" s="265" t="s">
        <v>1511</v>
      </c>
      <c r="F221" s="266" t="s">
        <v>1512</v>
      </c>
      <c r="G221" s="267" t="s">
        <v>267</v>
      </c>
      <c r="H221" s="268">
        <v>1</v>
      </c>
      <c r="I221" s="269"/>
      <c r="J221" s="270">
        <f>ROUND(I221*H221,2)</f>
        <v>0</v>
      </c>
      <c r="K221" s="266" t="s">
        <v>19</v>
      </c>
      <c r="L221" s="271"/>
      <c r="M221" s="272" t="s">
        <v>19</v>
      </c>
      <c r="N221" s="273" t="s">
        <v>44</v>
      </c>
      <c r="O221" s="83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AR221" s="223" t="s">
        <v>233</v>
      </c>
      <c r="AT221" s="223" t="s">
        <v>325</v>
      </c>
      <c r="AU221" s="223" t="s">
        <v>83</v>
      </c>
      <c r="AY221" s="17" t="s">
        <v>152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81</v>
      </c>
      <c r="BK221" s="224">
        <f>ROUND(I221*H221,2)</f>
        <v>0</v>
      </c>
      <c r="BL221" s="17" t="s">
        <v>151</v>
      </c>
      <c r="BM221" s="223" t="s">
        <v>1513</v>
      </c>
    </row>
    <row r="222" s="11" customFormat="1" ht="22.8" customHeight="1">
      <c r="B222" s="195"/>
      <c r="C222" s="196"/>
      <c r="D222" s="197" t="s">
        <v>72</v>
      </c>
      <c r="E222" s="209" t="s">
        <v>607</v>
      </c>
      <c r="F222" s="209" t="s">
        <v>608</v>
      </c>
      <c r="G222" s="196"/>
      <c r="H222" s="196"/>
      <c r="I222" s="199"/>
      <c r="J222" s="210">
        <f>BK222</f>
        <v>0</v>
      </c>
      <c r="K222" s="196"/>
      <c r="L222" s="201"/>
      <c r="M222" s="202"/>
      <c r="N222" s="203"/>
      <c r="O222" s="203"/>
      <c r="P222" s="204">
        <f>SUM(P223:P230)</f>
        <v>0</v>
      </c>
      <c r="Q222" s="203"/>
      <c r="R222" s="204">
        <f>SUM(R223:R230)</f>
        <v>0</v>
      </c>
      <c r="S222" s="203"/>
      <c r="T222" s="205">
        <f>SUM(T223:T230)</f>
        <v>0</v>
      </c>
      <c r="AR222" s="206" t="s">
        <v>81</v>
      </c>
      <c r="AT222" s="207" t="s">
        <v>72</v>
      </c>
      <c r="AU222" s="207" t="s">
        <v>81</v>
      </c>
      <c r="AY222" s="206" t="s">
        <v>152</v>
      </c>
      <c r="BK222" s="208">
        <f>SUM(BK223:BK230)</f>
        <v>0</v>
      </c>
    </row>
    <row r="223" s="1" customFormat="1" ht="24" customHeight="1">
      <c r="B223" s="38"/>
      <c r="C223" s="211" t="s">
        <v>417</v>
      </c>
      <c r="D223" s="211" t="s">
        <v>155</v>
      </c>
      <c r="E223" s="212" t="s">
        <v>1514</v>
      </c>
      <c r="F223" s="213" t="s">
        <v>1515</v>
      </c>
      <c r="G223" s="214" t="s">
        <v>223</v>
      </c>
      <c r="H223" s="215">
        <v>30.370000000000001</v>
      </c>
      <c r="I223" s="216"/>
      <c r="J223" s="217">
        <f>ROUND(I223*H223,2)</f>
        <v>0</v>
      </c>
      <c r="K223" s="213" t="s">
        <v>1382</v>
      </c>
      <c r="L223" s="43"/>
      <c r="M223" s="225" t="s">
        <v>19</v>
      </c>
      <c r="N223" s="226" t="s">
        <v>44</v>
      </c>
      <c r="O223" s="83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AR223" s="223" t="s">
        <v>151</v>
      </c>
      <c r="AT223" s="223" t="s">
        <v>155</v>
      </c>
      <c r="AU223" s="223" t="s">
        <v>83</v>
      </c>
      <c r="AY223" s="17" t="s">
        <v>152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81</v>
      </c>
      <c r="BK223" s="224">
        <f>ROUND(I223*H223,2)</f>
        <v>0</v>
      </c>
      <c r="BL223" s="17" t="s">
        <v>151</v>
      </c>
      <c r="BM223" s="223" t="s">
        <v>1516</v>
      </c>
    </row>
    <row r="224" s="13" customFormat="1">
      <c r="B224" s="242"/>
      <c r="C224" s="243"/>
      <c r="D224" s="229" t="s">
        <v>182</v>
      </c>
      <c r="E224" s="244" t="s">
        <v>19</v>
      </c>
      <c r="F224" s="245" t="s">
        <v>1490</v>
      </c>
      <c r="G224" s="243"/>
      <c r="H224" s="246">
        <v>11.17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AT224" s="252" t="s">
        <v>182</v>
      </c>
      <c r="AU224" s="252" t="s">
        <v>83</v>
      </c>
      <c r="AV224" s="13" t="s">
        <v>83</v>
      </c>
      <c r="AW224" s="13" t="s">
        <v>35</v>
      </c>
      <c r="AX224" s="13" t="s">
        <v>73</v>
      </c>
      <c r="AY224" s="252" t="s">
        <v>152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1491</v>
      </c>
      <c r="G225" s="243"/>
      <c r="H225" s="246">
        <v>19.199999999999999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4" customFormat="1">
      <c r="B226" s="253"/>
      <c r="C226" s="254"/>
      <c r="D226" s="229" t="s">
        <v>182</v>
      </c>
      <c r="E226" s="255" t="s">
        <v>19</v>
      </c>
      <c r="F226" s="256" t="s">
        <v>189</v>
      </c>
      <c r="G226" s="254"/>
      <c r="H226" s="257">
        <v>30.369999999999997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AT226" s="263" t="s">
        <v>182</v>
      </c>
      <c r="AU226" s="263" t="s">
        <v>83</v>
      </c>
      <c r="AV226" s="14" t="s">
        <v>151</v>
      </c>
      <c r="AW226" s="14" t="s">
        <v>35</v>
      </c>
      <c r="AX226" s="14" t="s">
        <v>81</v>
      </c>
      <c r="AY226" s="263" t="s">
        <v>152</v>
      </c>
    </row>
    <row r="227" s="1" customFormat="1" ht="36" customHeight="1">
      <c r="B227" s="38"/>
      <c r="C227" s="211" t="s">
        <v>426</v>
      </c>
      <c r="D227" s="211" t="s">
        <v>155</v>
      </c>
      <c r="E227" s="212" t="s">
        <v>1517</v>
      </c>
      <c r="F227" s="213" t="s">
        <v>1518</v>
      </c>
      <c r="G227" s="214" t="s">
        <v>223</v>
      </c>
      <c r="H227" s="215">
        <v>607.39599999999996</v>
      </c>
      <c r="I227" s="216"/>
      <c r="J227" s="217">
        <f>ROUND(I227*H227,2)</f>
        <v>0</v>
      </c>
      <c r="K227" s="213" t="s">
        <v>1382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1519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1520</v>
      </c>
      <c r="G228" s="243"/>
      <c r="H228" s="246">
        <v>223.39599999999999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73</v>
      </c>
      <c r="AY228" s="252" t="s">
        <v>152</v>
      </c>
    </row>
    <row r="229" s="13" customFormat="1">
      <c r="B229" s="242"/>
      <c r="C229" s="243"/>
      <c r="D229" s="229" t="s">
        <v>182</v>
      </c>
      <c r="E229" s="244" t="s">
        <v>19</v>
      </c>
      <c r="F229" s="245" t="s">
        <v>1521</v>
      </c>
      <c r="G229" s="243"/>
      <c r="H229" s="246">
        <v>384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182</v>
      </c>
      <c r="AU229" s="252" t="s">
        <v>83</v>
      </c>
      <c r="AV229" s="13" t="s">
        <v>83</v>
      </c>
      <c r="AW229" s="13" t="s">
        <v>35</v>
      </c>
      <c r="AX229" s="13" t="s">
        <v>73</v>
      </c>
      <c r="AY229" s="252" t="s">
        <v>152</v>
      </c>
    </row>
    <row r="230" s="14" customFormat="1">
      <c r="B230" s="253"/>
      <c r="C230" s="254"/>
      <c r="D230" s="229" t="s">
        <v>182</v>
      </c>
      <c r="E230" s="255" t="s">
        <v>19</v>
      </c>
      <c r="F230" s="256" t="s">
        <v>189</v>
      </c>
      <c r="G230" s="254"/>
      <c r="H230" s="257">
        <v>607.39599999999996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AT230" s="263" t="s">
        <v>182</v>
      </c>
      <c r="AU230" s="263" t="s">
        <v>83</v>
      </c>
      <c r="AV230" s="14" t="s">
        <v>151</v>
      </c>
      <c r="AW230" s="14" t="s">
        <v>35</v>
      </c>
      <c r="AX230" s="14" t="s">
        <v>81</v>
      </c>
      <c r="AY230" s="263" t="s">
        <v>152</v>
      </c>
    </row>
    <row r="231" s="11" customFormat="1" ht="25.92" customHeight="1">
      <c r="B231" s="195"/>
      <c r="C231" s="196"/>
      <c r="D231" s="197" t="s">
        <v>72</v>
      </c>
      <c r="E231" s="198" t="s">
        <v>1522</v>
      </c>
      <c r="F231" s="198" t="s">
        <v>1523</v>
      </c>
      <c r="G231" s="196"/>
      <c r="H231" s="196"/>
      <c r="I231" s="199"/>
      <c r="J231" s="200">
        <f>BK231</f>
        <v>0</v>
      </c>
      <c r="K231" s="196"/>
      <c r="L231" s="201"/>
      <c r="M231" s="202"/>
      <c r="N231" s="203"/>
      <c r="O231" s="203"/>
      <c r="P231" s="204">
        <f>P232+P240+P245</f>
        <v>0</v>
      </c>
      <c r="Q231" s="203"/>
      <c r="R231" s="204">
        <f>R232+R240+R245</f>
        <v>0.014160000000000001</v>
      </c>
      <c r="S231" s="203"/>
      <c r="T231" s="205">
        <f>T232+T240+T245</f>
        <v>0</v>
      </c>
      <c r="AR231" s="206" t="s">
        <v>83</v>
      </c>
      <c r="AT231" s="207" t="s">
        <v>72</v>
      </c>
      <c r="AU231" s="207" t="s">
        <v>73</v>
      </c>
      <c r="AY231" s="206" t="s">
        <v>152</v>
      </c>
      <c r="BK231" s="208">
        <f>BK232+BK240+BK245</f>
        <v>0</v>
      </c>
    </row>
    <row r="232" s="11" customFormat="1" ht="22.8" customHeight="1">
      <c r="B232" s="195"/>
      <c r="C232" s="196"/>
      <c r="D232" s="197" t="s">
        <v>72</v>
      </c>
      <c r="E232" s="209" t="s">
        <v>1524</v>
      </c>
      <c r="F232" s="209" t="s">
        <v>1525</v>
      </c>
      <c r="G232" s="196"/>
      <c r="H232" s="196"/>
      <c r="I232" s="199"/>
      <c r="J232" s="210">
        <f>BK232</f>
        <v>0</v>
      </c>
      <c r="K232" s="196"/>
      <c r="L232" s="201"/>
      <c r="M232" s="202"/>
      <c r="N232" s="203"/>
      <c r="O232" s="203"/>
      <c r="P232" s="204">
        <f>SUM(P233:P239)</f>
        <v>0</v>
      </c>
      <c r="Q232" s="203"/>
      <c r="R232" s="204">
        <f>SUM(R233:R239)</f>
        <v>0.014160000000000001</v>
      </c>
      <c r="S232" s="203"/>
      <c r="T232" s="205">
        <f>SUM(T233:T239)</f>
        <v>0</v>
      </c>
      <c r="AR232" s="206" t="s">
        <v>83</v>
      </c>
      <c r="AT232" s="207" t="s">
        <v>72</v>
      </c>
      <c r="AU232" s="207" t="s">
        <v>81</v>
      </c>
      <c r="AY232" s="206" t="s">
        <v>152</v>
      </c>
      <c r="BK232" s="208">
        <f>SUM(BK233:BK239)</f>
        <v>0</v>
      </c>
    </row>
    <row r="233" s="1" customFormat="1" ht="24" customHeight="1">
      <c r="B233" s="38"/>
      <c r="C233" s="211" t="s">
        <v>434</v>
      </c>
      <c r="D233" s="211" t="s">
        <v>155</v>
      </c>
      <c r="E233" s="212" t="s">
        <v>1526</v>
      </c>
      <c r="F233" s="213" t="s">
        <v>1527</v>
      </c>
      <c r="G233" s="214" t="s">
        <v>254</v>
      </c>
      <c r="H233" s="215">
        <v>6</v>
      </c>
      <c r="I233" s="216"/>
      <c r="J233" s="217">
        <f>ROUND(I233*H233,2)</f>
        <v>0</v>
      </c>
      <c r="K233" s="213" t="s">
        <v>1382</v>
      </c>
      <c r="L233" s="43"/>
      <c r="M233" s="225" t="s">
        <v>19</v>
      </c>
      <c r="N233" s="226" t="s">
        <v>44</v>
      </c>
      <c r="O233" s="83"/>
      <c r="P233" s="227">
        <f>O233*H233</f>
        <v>0</v>
      </c>
      <c r="Q233" s="227">
        <v>0.0023600000000000001</v>
      </c>
      <c r="R233" s="227">
        <f>Q233*H233</f>
        <v>0.014160000000000001</v>
      </c>
      <c r="S233" s="227">
        <v>0</v>
      </c>
      <c r="T233" s="228">
        <f>S233*H233</f>
        <v>0</v>
      </c>
      <c r="AR233" s="223" t="s">
        <v>285</v>
      </c>
      <c r="AT233" s="223" t="s">
        <v>155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285</v>
      </c>
      <c r="BM233" s="223" t="s">
        <v>1528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1529</v>
      </c>
      <c r="G234" s="243"/>
      <c r="H234" s="246">
        <v>6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81</v>
      </c>
      <c r="AY234" s="252" t="s">
        <v>152</v>
      </c>
    </row>
    <row r="235" s="1" customFormat="1" ht="48" customHeight="1">
      <c r="B235" s="38"/>
      <c r="C235" s="211" t="s">
        <v>441</v>
      </c>
      <c r="D235" s="211" t="s">
        <v>155</v>
      </c>
      <c r="E235" s="212" t="s">
        <v>1530</v>
      </c>
      <c r="F235" s="213" t="s">
        <v>1531</v>
      </c>
      <c r="G235" s="214" t="s">
        <v>254</v>
      </c>
      <c r="H235" s="215">
        <v>20</v>
      </c>
      <c r="I235" s="216"/>
      <c r="J235" s="217">
        <f>ROUND(I235*H235,2)</f>
        <v>0</v>
      </c>
      <c r="K235" s="213" t="s">
        <v>19</v>
      </c>
      <c r="L235" s="43"/>
      <c r="M235" s="225" t="s">
        <v>19</v>
      </c>
      <c r="N235" s="226" t="s">
        <v>44</v>
      </c>
      <c r="O235" s="83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AR235" s="223" t="s">
        <v>151</v>
      </c>
      <c r="AT235" s="223" t="s">
        <v>155</v>
      </c>
      <c r="AU235" s="223" t="s">
        <v>83</v>
      </c>
      <c r="AY235" s="17" t="s">
        <v>152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81</v>
      </c>
      <c r="BK235" s="224">
        <f>ROUND(I235*H235,2)</f>
        <v>0</v>
      </c>
      <c r="BL235" s="17" t="s">
        <v>151</v>
      </c>
      <c r="BM235" s="223" t="s">
        <v>1532</v>
      </c>
    </row>
    <row r="236" s="13" customFormat="1">
      <c r="B236" s="242"/>
      <c r="C236" s="243"/>
      <c r="D236" s="229" t="s">
        <v>182</v>
      </c>
      <c r="E236" s="244" t="s">
        <v>19</v>
      </c>
      <c r="F236" s="245" t="s">
        <v>324</v>
      </c>
      <c r="G236" s="243"/>
      <c r="H236" s="246">
        <v>20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AT236" s="252" t="s">
        <v>182</v>
      </c>
      <c r="AU236" s="252" t="s">
        <v>83</v>
      </c>
      <c r="AV236" s="13" t="s">
        <v>83</v>
      </c>
      <c r="AW236" s="13" t="s">
        <v>35</v>
      </c>
      <c r="AX236" s="13" t="s">
        <v>73</v>
      </c>
      <c r="AY236" s="252" t="s">
        <v>152</v>
      </c>
    </row>
    <row r="237" s="14" customFormat="1">
      <c r="B237" s="253"/>
      <c r="C237" s="254"/>
      <c r="D237" s="229" t="s">
        <v>182</v>
      </c>
      <c r="E237" s="255" t="s">
        <v>19</v>
      </c>
      <c r="F237" s="256" t="s">
        <v>189</v>
      </c>
      <c r="G237" s="254"/>
      <c r="H237" s="257">
        <v>20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AT237" s="263" t="s">
        <v>182</v>
      </c>
      <c r="AU237" s="263" t="s">
        <v>83</v>
      </c>
      <c r="AV237" s="14" t="s">
        <v>151</v>
      </c>
      <c r="AW237" s="14" t="s">
        <v>35</v>
      </c>
      <c r="AX237" s="14" t="s">
        <v>81</v>
      </c>
      <c r="AY237" s="263" t="s">
        <v>152</v>
      </c>
    </row>
    <row r="238" s="1" customFormat="1" ht="16.5" customHeight="1">
      <c r="B238" s="38"/>
      <c r="C238" s="264" t="s">
        <v>451</v>
      </c>
      <c r="D238" s="264" t="s">
        <v>325</v>
      </c>
      <c r="E238" s="265" t="s">
        <v>1533</v>
      </c>
      <c r="F238" s="266" t="s">
        <v>1534</v>
      </c>
      <c r="G238" s="267" t="s">
        <v>1535</v>
      </c>
      <c r="H238" s="268">
        <v>26</v>
      </c>
      <c r="I238" s="269"/>
      <c r="J238" s="270">
        <f>ROUND(I238*H238,2)</f>
        <v>0</v>
      </c>
      <c r="K238" s="266" t="s">
        <v>19</v>
      </c>
      <c r="L238" s="271"/>
      <c r="M238" s="272" t="s">
        <v>19</v>
      </c>
      <c r="N238" s="273" t="s">
        <v>44</v>
      </c>
      <c r="O238" s="83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AR238" s="223" t="s">
        <v>233</v>
      </c>
      <c r="AT238" s="223" t="s">
        <v>325</v>
      </c>
      <c r="AU238" s="223" t="s">
        <v>83</v>
      </c>
      <c r="AY238" s="17" t="s">
        <v>152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81</v>
      </c>
      <c r="BK238" s="224">
        <f>ROUND(I238*H238,2)</f>
        <v>0</v>
      </c>
      <c r="BL238" s="17" t="s">
        <v>151</v>
      </c>
      <c r="BM238" s="223" t="s">
        <v>1536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1537</v>
      </c>
      <c r="G239" s="243"/>
      <c r="H239" s="246">
        <v>26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81</v>
      </c>
      <c r="AY239" s="252" t="s">
        <v>152</v>
      </c>
    </row>
    <row r="240" s="11" customFormat="1" ht="22.8" customHeight="1">
      <c r="B240" s="195"/>
      <c r="C240" s="196"/>
      <c r="D240" s="197" t="s">
        <v>72</v>
      </c>
      <c r="E240" s="209" t="s">
        <v>1538</v>
      </c>
      <c r="F240" s="209" t="s">
        <v>1539</v>
      </c>
      <c r="G240" s="196"/>
      <c r="H240" s="196"/>
      <c r="I240" s="199"/>
      <c r="J240" s="210">
        <f>BK240</f>
        <v>0</v>
      </c>
      <c r="K240" s="196"/>
      <c r="L240" s="201"/>
      <c r="M240" s="202"/>
      <c r="N240" s="203"/>
      <c r="O240" s="203"/>
      <c r="P240" s="204">
        <f>SUM(P241:P244)</f>
        <v>0</v>
      </c>
      <c r="Q240" s="203"/>
      <c r="R240" s="204">
        <f>SUM(R241:R244)</f>
        <v>0</v>
      </c>
      <c r="S240" s="203"/>
      <c r="T240" s="205">
        <f>SUM(T241:T244)</f>
        <v>0</v>
      </c>
      <c r="AR240" s="206" t="s">
        <v>83</v>
      </c>
      <c r="AT240" s="207" t="s">
        <v>72</v>
      </c>
      <c r="AU240" s="207" t="s">
        <v>81</v>
      </c>
      <c r="AY240" s="206" t="s">
        <v>152</v>
      </c>
      <c r="BK240" s="208">
        <f>SUM(BK241:BK244)</f>
        <v>0</v>
      </c>
    </row>
    <row r="241" s="1" customFormat="1" ht="16.5" customHeight="1">
      <c r="B241" s="38"/>
      <c r="C241" s="264" t="s">
        <v>463</v>
      </c>
      <c r="D241" s="264" t="s">
        <v>325</v>
      </c>
      <c r="E241" s="265" t="s">
        <v>1540</v>
      </c>
      <c r="F241" s="266" t="s">
        <v>1541</v>
      </c>
      <c r="G241" s="267" t="s">
        <v>1542</v>
      </c>
      <c r="H241" s="268">
        <v>3</v>
      </c>
      <c r="I241" s="269"/>
      <c r="J241" s="270">
        <f>ROUND(I241*H241,2)</f>
        <v>0</v>
      </c>
      <c r="K241" s="266" t="s">
        <v>19</v>
      </c>
      <c r="L241" s="271"/>
      <c r="M241" s="272" t="s">
        <v>19</v>
      </c>
      <c r="N241" s="273" t="s">
        <v>44</v>
      </c>
      <c r="O241" s="83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AR241" s="223" t="s">
        <v>233</v>
      </c>
      <c r="AT241" s="223" t="s">
        <v>325</v>
      </c>
      <c r="AU241" s="223" t="s">
        <v>83</v>
      </c>
      <c r="AY241" s="17" t="s">
        <v>152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81</v>
      </c>
      <c r="BK241" s="224">
        <f>ROUND(I241*H241,2)</f>
        <v>0</v>
      </c>
      <c r="BL241" s="17" t="s">
        <v>151</v>
      </c>
      <c r="BM241" s="223" t="s">
        <v>1543</v>
      </c>
    </row>
    <row r="242" s="13" customFormat="1">
      <c r="B242" s="242"/>
      <c r="C242" s="243"/>
      <c r="D242" s="229" t="s">
        <v>182</v>
      </c>
      <c r="E242" s="244" t="s">
        <v>19</v>
      </c>
      <c r="F242" s="245" t="s">
        <v>196</v>
      </c>
      <c r="G242" s="243"/>
      <c r="H242" s="246">
        <v>3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AT242" s="252" t="s">
        <v>182</v>
      </c>
      <c r="AU242" s="252" t="s">
        <v>83</v>
      </c>
      <c r="AV242" s="13" t="s">
        <v>83</v>
      </c>
      <c r="AW242" s="13" t="s">
        <v>35</v>
      </c>
      <c r="AX242" s="13" t="s">
        <v>81</v>
      </c>
      <c r="AY242" s="252" t="s">
        <v>152</v>
      </c>
    </row>
    <row r="243" s="1" customFormat="1" ht="16.5" customHeight="1">
      <c r="B243" s="38"/>
      <c r="C243" s="264" t="s">
        <v>473</v>
      </c>
      <c r="D243" s="264" t="s">
        <v>325</v>
      </c>
      <c r="E243" s="265" t="s">
        <v>1544</v>
      </c>
      <c r="F243" s="266" t="s">
        <v>1545</v>
      </c>
      <c r="G243" s="267" t="s">
        <v>1542</v>
      </c>
      <c r="H243" s="268">
        <v>4</v>
      </c>
      <c r="I243" s="269"/>
      <c r="J243" s="270">
        <f>ROUND(I243*H243,2)</f>
        <v>0</v>
      </c>
      <c r="K243" s="266" t="s">
        <v>19</v>
      </c>
      <c r="L243" s="271"/>
      <c r="M243" s="272" t="s">
        <v>19</v>
      </c>
      <c r="N243" s="273" t="s">
        <v>44</v>
      </c>
      <c r="O243" s="83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AR243" s="223" t="s">
        <v>233</v>
      </c>
      <c r="AT243" s="223" t="s">
        <v>325</v>
      </c>
      <c r="AU243" s="223" t="s">
        <v>83</v>
      </c>
      <c r="AY243" s="17" t="s">
        <v>152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81</v>
      </c>
      <c r="BK243" s="224">
        <f>ROUND(I243*H243,2)</f>
        <v>0</v>
      </c>
      <c r="BL243" s="17" t="s">
        <v>151</v>
      </c>
      <c r="BM243" s="223" t="s">
        <v>1546</v>
      </c>
    </row>
    <row r="244" s="13" customFormat="1">
      <c r="B244" s="242"/>
      <c r="C244" s="243"/>
      <c r="D244" s="229" t="s">
        <v>182</v>
      </c>
      <c r="E244" s="244" t="s">
        <v>19</v>
      </c>
      <c r="F244" s="245" t="s">
        <v>151</v>
      </c>
      <c r="G244" s="243"/>
      <c r="H244" s="246">
        <v>4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AT244" s="252" t="s">
        <v>182</v>
      </c>
      <c r="AU244" s="252" t="s">
        <v>83</v>
      </c>
      <c r="AV244" s="13" t="s">
        <v>83</v>
      </c>
      <c r="AW244" s="13" t="s">
        <v>35</v>
      </c>
      <c r="AX244" s="13" t="s">
        <v>81</v>
      </c>
      <c r="AY244" s="252" t="s">
        <v>152</v>
      </c>
    </row>
    <row r="245" s="11" customFormat="1" ht="22.8" customHeight="1">
      <c r="B245" s="195"/>
      <c r="C245" s="196"/>
      <c r="D245" s="197" t="s">
        <v>72</v>
      </c>
      <c r="E245" s="209" t="s">
        <v>1547</v>
      </c>
      <c r="F245" s="209" t="s">
        <v>1548</v>
      </c>
      <c r="G245" s="196"/>
      <c r="H245" s="196"/>
      <c r="I245" s="199"/>
      <c r="J245" s="210">
        <f>BK245</f>
        <v>0</v>
      </c>
      <c r="K245" s="196"/>
      <c r="L245" s="201"/>
      <c r="M245" s="202"/>
      <c r="N245" s="203"/>
      <c r="O245" s="203"/>
      <c r="P245" s="204">
        <f>SUM(P246:P274)</f>
        <v>0</v>
      </c>
      <c r="Q245" s="203"/>
      <c r="R245" s="204">
        <f>SUM(R246:R274)</f>
        <v>0</v>
      </c>
      <c r="S245" s="203"/>
      <c r="T245" s="205">
        <f>SUM(T246:T274)</f>
        <v>0</v>
      </c>
      <c r="AR245" s="206" t="s">
        <v>83</v>
      </c>
      <c r="AT245" s="207" t="s">
        <v>72</v>
      </c>
      <c r="AU245" s="207" t="s">
        <v>81</v>
      </c>
      <c r="AY245" s="206" t="s">
        <v>152</v>
      </c>
      <c r="BK245" s="208">
        <f>SUM(BK246:BK274)</f>
        <v>0</v>
      </c>
    </row>
    <row r="246" s="1" customFormat="1" ht="16.5" customHeight="1">
      <c r="B246" s="38"/>
      <c r="C246" s="264" t="s">
        <v>481</v>
      </c>
      <c r="D246" s="264" t="s">
        <v>325</v>
      </c>
      <c r="E246" s="265" t="s">
        <v>1549</v>
      </c>
      <c r="F246" s="266" t="s">
        <v>1550</v>
      </c>
      <c r="G246" s="267" t="s">
        <v>1074</v>
      </c>
      <c r="H246" s="268">
        <v>3273.1439999999998</v>
      </c>
      <c r="I246" s="269"/>
      <c r="J246" s="270">
        <f>ROUND(I246*H246,2)</f>
        <v>0</v>
      </c>
      <c r="K246" s="266" t="s">
        <v>19</v>
      </c>
      <c r="L246" s="271"/>
      <c r="M246" s="272" t="s">
        <v>19</v>
      </c>
      <c r="N246" s="273" t="s">
        <v>44</v>
      </c>
      <c r="O246" s="83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223" t="s">
        <v>233</v>
      </c>
      <c r="AT246" s="223" t="s">
        <v>325</v>
      </c>
      <c r="AU246" s="223" t="s">
        <v>83</v>
      </c>
      <c r="AY246" s="17" t="s">
        <v>152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151</v>
      </c>
      <c r="BM246" s="223" t="s">
        <v>1551</v>
      </c>
    </row>
    <row r="247" s="13" customFormat="1">
      <c r="B247" s="242"/>
      <c r="C247" s="243"/>
      <c r="D247" s="229" t="s">
        <v>182</v>
      </c>
      <c r="E247" s="244" t="s">
        <v>19</v>
      </c>
      <c r="F247" s="245" t="s">
        <v>1552</v>
      </c>
      <c r="G247" s="243"/>
      <c r="H247" s="246">
        <v>3273.1439999999998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AT247" s="252" t="s">
        <v>182</v>
      </c>
      <c r="AU247" s="252" t="s">
        <v>83</v>
      </c>
      <c r="AV247" s="13" t="s">
        <v>83</v>
      </c>
      <c r="AW247" s="13" t="s">
        <v>35</v>
      </c>
      <c r="AX247" s="13" t="s">
        <v>73</v>
      </c>
      <c r="AY247" s="252" t="s">
        <v>152</v>
      </c>
    </row>
    <row r="248" s="14" customFormat="1">
      <c r="B248" s="253"/>
      <c r="C248" s="254"/>
      <c r="D248" s="229" t="s">
        <v>182</v>
      </c>
      <c r="E248" s="255" t="s">
        <v>19</v>
      </c>
      <c r="F248" s="256" t="s">
        <v>189</v>
      </c>
      <c r="G248" s="254"/>
      <c r="H248" s="257">
        <v>3273.1439999999998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AT248" s="263" t="s">
        <v>182</v>
      </c>
      <c r="AU248" s="263" t="s">
        <v>83</v>
      </c>
      <c r="AV248" s="14" t="s">
        <v>151</v>
      </c>
      <c r="AW248" s="14" t="s">
        <v>35</v>
      </c>
      <c r="AX248" s="14" t="s">
        <v>81</v>
      </c>
      <c r="AY248" s="263" t="s">
        <v>152</v>
      </c>
    </row>
    <row r="249" s="1" customFormat="1" ht="16.5" customHeight="1">
      <c r="B249" s="38"/>
      <c r="C249" s="264" t="s">
        <v>493</v>
      </c>
      <c r="D249" s="264" t="s">
        <v>325</v>
      </c>
      <c r="E249" s="265" t="s">
        <v>1553</v>
      </c>
      <c r="F249" s="266" t="s">
        <v>1554</v>
      </c>
      <c r="G249" s="267" t="s">
        <v>1074</v>
      </c>
      <c r="H249" s="268">
        <v>3273.1439999999998</v>
      </c>
      <c r="I249" s="269"/>
      <c r="J249" s="270">
        <f>ROUND(I249*H249,2)</f>
        <v>0</v>
      </c>
      <c r="K249" s="266" t="s">
        <v>19</v>
      </c>
      <c r="L249" s="271"/>
      <c r="M249" s="272" t="s">
        <v>19</v>
      </c>
      <c r="N249" s="273" t="s">
        <v>44</v>
      </c>
      <c r="O249" s="83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AR249" s="223" t="s">
        <v>233</v>
      </c>
      <c r="AT249" s="223" t="s">
        <v>325</v>
      </c>
      <c r="AU249" s="223" t="s">
        <v>83</v>
      </c>
      <c r="AY249" s="17" t="s">
        <v>152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81</v>
      </c>
      <c r="BK249" s="224">
        <f>ROUND(I249*H249,2)</f>
        <v>0</v>
      </c>
      <c r="BL249" s="17" t="s">
        <v>151</v>
      </c>
      <c r="BM249" s="223" t="s">
        <v>1555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1552</v>
      </c>
      <c r="G250" s="243"/>
      <c r="H250" s="246">
        <v>3273.1439999999998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81</v>
      </c>
      <c r="AY250" s="252" t="s">
        <v>152</v>
      </c>
    </row>
    <row r="251" s="1" customFormat="1" ht="16.5" customHeight="1">
      <c r="B251" s="38"/>
      <c r="C251" s="264" t="s">
        <v>498</v>
      </c>
      <c r="D251" s="264" t="s">
        <v>325</v>
      </c>
      <c r="E251" s="265" t="s">
        <v>1556</v>
      </c>
      <c r="F251" s="266" t="s">
        <v>1557</v>
      </c>
      <c r="G251" s="267" t="s">
        <v>1542</v>
      </c>
      <c r="H251" s="268">
        <v>28</v>
      </c>
      <c r="I251" s="269"/>
      <c r="J251" s="270">
        <f>ROUND(I251*H251,2)</f>
        <v>0</v>
      </c>
      <c r="K251" s="266" t="s">
        <v>19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223" t="s">
        <v>233</v>
      </c>
      <c r="AT251" s="223" t="s">
        <v>325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151</v>
      </c>
      <c r="BM251" s="223" t="s">
        <v>1558</v>
      </c>
    </row>
    <row r="252" s="13" customFormat="1">
      <c r="B252" s="242"/>
      <c r="C252" s="243"/>
      <c r="D252" s="229" t="s">
        <v>182</v>
      </c>
      <c r="E252" s="244" t="s">
        <v>19</v>
      </c>
      <c r="F252" s="245" t="s">
        <v>1559</v>
      </c>
      <c r="G252" s="243"/>
      <c r="H252" s="246">
        <v>28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AT252" s="252" t="s">
        <v>182</v>
      </c>
      <c r="AU252" s="252" t="s">
        <v>83</v>
      </c>
      <c r="AV252" s="13" t="s">
        <v>83</v>
      </c>
      <c r="AW252" s="13" t="s">
        <v>35</v>
      </c>
      <c r="AX252" s="13" t="s">
        <v>73</v>
      </c>
      <c r="AY252" s="252" t="s">
        <v>152</v>
      </c>
    </row>
    <row r="253" s="14" customFormat="1">
      <c r="B253" s="253"/>
      <c r="C253" s="254"/>
      <c r="D253" s="229" t="s">
        <v>182</v>
      </c>
      <c r="E253" s="255" t="s">
        <v>19</v>
      </c>
      <c r="F253" s="256" t="s">
        <v>189</v>
      </c>
      <c r="G253" s="254"/>
      <c r="H253" s="257">
        <v>28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AT253" s="263" t="s">
        <v>182</v>
      </c>
      <c r="AU253" s="263" t="s">
        <v>83</v>
      </c>
      <c r="AV253" s="14" t="s">
        <v>151</v>
      </c>
      <c r="AW253" s="14" t="s">
        <v>35</v>
      </c>
      <c r="AX253" s="14" t="s">
        <v>81</v>
      </c>
      <c r="AY253" s="263" t="s">
        <v>152</v>
      </c>
    </row>
    <row r="254" s="1" customFormat="1" ht="16.5" customHeight="1">
      <c r="B254" s="38"/>
      <c r="C254" s="264" t="s">
        <v>504</v>
      </c>
      <c r="D254" s="264" t="s">
        <v>325</v>
      </c>
      <c r="E254" s="265" t="s">
        <v>1560</v>
      </c>
      <c r="F254" s="266" t="s">
        <v>1561</v>
      </c>
      <c r="G254" s="267" t="s">
        <v>236</v>
      </c>
      <c r="H254" s="268">
        <v>47.5</v>
      </c>
      <c r="I254" s="269"/>
      <c r="J254" s="270">
        <f>ROUND(I254*H254,2)</f>
        <v>0</v>
      </c>
      <c r="K254" s="266" t="s">
        <v>19</v>
      </c>
      <c r="L254" s="271"/>
      <c r="M254" s="272" t="s">
        <v>19</v>
      </c>
      <c r="N254" s="273" t="s">
        <v>44</v>
      </c>
      <c r="O254" s="83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AR254" s="223" t="s">
        <v>233</v>
      </c>
      <c r="AT254" s="223" t="s">
        <v>325</v>
      </c>
      <c r="AU254" s="223" t="s">
        <v>83</v>
      </c>
      <c r="AY254" s="17" t="s">
        <v>152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81</v>
      </c>
      <c r="BK254" s="224">
        <f>ROUND(I254*H254,2)</f>
        <v>0</v>
      </c>
      <c r="BL254" s="17" t="s">
        <v>151</v>
      </c>
      <c r="BM254" s="223" t="s">
        <v>1562</v>
      </c>
    </row>
    <row r="255" s="13" customFormat="1">
      <c r="B255" s="242"/>
      <c r="C255" s="243"/>
      <c r="D255" s="229" t="s">
        <v>182</v>
      </c>
      <c r="E255" s="244" t="s">
        <v>19</v>
      </c>
      <c r="F255" s="245" t="s">
        <v>1563</v>
      </c>
      <c r="G255" s="243"/>
      <c r="H255" s="246">
        <v>47.5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AT255" s="252" t="s">
        <v>182</v>
      </c>
      <c r="AU255" s="252" t="s">
        <v>83</v>
      </c>
      <c r="AV255" s="13" t="s">
        <v>83</v>
      </c>
      <c r="AW255" s="13" t="s">
        <v>35</v>
      </c>
      <c r="AX255" s="13" t="s">
        <v>73</v>
      </c>
      <c r="AY255" s="252" t="s">
        <v>152</v>
      </c>
    </row>
    <row r="256" s="14" customFormat="1">
      <c r="B256" s="253"/>
      <c r="C256" s="254"/>
      <c r="D256" s="229" t="s">
        <v>182</v>
      </c>
      <c r="E256" s="255" t="s">
        <v>19</v>
      </c>
      <c r="F256" s="256" t="s">
        <v>189</v>
      </c>
      <c r="G256" s="254"/>
      <c r="H256" s="257">
        <v>47.5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AT256" s="263" t="s">
        <v>182</v>
      </c>
      <c r="AU256" s="263" t="s">
        <v>83</v>
      </c>
      <c r="AV256" s="14" t="s">
        <v>151</v>
      </c>
      <c r="AW256" s="14" t="s">
        <v>35</v>
      </c>
      <c r="AX256" s="14" t="s">
        <v>81</v>
      </c>
      <c r="AY256" s="263" t="s">
        <v>152</v>
      </c>
    </row>
    <row r="257" s="1" customFormat="1" ht="16.5" customHeight="1">
      <c r="B257" s="38"/>
      <c r="C257" s="264" t="s">
        <v>510</v>
      </c>
      <c r="D257" s="264" t="s">
        <v>325</v>
      </c>
      <c r="E257" s="265" t="s">
        <v>1564</v>
      </c>
      <c r="F257" s="266" t="s">
        <v>1565</v>
      </c>
      <c r="G257" s="267" t="s">
        <v>236</v>
      </c>
      <c r="H257" s="268">
        <v>67.5</v>
      </c>
      <c r="I257" s="269"/>
      <c r="J257" s="270">
        <f>ROUND(I257*H257,2)</f>
        <v>0</v>
      </c>
      <c r="K257" s="266" t="s">
        <v>19</v>
      </c>
      <c r="L257" s="271"/>
      <c r="M257" s="272" t="s">
        <v>19</v>
      </c>
      <c r="N257" s="273" t="s">
        <v>44</v>
      </c>
      <c r="O257" s="83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AR257" s="223" t="s">
        <v>233</v>
      </c>
      <c r="AT257" s="223" t="s">
        <v>325</v>
      </c>
      <c r="AU257" s="223" t="s">
        <v>83</v>
      </c>
      <c r="AY257" s="17" t="s">
        <v>152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81</v>
      </c>
      <c r="BK257" s="224">
        <f>ROUND(I257*H257,2)</f>
        <v>0</v>
      </c>
      <c r="BL257" s="17" t="s">
        <v>151</v>
      </c>
      <c r="BM257" s="223" t="s">
        <v>1566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1567</v>
      </c>
      <c r="G258" s="243"/>
      <c r="H258" s="246">
        <v>67.5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81</v>
      </c>
      <c r="AY258" s="252" t="s">
        <v>152</v>
      </c>
    </row>
    <row r="259" s="1" customFormat="1" ht="24" customHeight="1">
      <c r="B259" s="38"/>
      <c r="C259" s="264" t="s">
        <v>519</v>
      </c>
      <c r="D259" s="264" t="s">
        <v>325</v>
      </c>
      <c r="E259" s="265" t="s">
        <v>1568</v>
      </c>
      <c r="F259" s="266" t="s">
        <v>1569</v>
      </c>
      <c r="G259" s="267" t="s">
        <v>1542</v>
      </c>
      <c r="H259" s="268">
        <v>1</v>
      </c>
      <c r="I259" s="269"/>
      <c r="J259" s="270">
        <f>ROUND(I259*H259,2)</f>
        <v>0</v>
      </c>
      <c r="K259" s="266" t="s">
        <v>19</v>
      </c>
      <c r="L259" s="271"/>
      <c r="M259" s="272" t="s">
        <v>19</v>
      </c>
      <c r="N259" s="273" t="s">
        <v>44</v>
      </c>
      <c r="O259" s="83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AR259" s="223" t="s">
        <v>233</v>
      </c>
      <c r="AT259" s="223" t="s">
        <v>325</v>
      </c>
      <c r="AU259" s="223" t="s">
        <v>83</v>
      </c>
      <c r="AY259" s="17" t="s">
        <v>152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151</v>
      </c>
      <c r="BM259" s="223" t="s">
        <v>1570</v>
      </c>
    </row>
    <row r="260" s="1" customFormat="1" ht="24" customHeight="1">
      <c r="B260" s="38"/>
      <c r="C260" s="211" t="s">
        <v>528</v>
      </c>
      <c r="D260" s="211" t="s">
        <v>155</v>
      </c>
      <c r="E260" s="212" t="s">
        <v>1571</v>
      </c>
      <c r="F260" s="213" t="s">
        <v>1572</v>
      </c>
      <c r="G260" s="214" t="s">
        <v>236</v>
      </c>
      <c r="H260" s="215">
        <v>47.5</v>
      </c>
      <c r="I260" s="216"/>
      <c r="J260" s="217">
        <f>ROUND(I260*H260,2)</f>
        <v>0</v>
      </c>
      <c r="K260" s="213" t="s">
        <v>1382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AR260" s="223" t="s">
        <v>645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645</v>
      </c>
      <c r="BM260" s="223" t="s">
        <v>1573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1563</v>
      </c>
      <c r="G261" s="243"/>
      <c r="H261" s="246">
        <v>47.5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4" customFormat="1">
      <c r="B262" s="253"/>
      <c r="C262" s="254"/>
      <c r="D262" s="229" t="s">
        <v>182</v>
      </c>
      <c r="E262" s="255" t="s">
        <v>19</v>
      </c>
      <c r="F262" s="256" t="s">
        <v>189</v>
      </c>
      <c r="G262" s="254"/>
      <c r="H262" s="257">
        <v>47.5</v>
      </c>
      <c r="I262" s="258"/>
      <c r="J262" s="254"/>
      <c r="K262" s="254"/>
      <c r="L262" s="259"/>
      <c r="M262" s="260"/>
      <c r="N262" s="261"/>
      <c r="O262" s="261"/>
      <c r="P262" s="261"/>
      <c r="Q262" s="261"/>
      <c r="R262" s="261"/>
      <c r="S262" s="261"/>
      <c r="T262" s="262"/>
      <c r="AT262" s="263" t="s">
        <v>182</v>
      </c>
      <c r="AU262" s="263" t="s">
        <v>83</v>
      </c>
      <c r="AV262" s="14" t="s">
        <v>151</v>
      </c>
      <c r="AW262" s="14" t="s">
        <v>35</v>
      </c>
      <c r="AX262" s="14" t="s">
        <v>81</v>
      </c>
      <c r="AY262" s="263" t="s">
        <v>152</v>
      </c>
    </row>
    <row r="263" s="1" customFormat="1" ht="16.5" customHeight="1">
      <c r="B263" s="38"/>
      <c r="C263" s="264" t="s">
        <v>492</v>
      </c>
      <c r="D263" s="264" t="s">
        <v>325</v>
      </c>
      <c r="E263" s="265" t="s">
        <v>1574</v>
      </c>
      <c r="F263" s="266" t="s">
        <v>1575</v>
      </c>
      <c r="G263" s="267" t="s">
        <v>236</v>
      </c>
      <c r="H263" s="268">
        <v>115</v>
      </c>
      <c r="I263" s="269"/>
      <c r="J263" s="270">
        <f>ROUND(I263*H263,2)</f>
        <v>0</v>
      </c>
      <c r="K263" s="266" t="s">
        <v>19</v>
      </c>
      <c r="L263" s="271"/>
      <c r="M263" s="272" t="s">
        <v>19</v>
      </c>
      <c r="N263" s="273" t="s">
        <v>44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AR263" s="223" t="s">
        <v>1149</v>
      </c>
      <c r="AT263" s="223" t="s">
        <v>325</v>
      </c>
      <c r="AU263" s="223" t="s">
        <v>83</v>
      </c>
      <c r="AY263" s="17" t="s">
        <v>152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645</v>
      </c>
      <c r="BM263" s="223" t="s">
        <v>1576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1563</v>
      </c>
      <c r="G264" s="243"/>
      <c r="H264" s="246">
        <v>47.5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3" customFormat="1">
      <c r="B265" s="242"/>
      <c r="C265" s="243"/>
      <c r="D265" s="229" t="s">
        <v>182</v>
      </c>
      <c r="E265" s="244" t="s">
        <v>19</v>
      </c>
      <c r="F265" s="245" t="s">
        <v>1567</v>
      </c>
      <c r="G265" s="243"/>
      <c r="H265" s="246">
        <v>67.5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AT265" s="252" t="s">
        <v>182</v>
      </c>
      <c r="AU265" s="252" t="s">
        <v>83</v>
      </c>
      <c r="AV265" s="13" t="s">
        <v>83</v>
      </c>
      <c r="AW265" s="13" t="s">
        <v>35</v>
      </c>
      <c r="AX265" s="13" t="s">
        <v>73</v>
      </c>
      <c r="AY265" s="252" t="s">
        <v>152</v>
      </c>
    </row>
    <row r="266" s="14" customFormat="1">
      <c r="B266" s="253"/>
      <c r="C266" s="254"/>
      <c r="D266" s="229" t="s">
        <v>182</v>
      </c>
      <c r="E266" s="255" t="s">
        <v>19</v>
      </c>
      <c r="F266" s="256" t="s">
        <v>189</v>
      </c>
      <c r="G266" s="254"/>
      <c r="H266" s="257">
        <v>115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AT266" s="263" t="s">
        <v>182</v>
      </c>
      <c r="AU266" s="263" t="s">
        <v>83</v>
      </c>
      <c r="AV266" s="14" t="s">
        <v>151</v>
      </c>
      <c r="AW266" s="14" t="s">
        <v>35</v>
      </c>
      <c r="AX266" s="14" t="s">
        <v>81</v>
      </c>
      <c r="AY266" s="263" t="s">
        <v>152</v>
      </c>
    </row>
    <row r="267" s="1" customFormat="1" ht="24" customHeight="1">
      <c r="B267" s="38"/>
      <c r="C267" s="264" t="s">
        <v>539</v>
      </c>
      <c r="D267" s="264" t="s">
        <v>325</v>
      </c>
      <c r="E267" s="265" t="s">
        <v>1577</v>
      </c>
      <c r="F267" s="266" t="s">
        <v>1578</v>
      </c>
      <c r="G267" s="267" t="s">
        <v>1542</v>
      </c>
      <c r="H267" s="268">
        <v>1</v>
      </c>
      <c r="I267" s="269"/>
      <c r="J267" s="270">
        <f>ROUND(I267*H267,2)</f>
        <v>0</v>
      </c>
      <c r="K267" s="266" t="s">
        <v>19</v>
      </c>
      <c r="L267" s="271"/>
      <c r="M267" s="272" t="s">
        <v>19</v>
      </c>
      <c r="N267" s="273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233</v>
      </c>
      <c r="AT267" s="223" t="s">
        <v>325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151</v>
      </c>
      <c r="BM267" s="223" t="s">
        <v>1579</v>
      </c>
    </row>
    <row r="268" s="1" customFormat="1" ht="16.5" customHeight="1">
      <c r="B268" s="38"/>
      <c r="C268" s="264" t="s">
        <v>547</v>
      </c>
      <c r="D268" s="264" t="s">
        <v>325</v>
      </c>
      <c r="E268" s="265" t="s">
        <v>1580</v>
      </c>
      <c r="F268" s="266" t="s">
        <v>1581</v>
      </c>
      <c r="G268" s="267" t="s">
        <v>1542</v>
      </c>
      <c r="H268" s="268">
        <v>1</v>
      </c>
      <c r="I268" s="269"/>
      <c r="J268" s="270">
        <f>ROUND(I268*H268,2)</f>
        <v>0</v>
      </c>
      <c r="K268" s="266" t="s">
        <v>19</v>
      </c>
      <c r="L268" s="271"/>
      <c r="M268" s="272" t="s">
        <v>19</v>
      </c>
      <c r="N268" s="273" t="s">
        <v>44</v>
      </c>
      <c r="O268" s="83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AR268" s="223" t="s">
        <v>233</v>
      </c>
      <c r="AT268" s="223" t="s">
        <v>325</v>
      </c>
      <c r="AU268" s="223" t="s">
        <v>83</v>
      </c>
      <c r="AY268" s="17" t="s">
        <v>152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81</v>
      </c>
      <c r="BK268" s="224">
        <f>ROUND(I268*H268,2)</f>
        <v>0</v>
      </c>
      <c r="BL268" s="17" t="s">
        <v>151</v>
      </c>
      <c r="BM268" s="223" t="s">
        <v>1582</v>
      </c>
    </row>
    <row r="269" s="1" customFormat="1" ht="16.5" customHeight="1">
      <c r="B269" s="38"/>
      <c r="C269" s="264" t="s">
        <v>555</v>
      </c>
      <c r="D269" s="264" t="s">
        <v>325</v>
      </c>
      <c r="E269" s="265" t="s">
        <v>1583</v>
      </c>
      <c r="F269" s="266" t="s">
        <v>1584</v>
      </c>
      <c r="G269" s="267" t="s">
        <v>1542</v>
      </c>
      <c r="H269" s="268">
        <v>1</v>
      </c>
      <c r="I269" s="269"/>
      <c r="J269" s="270">
        <f>ROUND(I269*H269,2)</f>
        <v>0</v>
      </c>
      <c r="K269" s="266" t="s">
        <v>19</v>
      </c>
      <c r="L269" s="271"/>
      <c r="M269" s="272" t="s">
        <v>19</v>
      </c>
      <c r="N269" s="273" t="s">
        <v>44</v>
      </c>
      <c r="O269" s="83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AR269" s="223" t="s">
        <v>233</v>
      </c>
      <c r="AT269" s="223" t="s">
        <v>325</v>
      </c>
      <c r="AU269" s="223" t="s">
        <v>83</v>
      </c>
      <c r="AY269" s="17" t="s">
        <v>152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7" t="s">
        <v>81</v>
      </c>
      <c r="BK269" s="224">
        <f>ROUND(I269*H269,2)</f>
        <v>0</v>
      </c>
      <c r="BL269" s="17" t="s">
        <v>151</v>
      </c>
      <c r="BM269" s="223" t="s">
        <v>1585</v>
      </c>
    </row>
    <row r="270" s="1" customFormat="1" ht="16.5" customHeight="1">
      <c r="B270" s="38"/>
      <c r="C270" s="264" t="s">
        <v>560</v>
      </c>
      <c r="D270" s="264" t="s">
        <v>325</v>
      </c>
      <c r="E270" s="265" t="s">
        <v>1586</v>
      </c>
      <c r="F270" s="266" t="s">
        <v>1587</v>
      </c>
      <c r="G270" s="267" t="s">
        <v>236</v>
      </c>
      <c r="H270" s="268">
        <v>3273.1439999999998</v>
      </c>
      <c r="I270" s="269"/>
      <c r="J270" s="270">
        <f>ROUND(I270*H270,2)</f>
        <v>0</v>
      </c>
      <c r="K270" s="266" t="s">
        <v>19</v>
      </c>
      <c r="L270" s="271"/>
      <c r="M270" s="272" t="s">
        <v>19</v>
      </c>
      <c r="N270" s="273" t="s">
        <v>44</v>
      </c>
      <c r="O270" s="83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AR270" s="223" t="s">
        <v>233</v>
      </c>
      <c r="AT270" s="223" t="s">
        <v>325</v>
      </c>
      <c r="AU270" s="223" t="s">
        <v>83</v>
      </c>
      <c r="AY270" s="17" t="s">
        <v>152</v>
      </c>
      <c r="BE270" s="224">
        <f>IF(N270="základní",J270,0)</f>
        <v>0</v>
      </c>
      <c r="BF270" s="224">
        <f>IF(N270="snížená",J270,0)</f>
        <v>0</v>
      </c>
      <c r="BG270" s="224">
        <f>IF(N270="zákl. přenesená",J270,0)</f>
        <v>0</v>
      </c>
      <c r="BH270" s="224">
        <f>IF(N270="sníž. přenesená",J270,0)</f>
        <v>0</v>
      </c>
      <c r="BI270" s="224">
        <f>IF(N270="nulová",J270,0)</f>
        <v>0</v>
      </c>
      <c r="BJ270" s="17" t="s">
        <v>81</v>
      </c>
      <c r="BK270" s="224">
        <f>ROUND(I270*H270,2)</f>
        <v>0</v>
      </c>
      <c r="BL270" s="17" t="s">
        <v>151</v>
      </c>
      <c r="BM270" s="223" t="s">
        <v>1588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1552</v>
      </c>
      <c r="G271" s="243"/>
      <c r="H271" s="246">
        <v>3273.1439999999998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81</v>
      </c>
      <c r="AY271" s="252" t="s">
        <v>152</v>
      </c>
    </row>
    <row r="272" s="1" customFormat="1" ht="16.5" customHeight="1">
      <c r="B272" s="38"/>
      <c r="C272" s="264" t="s">
        <v>567</v>
      </c>
      <c r="D272" s="264" t="s">
        <v>325</v>
      </c>
      <c r="E272" s="265" t="s">
        <v>1589</v>
      </c>
      <c r="F272" s="266" t="s">
        <v>1590</v>
      </c>
      <c r="G272" s="267" t="s">
        <v>236</v>
      </c>
      <c r="H272" s="268">
        <v>162.40799999999999</v>
      </c>
      <c r="I272" s="269"/>
      <c r="J272" s="270">
        <f>ROUND(I272*H272,2)</f>
        <v>0</v>
      </c>
      <c r="K272" s="266" t="s">
        <v>19</v>
      </c>
      <c r="L272" s="271"/>
      <c r="M272" s="272" t="s">
        <v>19</v>
      </c>
      <c r="N272" s="273" t="s">
        <v>44</v>
      </c>
      <c r="O272" s="83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AR272" s="223" t="s">
        <v>233</v>
      </c>
      <c r="AT272" s="223" t="s">
        <v>325</v>
      </c>
      <c r="AU272" s="223" t="s">
        <v>83</v>
      </c>
      <c r="AY272" s="17" t="s">
        <v>152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7" t="s">
        <v>81</v>
      </c>
      <c r="BK272" s="224">
        <f>ROUND(I272*H272,2)</f>
        <v>0</v>
      </c>
      <c r="BL272" s="17" t="s">
        <v>151</v>
      </c>
      <c r="BM272" s="223" t="s">
        <v>1591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1592</v>
      </c>
      <c r="G273" s="243"/>
      <c r="H273" s="246">
        <v>162.40799999999999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81</v>
      </c>
      <c r="AY273" s="252" t="s">
        <v>152</v>
      </c>
    </row>
    <row r="274" s="1" customFormat="1" ht="16.5" customHeight="1">
      <c r="B274" s="38"/>
      <c r="C274" s="264" t="s">
        <v>572</v>
      </c>
      <c r="D274" s="264" t="s">
        <v>325</v>
      </c>
      <c r="E274" s="265" t="s">
        <v>1593</v>
      </c>
      <c r="F274" s="266" t="s">
        <v>1594</v>
      </c>
      <c r="G274" s="267" t="s">
        <v>1542</v>
      </c>
      <c r="H274" s="268">
        <v>1</v>
      </c>
      <c r="I274" s="269"/>
      <c r="J274" s="270">
        <f>ROUND(I274*H274,2)</f>
        <v>0</v>
      </c>
      <c r="K274" s="266" t="s">
        <v>19</v>
      </c>
      <c r="L274" s="271"/>
      <c r="M274" s="272" t="s">
        <v>19</v>
      </c>
      <c r="N274" s="273" t="s">
        <v>44</v>
      </c>
      <c r="O274" s="83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AR274" s="223" t="s">
        <v>233</v>
      </c>
      <c r="AT274" s="223" t="s">
        <v>325</v>
      </c>
      <c r="AU274" s="223" t="s">
        <v>83</v>
      </c>
      <c r="AY274" s="17" t="s">
        <v>152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81</v>
      </c>
      <c r="BK274" s="224">
        <f>ROUND(I274*H274,2)</f>
        <v>0</v>
      </c>
      <c r="BL274" s="17" t="s">
        <v>151</v>
      </c>
      <c r="BM274" s="223" t="s">
        <v>1595</v>
      </c>
    </row>
    <row r="275" s="11" customFormat="1" ht="25.92" customHeight="1">
      <c r="B275" s="195"/>
      <c r="C275" s="196"/>
      <c r="D275" s="197" t="s">
        <v>72</v>
      </c>
      <c r="E275" s="198" t="s">
        <v>149</v>
      </c>
      <c r="F275" s="198" t="s">
        <v>1596</v>
      </c>
      <c r="G275" s="196"/>
      <c r="H275" s="196"/>
      <c r="I275" s="199"/>
      <c r="J275" s="200">
        <f>BK275</f>
        <v>0</v>
      </c>
      <c r="K275" s="196"/>
      <c r="L275" s="201"/>
      <c r="M275" s="202"/>
      <c r="N275" s="203"/>
      <c r="O275" s="203"/>
      <c r="P275" s="204">
        <f>P276</f>
        <v>0</v>
      </c>
      <c r="Q275" s="203"/>
      <c r="R275" s="204">
        <f>R276</f>
        <v>0</v>
      </c>
      <c r="S275" s="203"/>
      <c r="T275" s="205">
        <f>T276</f>
        <v>0</v>
      </c>
      <c r="AR275" s="206" t="s">
        <v>81</v>
      </c>
      <c r="AT275" s="207" t="s">
        <v>72</v>
      </c>
      <c r="AU275" s="207" t="s">
        <v>73</v>
      </c>
      <c r="AY275" s="206" t="s">
        <v>152</v>
      </c>
      <c r="BK275" s="208">
        <f>BK276</f>
        <v>0</v>
      </c>
    </row>
    <row r="276" s="11" customFormat="1" ht="22.8" customHeight="1">
      <c r="B276" s="195"/>
      <c r="C276" s="196"/>
      <c r="D276" s="197" t="s">
        <v>72</v>
      </c>
      <c r="E276" s="209" t="s">
        <v>153</v>
      </c>
      <c r="F276" s="209" t="s">
        <v>1597</v>
      </c>
      <c r="G276" s="196"/>
      <c r="H276" s="196"/>
      <c r="I276" s="199"/>
      <c r="J276" s="210">
        <f>BK276</f>
        <v>0</v>
      </c>
      <c r="K276" s="196"/>
      <c r="L276" s="201"/>
      <c r="M276" s="202"/>
      <c r="N276" s="203"/>
      <c r="O276" s="203"/>
      <c r="P276" s="204">
        <f>SUM(P277:P298)</f>
        <v>0</v>
      </c>
      <c r="Q276" s="203"/>
      <c r="R276" s="204">
        <f>SUM(R277:R298)</f>
        <v>0</v>
      </c>
      <c r="S276" s="203"/>
      <c r="T276" s="205">
        <f>SUM(T277:T298)</f>
        <v>0</v>
      </c>
      <c r="AR276" s="206" t="s">
        <v>151</v>
      </c>
      <c r="AT276" s="207" t="s">
        <v>72</v>
      </c>
      <c r="AU276" s="207" t="s">
        <v>81</v>
      </c>
      <c r="AY276" s="206" t="s">
        <v>152</v>
      </c>
      <c r="BK276" s="208">
        <f>SUM(BK277:BK298)</f>
        <v>0</v>
      </c>
    </row>
    <row r="277" s="1" customFormat="1" ht="24" customHeight="1">
      <c r="B277" s="38"/>
      <c r="C277" s="264" t="s">
        <v>583</v>
      </c>
      <c r="D277" s="264" t="s">
        <v>325</v>
      </c>
      <c r="E277" s="265" t="s">
        <v>1598</v>
      </c>
      <c r="F277" s="266" t="s">
        <v>1599</v>
      </c>
      <c r="G277" s="267" t="s">
        <v>254</v>
      </c>
      <c r="H277" s="268">
        <v>5</v>
      </c>
      <c r="I277" s="269"/>
      <c r="J277" s="270">
        <f>ROUND(I277*H277,2)</f>
        <v>0</v>
      </c>
      <c r="K277" s="266" t="s">
        <v>19</v>
      </c>
      <c r="L277" s="271"/>
      <c r="M277" s="272" t="s">
        <v>19</v>
      </c>
      <c r="N277" s="273" t="s">
        <v>44</v>
      </c>
      <c r="O277" s="83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AR277" s="223" t="s">
        <v>1149</v>
      </c>
      <c r="AT277" s="223" t="s">
        <v>325</v>
      </c>
      <c r="AU277" s="223" t="s">
        <v>83</v>
      </c>
      <c r="AY277" s="17" t="s">
        <v>152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81</v>
      </c>
      <c r="BK277" s="224">
        <f>ROUND(I277*H277,2)</f>
        <v>0</v>
      </c>
      <c r="BL277" s="17" t="s">
        <v>645</v>
      </c>
      <c r="BM277" s="223" t="s">
        <v>1600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215</v>
      </c>
      <c r="G278" s="243"/>
      <c r="H278" s="246">
        <v>5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36" customHeight="1">
      <c r="B279" s="38"/>
      <c r="C279" s="264" t="s">
        <v>592</v>
      </c>
      <c r="D279" s="264" t="s">
        <v>325</v>
      </c>
      <c r="E279" s="265" t="s">
        <v>1601</v>
      </c>
      <c r="F279" s="266" t="s">
        <v>1602</v>
      </c>
      <c r="G279" s="267" t="s">
        <v>254</v>
      </c>
      <c r="H279" s="268">
        <v>10</v>
      </c>
      <c r="I279" s="269"/>
      <c r="J279" s="270">
        <f>ROUND(I279*H279,2)</f>
        <v>0</v>
      </c>
      <c r="K279" s="266" t="s">
        <v>19</v>
      </c>
      <c r="L279" s="271"/>
      <c r="M279" s="272" t="s">
        <v>19</v>
      </c>
      <c r="N279" s="273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1149</v>
      </c>
      <c r="AT279" s="223" t="s">
        <v>325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645</v>
      </c>
      <c r="BM279" s="223" t="s">
        <v>1603</v>
      </c>
    </row>
    <row r="280" s="13" customFormat="1">
      <c r="B280" s="242"/>
      <c r="C280" s="243"/>
      <c r="D280" s="229" t="s">
        <v>182</v>
      </c>
      <c r="E280" s="244" t="s">
        <v>19</v>
      </c>
      <c r="F280" s="245" t="s">
        <v>1604</v>
      </c>
      <c r="G280" s="243"/>
      <c r="H280" s="246">
        <v>10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AT280" s="252" t="s">
        <v>182</v>
      </c>
      <c r="AU280" s="252" t="s">
        <v>83</v>
      </c>
      <c r="AV280" s="13" t="s">
        <v>83</v>
      </c>
      <c r="AW280" s="13" t="s">
        <v>35</v>
      </c>
      <c r="AX280" s="13" t="s">
        <v>81</v>
      </c>
      <c r="AY280" s="252" t="s">
        <v>152</v>
      </c>
    </row>
    <row r="281" s="1" customFormat="1" ht="24" customHeight="1">
      <c r="B281" s="38"/>
      <c r="C281" s="211" t="s">
        <v>598</v>
      </c>
      <c r="D281" s="211" t="s">
        <v>155</v>
      </c>
      <c r="E281" s="212" t="s">
        <v>1605</v>
      </c>
      <c r="F281" s="213" t="s">
        <v>1606</v>
      </c>
      <c r="G281" s="214" t="s">
        <v>254</v>
      </c>
      <c r="H281" s="215">
        <v>30</v>
      </c>
      <c r="I281" s="216"/>
      <c r="J281" s="217">
        <f>ROUND(I281*H281,2)</f>
        <v>0</v>
      </c>
      <c r="K281" s="213" t="s">
        <v>19</v>
      </c>
      <c r="L281" s="43"/>
      <c r="M281" s="225" t="s">
        <v>19</v>
      </c>
      <c r="N281" s="226" t="s">
        <v>44</v>
      </c>
      <c r="O281" s="83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AR281" s="223" t="s">
        <v>159</v>
      </c>
      <c r="AT281" s="223" t="s">
        <v>155</v>
      </c>
      <c r="AU281" s="223" t="s">
        <v>83</v>
      </c>
      <c r="AY281" s="17" t="s">
        <v>152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7" t="s">
        <v>81</v>
      </c>
      <c r="BK281" s="224">
        <f>ROUND(I281*H281,2)</f>
        <v>0</v>
      </c>
      <c r="BL281" s="17" t="s">
        <v>159</v>
      </c>
      <c r="BM281" s="223" t="s">
        <v>1607</v>
      </c>
    </row>
    <row r="282" s="13" customFormat="1">
      <c r="B282" s="242"/>
      <c r="C282" s="243"/>
      <c r="D282" s="229" t="s">
        <v>182</v>
      </c>
      <c r="E282" s="244" t="s">
        <v>19</v>
      </c>
      <c r="F282" s="245" t="s">
        <v>1608</v>
      </c>
      <c r="G282" s="243"/>
      <c r="H282" s="246">
        <v>30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AT282" s="252" t="s">
        <v>182</v>
      </c>
      <c r="AU282" s="252" t="s">
        <v>83</v>
      </c>
      <c r="AV282" s="13" t="s">
        <v>83</v>
      </c>
      <c r="AW282" s="13" t="s">
        <v>35</v>
      </c>
      <c r="AX282" s="13" t="s">
        <v>81</v>
      </c>
      <c r="AY282" s="252" t="s">
        <v>152</v>
      </c>
    </row>
    <row r="283" s="1" customFormat="1" ht="24" customHeight="1">
      <c r="B283" s="38"/>
      <c r="C283" s="211" t="s">
        <v>609</v>
      </c>
      <c r="D283" s="211" t="s">
        <v>155</v>
      </c>
      <c r="E283" s="212" t="s">
        <v>1609</v>
      </c>
      <c r="F283" s="213" t="s">
        <v>1610</v>
      </c>
      <c r="G283" s="214" t="s">
        <v>254</v>
      </c>
      <c r="H283" s="215">
        <v>50</v>
      </c>
      <c r="I283" s="216"/>
      <c r="J283" s="217">
        <f>ROUND(I283*H283,2)</f>
        <v>0</v>
      </c>
      <c r="K283" s="213" t="s">
        <v>19</v>
      </c>
      <c r="L283" s="43"/>
      <c r="M283" s="225" t="s">
        <v>19</v>
      </c>
      <c r="N283" s="226" t="s">
        <v>44</v>
      </c>
      <c r="O283" s="83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AR283" s="223" t="s">
        <v>159</v>
      </c>
      <c r="AT283" s="223" t="s">
        <v>155</v>
      </c>
      <c r="AU283" s="223" t="s">
        <v>83</v>
      </c>
      <c r="AY283" s="17" t="s">
        <v>152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81</v>
      </c>
      <c r="BK283" s="224">
        <f>ROUND(I283*H283,2)</f>
        <v>0</v>
      </c>
      <c r="BL283" s="17" t="s">
        <v>159</v>
      </c>
      <c r="BM283" s="223" t="s">
        <v>1611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547</v>
      </c>
      <c r="G284" s="243"/>
      <c r="H284" s="246">
        <v>50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81</v>
      </c>
      <c r="AY284" s="252" t="s">
        <v>152</v>
      </c>
    </row>
    <row r="285" s="1" customFormat="1" ht="24" customHeight="1">
      <c r="B285" s="38"/>
      <c r="C285" s="211" t="s">
        <v>616</v>
      </c>
      <c r="D285" s="211" t="s">
        <v>155</v>
      </c>
      <c r="E285" s="212" t="s">
        <v>1612</v>
      </c>
      <c r="F285" s="213" t="s">
        <v>1613</v>
      </c>
      <c r="G285" s="214" t="s">
        <v>267</v>
      </c>
      <c r="H285" s="215">
        <v>7</v>
      </c>
      <c r="I285" s="216"/>
      <c r="J285" s="217">
        <f>ROUND(I285*H285,2)</f>
        <v>0</v>
      </c>
      <c r="K285" s="213" t="s">
        <v>19</v>
      </c>
      <c r="L285" s="43"/>
      <c r="M285" s="225" t="s">
        <v>19</v>
      </c>
      <c r="N285" s="226" t="s">
        <v>44</v>
      </c>
      <c r="O285" s="83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AR285" s="223" t="s">
        <v>159</v>
      </c>
      <c r="AT285" s="223" t="s">
        <v>155</v>
      </c>
      <c r="AU285" s="223" t="s">
        <v>83</v>
      </c>
      <c r="AY285" s="17" t="s">
        <v>152</v>
      </c>
      <c r="BE285" s="224">
        <f>IF(N285="základní",J285,0)</f>
        <v>0</v>
      </c>
      <c r="BF285" s="224">
        <f>IF(N285="snížená",J285,0)</f>
        <v>0</v>
      </c>
      <c r="BG285" s="224">
        <f>IF(N285="zákl. přenesená",J285,0)</f>
        <v>0</v>
      </c>
      <c r="BH285" s="224">
        <f>IF(N285="sníž. přenesená",J285,0)</f>
        <v>0</v>
      </c>
      <c r="BI285" s="224">
        <f>IF(N285="nulová",J285,0)</f>
        <v>0</v>
      </c>
      <c r="BJ285" s="17" t="s">
        <v>81</v>
      </c>
      <c r="BK285" s="224">
        <f>ROUND(I285*H285,2)</f>
        <v>0</v>
      </c>
      <c r="BL285" s="17" t="s">
        <v>159</v>
      </c>
      <c r="BM285" s="223" t="s">
        <v>1614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228</v>
      </c>
      <c r="G286" s="243"/>
      <c r="H286" s="246">
        <v>7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81</v>
      </c>
      <c r="AY286" s="252" t="s">
        <v>152</v>
      </c>
    </row>
    <row r="287" s="1" customFormat="1" ht="24" customHeight="1">
      <c r="B287" s="38"/>
      <c r="C287" s="211" t="s">
        <v>622</v>
      </c>
      <c r="D287" s="211" t="s">
        <v>155</v>
      </c>
      <c r="E287" s="212" t="s">
        <v>1615</v>
      </c>
      <c r="F287" s="213" t="s">
        <v>1616</v>
      </c>
      <c r="G287" s="214" t="s">
        <v>267</v>
      </c>
      <c r="H287" s="215">
        <v>7</v>
      </c>
      <c r="I287" s="216"/>
      <c r="J287" s="217">
        <f>ROUND(I287*H287,2)</f>
        <v>0</v>
      </c>
      <c r="K287" s="213" t="s">
        <v>19</v>
      </c>
      <c r="L287" s="43"/>
      <c r="M287" s="225" t="s">
        <v>19</v>
      </c>
      <c r="N287" s="226" t="s">
        <v>44</v>
      </c>
      <c r="O287" s="83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AR287" s="223" t="s">
        <v>159</v>
      </c>
      <c r="AT287" s="223" t="s">
        <v>155</v>
      </c>
      <c r="AU287" s="223" t="s">
        <v>83</v>
      </c>
      <c r="AY287" s="17" t="s">
        <v>152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81</v>
      </c>
      <c r="BK287" s="224">
        <f>ROUND(I287*H287,2)</f>
        <v>0</v>
      </c>
      <c r="BL287" s="17" t="s">
        <v>159</v>
      </c>
      <c r="BM287" s="223" t="s">
        <v>1617</v>
      </c>
    </row>
    <row r="288" s="13" customFormat="1">
      <c r="B288" s="242"/>
      <c r="C288" s="243"/>
      <c r="D288" s="229" t="s">
        <v>182</v>
      </c>
      <c r="E288" s="244" t="s">
        <v>19</v>
      </c>
      <c r="F288" s="245" t="s">
        <v>228</v>
      </c>
      <c r="G288" s="243"/>
      <c r="H288" s="246">
        <v>7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AT288" s="252" t="s">
        <v>182</v>
      </c>
      <c r="AU288" s="252" t="s">
        <v>83</v>
      </c>
      <c r="AV288" s="13" t="s">
        <v>83</v>
      </c>
      <c r="AW288" s="13" t="s">
        <v>35</v>
      </c>
      <c r="AX288" s="13" t="s">
        <v>81</v>
      </c>
      <c r="AY288" s="252" t="s">
        <v>152</v>
      </c>
    </row>
    <row r="289" s="1" customFormat="1" ht="24" customHeight="1">
      <c r="B289" s="38"/>
      <c r="C289" s="211" t="s">
        <v>628</v>
      </c>
      <c r="D289" s="211" t="s">
        <v>155</v>
      </c>
      <c r="E289" s="212" t="s">
        <v>1618</v>
      </c>
      <c r="F289" s="213" t="s">
        <v>1619</v>
      </c>
      <c r="G289" s="214" t="s">
        <v>1620</v>
      </c>
      <c r="H289" s="215">
        <v>5</v>
      </c>
      <c r="I289" s="216"/>
      <c r="J289" s="217">
        <f>ROUND(I289*H289,2)</f>
        <v>0</v>
      </c>
      <c r="K289" s="213" t="s">
        <v>19</v>
      </c>
      <c r="L289" s="43"/>
      <c r="M289" s="225" t="s">
        <v>19</v>
      </c>
      <c r="N289" s="226" t="s">
        <v>44</v>
      </c>
      <c r="O289" s="83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AR289" s="223" t="s">
        <v>645</v>
      </c>
      <c r="AT289" s="223" t="s">
        <v>155</v>
      </c>
      <c r="AU289" s="223" t="s">
        <v>83</v>
      </c>
      <c r="AY289" s="17" t="s">
        <v>152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7" t="s">
        <v>81</v>
      </c>
      <c r="BK289" s="224">
        <f>ROUND(I289*H289,2)</f>
        <v>0</v>
      </c>
      <c r="BL289" s="17" t="s">
        <v>645</v>
      </c>
      <c r="BM289" s="223" t="s">
        <v>1621</v>
      </c>
    </row>
    <row r="290" s="13" customFormat="1">
      <c r="B290" s="242"/>
      <c r="C290" s="243"/>
      <c r="D290" s="229" t="s">
        <v>182</v>
      </c>
      <c r="E290" s="244" t="s">
        <v>19</v>
      </c>
      <c r="F290" s="245" t="s">
        <v>215</v>
      </c>
      <c r="G290" s="243"/>
      <c r="H290" s="246">
        <v>5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AT290" s="252" t="s">
        <v>182</v>
      </c>
      <c r="AU290" s="252" t="s">
        <v>83</v>
      </c>
      <c r="AV290" s="13" t="s">
        <v>83</v>
      </c>
      <c r="AW290" s="13" t="s">
        <v>35</v>
      </c>
      <c r="AX290" s="13" t="s">
        <v>81</v>
      </c>
      <c r="AY290" s="252" t="s">
        <v>152</v>
      </c>
    </row>
    <row r="291" s="1" customFormat="1" ht="24" customHeight="1">
      <c r="B291" s="38"/>
      <c r="C291" s="211" t="s">
        <v>632</v>
      </c>
      <c r="D291" s="211" t="s">
        <v>155</v>
      </c>
      <c r="E291" s="212" t="s">
        <v>1622</v>
      </c>
      <c r="F291" s="213" t="s">
        <v>1623</v>
      </c>
      <c r="G291" s="214" t="s">
        <v>254</v>
      </c>
      <c r="H291" s="215">
        <v>15</v>
      </c>
      <c r="I291" s="216"/>
      <c r="J291" s="217">
        <f>ROUND(I291*H291,2)</f>
        <v>0</v>
      </c>
      <c r="K291" s="213" t="s">
        <v>19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AR291" s="223" t="s">
        <v>159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159</v>
      </c>
      <c r="BM291" s="223" t="s">
        <v>1624</v>
      </c>
    </row>
    <row r="292" s="13" customFormat="1">
      <c r="B292" s="242"/>
      <c r="C292" s="243"/>
      <c r="D292" s="229" t="s">
        <v>182</v>
      </c>
      <c r="E292" s="244" t="s">
        <v>19</v>
      </c>
      <c r="F292" s="245" t="s">
        <v>8</v>
      </c>
      <c r="G292" s="243"/>
      <c r="H292" s="246">
        <v>15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AT292" s="252" t="s">
        <v>182</v>
      </c>
      <c r="AU292" s="252" t="s">
        <v>83</v>
      </c>
      <c r="AV292" s="13" t="s">
        <v>83</v>
      </c>
      <c r="AW292" s="13" t="s">
        <v>35</v>
      </c>
      <c r="AX292" s="13" t="s">
        <v>81</v>
      </c>
      <c r="AY292" s="252" t="s">
        <v>152</v>
      </c>
    </row>
    <row r="293" s="1" customFormat="1" ht="24" customHeight="1">
      <c r="B293" s="38"/>
      <c r="C293" s="211" t="s">
        <v>641</v>
      </c>
      <c r="D293" s="211" t="s">
        <v>155</v>
      </c>
      <c r="E293" s="212" t="s">
        <v>1625</v>
      </c>
      <c r="F293" s="213" t="s">
        <v>1626</v>
      </c>
      <c r="G293" s="214" t="s">
        <v>267</v>
      </c>
      <c r="H293" s="215">
        <v>7</v>
      </c>
      <c r="I293" s="216"/>
      <c r="J293" s="217">
        <f>ROUND(I293*H293,2)</f>
        <v>0</v>
      </c>
      <c r="K293" s="213" t="s">
        <v>19</v>
      </c>
      <c r="L293" s="43"/>
      <c r="M293" s="225" t="s">
        <v>19</v>
      </c>
      <c r="N293" s="226" t="s">
        <v>44</v>
      </c>
      <c r="O293" s="83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AR293" s="223" t="s">
        <v>159</v>
      </c>
      <c r="AT293" s="223" t="s">
        <v>155</v>
      </c>
      <c r="AU293" s="223" t="s">
        <v>83</v>
      </c>
      <c r="AY293" s="17" t="s">
        <v>152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81</v>
      </c>
      <c r="BK293" s="224">
        <f>ROUND(I293*H293,2)</f>
        <v>0</v>
      </c>
      <c r="BL293" s="17" t="s">
        <v>159</v>
      </c>
      <c r="BM293" s="223" t="s">
        <v>1627</v>
      </c>
    </row>
    <row r="294" s="1" customFormat="1">
      <c r="B294" s="38"/>
      <c r="C294" s="39"/>
      <c r="D294" s="229" t="s">
        <v>1402</v>
      </c>
      <c r="E294" s="39"/>
      <c r="F294" s="230" t="s">
        <v>1628</v>
      </c>
      <c r="G294" s="39"/>
      <c r="H294" s="39"/>
      <c r="I294" s="135"/>
      <c r="J294" s="39"/>
      <c r="K294" s="39"/>
      <c r="L294" s="43"/>
      <c r="M294" s="231"/>
      <c r="N294" s="83"/>
      <c r="O294" s="83"/>
      <c r="P294" s="83"/>
      <c r="Q294" s="83"/>
      <c r="R294" s="83"/>
      <c r="S294" s="83"/>
      <c r="T294" s="84"/>
      <c r="AT294" s="17" t="s">
        <v>1402</v>
      </c>
      <c r="AU294" s="17" t="s">
        <v>83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228</v>
      </c>
      <c r="G295" s="243"/>
      <c r="H295" s="246">
        <v>7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81</v>
      </c>
      <c r="AY295" s="252" t="s">
        <v>152</v>
      </c>
    </row>
    <row r="296" s="1" customFormat="1" ht="24" customHeight="1">
      <c r="B296" s="38"/>
      <c r="C296" s="264" t="s">
        <v>645</v>
      </c>
      <c r="D296" s="264" t="s">
        <v>325</v>
      </c>
      <c r="E296" s="265" t="s">
        <v>1629</v>
      </c>
      <c r="F296" s="266" t="s">
        <v>1630</v>
      </c>
      <c r="G296" s="267" t="s">
        <v>1542</v>
      </c>
      <c r="H296" s="268">
        <v>7</v>
      </c>
      <c r="I296" s="269"/>
      <c r="J296" s="270">
        <f>ROUND(I296*H296,2)</f>
        <v>0</v>
      </c>
      <c r="K296" s="266" t="s">
        <v>19</v>
      </c>
      <c r="L296" s="271"/>
      <c r="M296" s="272" t="s">
        <v>19</v>
      </c>
      <c r="N296" s="273" t="s">
        <v>44</v>
      </c>
      <c r="O296" s="83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AR296" s="223" t="s">
        <v>233</v>
      </c>
      <c r="AT296" s="223" t="s">
        <v>325</v>
      </c>
      <c r="AU296" s="223" t="s">
        <v>83</v>
      </c>
      <c r="AY296" s="17" t="s">
        <v>152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151</v>
      </c>
      <c r="BM296" s="223" t="s">
        <v>1631</v>
      </c>
    </row>
    <row r="297" s="1" customFormat="1" ht="16.5" customHeight="1">
      <c r="B297" s="38"/>
      <c r="C297" s="264" t="s">
        <v>651</v>
      </c>
      <c r="D297" s="264" t="s">
        <v>325</v>
      </c>
      <c r="E297" s="265" t="s">
        <v>1632</v>
      </c>
      <c r="F297" s="266" t="s">
        <v>1633</v>
      </c>
      <c r="G297" s="267" t="s">
        <v>1074</v>
      </c>
      <c r="H297" s="268">
        <v>54.164999999999999</v>
      </c>
      <c r="I297" s="269"/>
      <c r="J297" s="270">
        <f>ROUND(I297*H297,2)</f>
        <v>0</v>
      </c>
      <c r="K297" s="266" t="s">
        <v>19</v>
      </c>
      <c r="L297" s="271"/>
      <c r="M297" s="272" t="s">
        <v>19</v>
      </c>
      <c r="N297" s="273" t="s">
        <v>44</v>
      </c>
      <c r="O297" s="83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AR297" s="223" t="s">
        <v>233</v>
      </c>
      <c r="AT297" s="223" t="s">
        <v>325</v>
      </c>
      <c r="AU297" s="223" t="s">
        <v>83</v>
      </c>
      <c r="AY297" s="17" t="s">
        <v>152</v>
      </c>
      <c r="BE297" s="224">
        <f>IF(N297="základní",J297,0)</f>
        <v>0</v>
      </c>
      <c r="BF297" s="224">
        <f>IF(N297="snížená",J297,0)</f>
        <v>0</v>
      </c>
      <c r="BG297" s="224">
        <f>IF(N297="zákl. přenesená",J297,0)</f>
        <v>0</v>
      </c>
      <c r="BH297" s="224">
        <f>IF(N297="sníž. přenesená",J297,0)</f>
        <v>0</v>
      </c>
      <c r="BI297" s="224">
        <f>IF(N297="nulová",J297,0)</f>
        <v>0</v>
      </c>
      <c r="BJ297" s="17" t="s">
        <v>81</v>
      </c>
      <c r="BK297" s="224">
        <f>ROUND(I297*H297,2)</f>
        <v>0</v>
      </c>
      <c r="BL297" s="17" t="s">
        <v>151</v>
      </c>
      <c r="BM297" s="223" t="s">
        <v>1634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1635</v>
      </c>
      <c r="G298" s="243"/>
      <c r="H298" s="246">
        <v>54.164999999999999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81</v>
      </c>
      <c r="AY298" s="252" t="s">
        <v>152</v>
      </c>
    </row>
    <row r="299" s="11" customFormat="1" ht="25.92" customHeight="1">
      <c r="B299" s="195"/>
      <c r="C299" s="196"/>
      <c r="D299" s="197" t="s">
        <v>72</v>
      </c>
      <c r="E299" s="198" t="s">
        <v>80</v>
      </c>
      <c r="F299" s="198" t="s">
        <v>1636</v>
      </c>
      <c r="G299" s="196"/>
      <c r="H299" s="196"/>
      <c r="I299" s="199"/>
      <c r="J299" s="200">
        <f>BK299</f>
        <v>0</v>
      </c>
      <c r="K299" s="196"/>
      <c r="L299" s="201"/>
      <c r="M299" s="202"/>
      <c r="N299" s="203"/>
      <c r="O299" s="203"/>
      <c r="P299" s="204">
        <f>SUM(P300:P310)</f>
        <v>0</v>
      </c>
      <c r="Q299" s="203"/>
      <c r="R299" s="204">
        <f>SUM(R300:R310)</f>
        <v>0</v>
      </c>
      <c r="S299" s="203"/>
      <c r="T299" s="205">
        <f>SUM(T300:T310)</f>
        <v>0</v>
      </c>
      <c r="AR299" s="206" t="s">
        <v>151</v>
      </c>
      <c r="AT299" s="207" t="s">
        <v>72</v>
      </c>
      <c r="AU299" s="207" t="s">
        <v>73</v>
      </c>
      <c r="AY299" s="206" t="s">
        <v>152</v>
      </c>
      <c r="BK299" s="208">
        <f>SUM(BK300:BK310)</f>
        <v>0</v>
      </c>
    </row>
    <row r="300" s="1" customFormat="1" ht="36" customHeight="1">
      <c r="B300" s="38"/>
      <c r="C300" s="211" t="s">
        <v>655</v>
      </c>
      <c r="D300" s="211" t="s">
        <v>155</v>
      </c>
      <c r="E300" s="212" t="s">
        <v>1637</v>
      </c>
      <c r="F300" s="213" t="s">
        <v>1638</v>
      </c>
      <c r="G300" s="214" t="s">
        <v>267</v>
      </c>
      <c r="H300" s="215">
        <v>1</v>
      </c>
      <c r="I300" s="216"/>
      <c r="J300" s="217">
        <f>ROUND(I300*H300,2)</f>
        <v>0</v>
      </c>
      <c r="K300" s="213" t="s">
        <v>19</v>
      </c>
      <c r="L300" s="43"/>
      <c r="M300" s="225" t="s">
        <v>19</v>
      </c>
      <c r="N300" s="226" t="s">
        <v>44</v>
      </c>
      <c r="O300" s="83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AR300" s="223" t="s">
        <v>159</v>
      </c>
      <c r="AT300" s="223" t="s">
        <v>155</v>
      </c>
      <c r="AU300" s="223" t="s">
        <v>81</v>
      </c>
      <c r="AY300" s="17" t="s">
        <v>152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7" t="s">
        <v>81</v>
      </c>
      <c r="BK300" s="224">
        <f>ROUND(I300*H300,2)</f>
        <v>0</v>
      </c>
      <c r="BL300" s="17" t="s">
        <v>159</v>
      </c>
      <c r="BM300" s="223" t="s">
        <v>1639</v>
      </c>
    </row>
    <row r="301" s="1" customFormat="1" ht="48" customHeight="1">
      <c r="B301" s="38"/>
      <c r="C301" s="211" t="s">
        <v>661</v>
      </c>
      <c r="D301" s="211" t="s">
        <v>155</v>
      </c>
      <c r="E301" s="212" t="s">
        <v>1640</v>
      </c>
      <c r="F301" s="213" t="s">
        <v>1641</v>
      </c>
      <c r="G301" s="214" t="s">
        <v>267</v>
      </c>
      <c r="H301" s="215">
        <v>1</v>
      </c>
      <c r="I301" s="216"/>
      <c r="J301" s="217">
        <f>ROUND(I301*H301,2)</f>
        <v>0</v>
      </c>
      <c r="K301" s="213" t="s">
        <v>19</v>
      </c>
      <c r="L301" s="43"/>
      <c r="M301" s="225" t="s">
        <v>19</v>
      </c>
      <c r="N301" s="226" t="s">
        <v>44</v>
      </c>
      <c r="O301" s="83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AR301" s="223" t="s">
        <v>159</v>
      </c>
      <c r="AT301" s="223" t="s">
        <v>155</v>
      </c>
      <c r="AU301" s="223" t="s">
        <v>81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159</v>
      </c>
      <c r="BM301" s="223" t="s">
        <v>1642</v>
      </c>
    </row>
    <row r="302" s="1" customFormat="1" ht="24" customHeight="1">
      <c r="B302" s="38"/>
      <c r="C302" s="211" t="s">
        <v>1033</v>
      </c>
      <c r="D302" s="211" t="s">
        <v>155</v>
      </c>
      <c r="E302" s="212" t="s">
        <v>1643</v>
      </c>
      <c r="F302" s="213" t="s">
        <v>1644</v>
      </c>
      <c r="G302" s="214" t="s">
        <v>267</v>
      </c>
      <c r="H302" s="215">
        <v>1</v>
      </c>
      <c r="I302" s="216"/>
      <c r="J302" s="217">
        <f>ROUND(I302*H302,2)</f>
        <v>0</v>
      </c>
      <c r="K302" s="213" t="s">
        <v>19</v>
      </c>
      <c r="L302" s="43"/>
      <c r="M302" s="225" t="s">
        <v>19</v>
      </c>
      <c r="N302" s="226" t="s">
        <v>44</v>
      </c>
      <c r="O302" s="83"/>
      <c r="P302" s="227">
        <f>O302*H302</f>
        <v>0</v>
      </c>
      <c r="Q302" s="227">
        <v>0</v>
      </c>
      <c r="R302" s="227">
        <f>Q302*H302</f>
        <v>0</v>
      </c>
      <c r="S302" s="227">
        <v>0</v>
      </c>
      <c r="T302" s="228">
        <f>S302*H302</f>
        <v>0</v>
      </c>
      <c r="AR302" s="223" t="s">
        <v>159</v>
      </c>
      <c r="AT302" s="223" t="s">
        <v>155</v>
      </c>
      <c r="AU302" s="223" t="s">
        <v>81</v>
      </c>
      <c r="AY302" s="17" t="s">
        <v>152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7" t="s">
        <v>81</v>
      </c>
      <c r="BK302" s="224">
        <f>ROUND(I302*H302,2)</f>
        <v>0</v>
      </c>
      <c r="BL302" s="17" t="s">
        <v>159</v>
      </c>
      <c r="BM302" s="223" t="s">
        <v>1645</v>
      </c>
    </row>
    <row r="303" s="1" customFormat="1" ht="24" customHeight="1">
      <c r="B303" s="38"/>
      <c r="C303" s="211" t="s">
        <v>1038</v>
      </c>
      <c r="D303" s="211" t="s">
        <v>155</v>
      </c>
      <c r="E303" s="212" t="s">
        <v>1646</v>
      </c>
      <c r="F303" s="213" t="s">
        <v>1647</v>
      </c>
      <c r="G303" s="214" t="s">
        <v>267</v>
      </c>
      <c r="H303" s="215">
        <v>1</v>
      </c>
      <c r="I303" s="216"/>
      <c r="J303" s="217">
        <f>ROUND(I303*H303,2)</f>
        <v>0</v>
      </c>
      <c r="K303" s="213" t="s">
        <v>19</v>
      </c>
      <c r="L303" s="43"/>
      <c r="M303" s="225" t="s">
        <v>19</v>
      </c>
      <c r="N303" s="226" t="s">
        <v>44</v>
      </c>
      <c r="O303" s="83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AR303" s="223" t="s">
        <v>151</v>
      </c>
      <c r="AT303" s="223" t="s">
        <v>155</v>
      </c>
      <c r="AU303" s="223" t="s">
        <v>81</v>
      </c>
      <c r="AY303" s="17" t="s">
        <v>152</v>
      </c>
      <c r="BE303" s="224">
        <f>IF(N303="základní",J303,0)</f>
        <v>0</v>
      </c>
      <c r="BF303" s="224">
        <f>IF(N303="snížená",J303,0)</f>
        <v>0</v>
      </c>
      <c r="BG303" s="224">
        <f>IF(N303="zákl. přenesená",J303,0)</f>
        <v>0</v>
      </c>
      <c r="BH303" s="224">
        <f>IF(N303="sníž. přenesená",J303,0)</f>
        <v>0</v>
      </c>
      <c r="BI303" s="224">
        <f>IF(N303="nulová",J303,0)</f>
        <v>0</v>
      </c>
      <c r="BJ303" s="17" t="s">
        <v>81</v>
      </c>
      <c r="BK303" s="224">
        <f>ROUND(I303*H303,2)</f>
        <v>0</v>
      </c>
      <c r="BL303" s="17" t="s">
        <v>151</v>
      </c>
      <c r="BM303" s="223" t="s">
        <v>1648</v>
      </c>
    </row>
    <row r="304" s="1" customFormat="1" ht="24" customHeight="1">
      <c r="B304" s="38"/>
      <c r="C304" s="211" t="s">
        <v>1045</v>
      </c>
      <c r="D304" s="211" t="s">
        <v>155</v>
      </c>
      <c r="E304" s="212" t="s">
        <v>1649</v>
      </c>
      <c r="F304" s="213" t="s">
        <v>1650</v>
      </c>
      <c r="G304" s="214" t="s">
        <v>267</v>
      </c>
      <c r="H304" s="215">
        <v>3</v>
      </c>
      <c r="I304" s="216"/>
      <c r="J304" s="217">
        <f>ROUND(I304*H304,2)</f>
        <v>0</v>
      </c>
      <c r="K304" s="213" t="s">
        <v>19</v>
      </c>
      <c r="L304" s="43"/>
      <c r="M304" s="225" t="s">
        <v>19</v>
      </c>
      <c r="N304" s="226" t="s">
        <v>44</v>
      </c>
      <c r="O304" s="83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AR304" s="223" t="s">
        <v>159</v>
      </c>
      <c r="AT304" s="223" t="s">
        <v>155</v>
      </c>
      <c r="AU304" s="223" t="s">
        <v>81</v>
      </c>
      <c r="AY304" s="17" t="s">
        <v>152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81</v>
      </c>
      <c r="BK304" s="224">
        <f>ROUND(I304*H304,2)</f>
        <v>0</v>
      </c>
      <c r="BL304" s="17" t="s">
        <v>159</v>
      </c>
      <c r="BM304" s="223" t="s">
        <v>1651</v>
      </c>
    </row>
    <row r="305" s="1" customFormat="1" ht="24" customHeight="1">
      <c r="B305" s="38"/>
      <c r="C305" s="211" t="s">
        <v>1056</v>
      </c>
      <c r="D305" s="211" t="s">
        <v>155</v>
      </c>
      <c r="E305" s="212" t="s">
        <v>1652</v>
      </c>
      <c r="F305" s="213" t="s">
        <v>1653</v>
      </c>
      <c r="G305" s="214" t="s">
        <v>267</v>
      </c>
      <c r="H305" s="215">
        <v>8</v>
      </c>
      <c r="I305" s="216"/>
      <c r="J305" s="217">
        <f>ROUND(I305*H305,2)</f>
        <v>0</v>
      </c>
      <c r="K305" s="213" t="s">
        <v>19</v>
      </c>
      <c r="L305" s="43"/>
      <c r="M305" s="225" t="s">
        <v>19</v>
      </c>
      <c r="N305" s="226" t="s">
        <v>44</v>
      </c>
      <c r="O305" s="83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AR305" s="223" t="s">
        <v>159</v>
      </c>
      <c r="AT305" s="223" t="s">
        <v>155</v>
      </c>
      <c r="AU305" s="223" t="s">
        <v>81</v>
      </c>
      <c r="AY305" s="17" t="s">
        <v>152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159</v>
      </c>
      <c r="BM305" s="223" t="s">
        <v>1654</v>
      </c>
    </row>
    <row r="306" s="1" customFormat="1" ht="24" customHeight="1">
      <c r="B306" s="38"/>
      <c r="C306" s="211" t="s">
        <v>1062</v>
      </c>
      <c r="D306" s="211" t="s">
        <v>155</v>
      </c>
      <c r="E306" s="212" t="s">
        <v>1655</v>
      </c>
      <c r="F306" s="213" t="s">
        <v>1656</v>
      </c>
      <c r="G306" s="214" t="s">
        <v>267</v>
      </c>
      <c r="H306" s="215">
        <v>4</v>
      </c>
      <c r="I306" s="216"/>
      <c r="J306" s="217">
        <f>ROUND(I306*H306,2)</f>
        <v>0</v>
      </c>
      <c r="K306" s="213" t="s">
        <v>19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159</v>
      </c>
      <c r="AT306" s="223" t="s">
        <v>155</v>
      </c>
      <c r="AU306" s="223" t="s">
        <v>81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159</v>
      </c>
      <c r="BM306" s="223" t="s">
        <v>1657</v>
      </c>
    </row>
    <row r="307" s="1" customFormat="1" ht="24" customHeight="1">
      <c r="B307" s="38"/>
      <c r="C307" s="211" t="s">
        <v>1071</v>
      </c>
      <c r="D307" s="211" t="s">
        <v>155</v>
      </c>
      <c r="E307" s="212" t="s">
        <v>1658</v>
      </c>
      <c r="F307" s="213" t="s">
        <v>1659</v>
      </c>
      <c r="G307" s="214" t="s">
        <v>267</v>
      </c>
      <c r="H307" s="215">
        <v>1</v>
      </c>
      <c r="I307" s="216"/>
      <c r="J307" s="217">
        <f>ROUND(I307*H307,2)</f>
        <v>0</v>
      </c>
      <c r="K307" s="213" t="s">
        <v>19</v>
      </c>
      <c r="L307" s="43"/>
      <c r="M307" s="225" t="s">
        <v>19</v>
      </c>
      <c r="N307" s="226" t="s">
        <v>44</v>
      </c>
      <c r="O307" s="83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AR307" s="223" t="s">
        <v>159</v>
      </c>
      <c r="AT307" s="223" t="s">
        <v>155</v>
      </c>
      <c r="AU307" s="223" t="s">
        <v>81</v>
      </c>
      <c r="AY307" s="17" t="s">
        <v>152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81</v>
      </c>
      <c r="BK307" s="224">
        <f>ROUND(I307*H307,2)</f>
        <v>0</v>
      </c>
      <c r="BL307" s="17" t="s">
        <v>159</v>
      </c>
      <c r="BM307" s="223" t="s">
        <v>1660</v>
      </c>
    </row>
    <row r="308" s="1" customFormat="1" ht="16.5" customHeight="1">
      <c r="B308" s="38"/>
      <c r="C308" s="211" t="s">
        <v>1080</v>
      </c>
      <c r="D308" s="211" t="s">
        <v>155</v>
      </c>
      <c r="E308" s="212" t="s">
        <v>1661</v>
      </c>
      <c r="F308" s="213" t="s">
        <v>1662</v>
      </c>
      <c r="G308" s="214" t="s">
        <v>1663</v>
      </c>
      <c r="H308" s="215">
        <v>10</v>
      </c>
      <c r="I308" s="216"/>
      <c r="J308" s="217">
        <f>ROUND(I308*H308,2)</f>
        <v>0</v>
      </c>
      <c r="K308" s="213" t="s">
        <v>19</v>
      </c>
      <c r="L308" s="43"/>
      <c r="M308" s="225" t="s">
        <v>19</v>
      </c>
      <c r="N308" s="226" t="s">
        <v>44</v>
      </c>
      <c r="O308" s="83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AR308" s="223" t="s">
        <v>159</v>
      </c>
      <c r="AT308" s="223" t="s">
        <v>155</v>
      </c>
      <c r="AU308" s="223" t="s">
        <v>81</v>
      </c>
      <c r="AY308" s="17" t="s">
        <v>152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7" t="s">
        <v>81</v>
      </c>
      <c r="BK308" s="224">
        <f>ROUND(I308*H308,2)</f>
        <v>0</v>
      </c>
      <c r="BL308" s="17" t="s">
        <v>159</v>
      </c>
      <c r="BM308" s="223" t="s">
        <v>1664</v>
      </c>
    </row>
    <row r="309" s="1" customFormat="1" ht="16.5" customHeight="1">
      <c r="B309" s="38"/>
      <c r="C309" s="211" t="s">
        <v>1087</v>
      </c>
      <c r="D309" s="211" t="s">
        <v>155</v>
      </c>
      <c r="E309" s="212" t="s">
        <v>1665</v>
      </c>
      <c r="F309" s="213" t="s">
        <v>1666</v>
      </c>
      <c r="G309" s="214" t="s">
        <v>1663</v>
      </c>
      <c r="H309" s="215">
        <v>10</v>
      </c>
      <c r="I309" s="216"/>
      <c r="J309" s="217">
        <f>ROUND(I309*H309,2)</f>
        <v>0</v>
      </c>
      <c r="K309" s="213" t="s">
        <v>19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159</v>
      </c>
      <c r="AT309" s="223" t="s">
        <v>155</v>
      </c>
      <c r="AU309" s="223" t="s">
        <v>81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159</v>
      </c>
      <c r="BM309" s="223" t="s">
        <v>1667</v>
      </c>
    </row>
    <row r="310" s="1" customFormat="1" ht="16.5" customHeight="1">
      <c r="B310" s="38"/>
      <c r="C310" s="211" t="s">
        <v>1095</v>
      </c>
      <c r="D310" s="211" t="s">
        <v>155</v>
      </c>
      <c r="E310" s="212" t="s">
        <v>1668</v>
      </c>
      <c r="F310" s="213" t="s">
        <v>1669</v>
      </c>
      <c r="G310" s="214" t="s">
        <v>1663</v>
      </c>
      <c r="H310" s="215">
        <v>5</v>
      </c>
      <c r="I310" s="216"/>
      <c r="J310" s="217">
        <f>ROUND(I310*H310,2)</f>
        <v>0</v>
      </c>
      <c r="K310" s="213" t="s">
        <v>19</v>
      </c>
      <c r="L310" s="43"/>
      <c r="M310" s="218" t="s">
        <v>19</v>
      </c>
      <c r="N310" s="219" t="s">
        <v>44</v>
      </c>
      <c r="O310" s="220"/>
      <c r="P310" s="221">
        <f>O310*H310</f>
        <v>0</v>
      </c>
      <c r="Q310" s="221">
        <v>0</v>
      </c>
      <c r="R310" s="221">
        <f>Q310*H310</f>
        <v>0</v>
      </c>
      <c r="S310" s="221">
        <v>0</v>
      </c>
      <c r="T310" s="222">
        <f>S310*H310</f>
        <v>0</v>
      </c>
      <c r="AR310" s="223" t="s">
        <v>159</v>
      </c>
      <c r="AT310" s="223" t="s">
        <v>155</v>
      </c>
      <c r="AU310" s="223" t="s">
        <v>81</v>
      </c>
      <c r="AY310" s="17" t="s">
        <v>152</v>
      </c>
      <c r="BE310" s="224">
        <f>IF(N310="základní",J310,0)</f>
        <v>0</v>
      </c>
      <c r="BF310" s="224">
        <f>IF(N310="snížená",J310,0)</f>
        <v>0</v>
      </c>
      <c r="BG310" s="224">
        <f>IF(N310="zákl. přenesená",J310,0)</f>
        <v>0</v>
      </c>
      <c r="BH310" s="224">
        <f>IF(N310="sníž. přenesená",J310,0)</f>
        <v>0</v>
      </c>
      <c r="BI310" s="224">
        <f>IF(N310="nulová",J310,0)</f>
        <v>0</v>
      </c>
      <c r="BJ310" s="17" t="s">
        <v>81</v>
      </c>
      <c r="BK310" s="224">
        <f>ROUND(I310*H310,2)</f>
        <v>0</v>
      </c>
      <c r="BL310" s="17" t="s">
        <v>159</v>
      </c>
      <c r="BM310" s="223" t="s">
        <v>1670</v>
      </c>
    </row>
    <row r="311" s="1" customFormat="1" ht="6.96" customHeight="1">
      <c r="B311" s="58"/>
      <c r="C311" s="59"/>
      <c r="D311" s="59"/>
      <c r="E311" s="59"/>
      <c r="F311" s="59"/>
      <c r="G311" s="59"/>
      <c r="H311" s="59"/>
      <c r="I311" s="161"/>
      <c r="J311" s="59"/>
      <c r="K311" s="59"/>
      <c r="L311" s="43"/>
    </row>
  </sheetData>
  <sheetProtection sheet="1" autoFilter="0" formatColumns="0" formatRows="0" objects="1" scenarios="1" spinCount="100000" saltValue="Wx47UkSCg8Xfy1ZgbpEvoUPhK53lkJPdl7PjrvmhYo0F/yxTf8JJQ+d+oUhzwErA4A0eixAdfCQJXtqC1MF4yA==" hashValue="ssoOexUEaHnAgGjnjpURM6g3ZR8iUVCzSw7eyk4Ht6MdKAHCnqVwIQGSYzZw2J2556a2nrS+Xr7Ik4DTzSjuJQ==" algorithmName="SHA-512" password="CC35"/>
  <autoFilter ref="C95:K310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99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1671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1365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ROUND(J108,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ROUND((SUM(BE108:BE823)),  2)</f>
        <v>0</v>
      </c>
      <c r="I33" s="150">
        <v>0.20999999999999999</v>
      </c>
      <c r="J33" s="149">
        <f>ROUND(((SUM(BE108:BE823))*I33),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ROUND((SUM(BF108:BF823)),  2)</f>
        <v>0</v>
      </c>
      <c r="I34" s="150">
        <v>0.14999999999999999</v>
      </c>
      <c r="J34" s="149">
        <f>ROUND(((SUM(BF108:BF823))*I34),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ROUND((SUM(BG108:BG823)),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ROUND((SUM(BH108:BH823)),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ROUND((SUM(BI108:BI823)),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05 - Revitalizace budovy sociálního vybavení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Dušan Tvarožek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J108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J109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J110</f>
        <v>0</v>
      </c>
      <c r="K61" s="179"/>
      <c r="L61" s="184"/>
    </row>
    <row r="62" s="9" customFormat="1" ht="19.92" customHeight="1">
      <c r="B62" s="178"/>
      <c r="C62" s="179"/>
      <c r="D62" s="180" t="s">
        <v>1672</v>
      </c>
      <c r="E62" s="181"/>
      <c r="F62" s="181"/>
      <c r="G62" s="181"/>
      <c r="H62" s="181"/>
      <c r="I62" s="182"/>
      <c r="J62" s="183">
        <f>J182</f>
        <v>0</v>
      </c>
      <c r="K62" s="179"/>
      <c r="L62" s="184"/>
    </row>
    <row r="63" s="9" customFormat="1" ht="19.92" customHeight="1">
      <c r="B63" s="178"/>
      <c r="C63" s="179"/>
      <c r="D63" s="180" t="s">
        <v>171</v>
      </c>
      <c r="E63" s="181"/>
      <c r="F63" s="181"/>
      <c r="G63" s="181"/>
      <c r="H63" s="181"/>
      <c r="I63" s="182"/>
      <c r="J63" s="183">
        <f>J194</f>
        <v>0</v>
      </c>
      <c r="K63" s="179"/>
      <c r="L63" s="184"/>
    </row>
    <row r="64" s="9" customFormat="1" ht="14.88" customHeight="1">
      <c r="B64" s="178"/>
      <c r="C64" s="179"/>
      <c r="D64" s="180" t="s">
        <v>1673</v>
      </c>
      <c r="E64" s="181"/>
      <c r="F64" s="181"/>
      <c r="G64" s="181"/>
      <c r="H64" s="181"/>
      <c r="I64" s="182"/>
      <c r="J64" s="183">
        <f>J218</f>
        <v>0</v>
      </c>
      <c r="K64" s="179"/>
      <c r="L64" s="184"/>
    </row>
    <row r="65" s="9" customFormat="1" ht="19.92" customHeight="1">
      <c r="B65" s="178"/>
      <c r="C65" s="179"/>
      <c r="D65" s="180" t="s">
        <v>172</v>
      </c>
      <c r="E65" s="181"/>
      <c r="F65" s="181"/>
      <c r="G65" s="181"/>
      <c r="H65" s="181"/>
      <c r="I65" s="182"/>
      <c r="J65" s="183">
        <f>J223</f>
        <v>0</v>
      </c>
      <c r="K65" s="179"/>
      <c r="L65" s="184"/>
    </row>
    <row r="66" s="9" customFormat="1" ht="19.92" customHeight="1">
      <c r="B66" s="178"/>
      <c r="C66" s="179"/>
      <c r="D66" s="180" t="s">
        <v>165</v>
      </c>
      <c r="E66" s="181"/>
      <c r="F66" s="181"/>
      <c r="G66" s="181"/>
      <c r="H66" s="181"/>
      <c r="I66" s="182"/>
      <c r="J66" s="183">
        <f>J239</f>
        <v>0</v>
      </c>
      <c r="K66" s="179"/>
      <c r="L66" s="184"/>
    </row>
    <row r="67" s="9" customFormat="1" ht="19.92" customHeight="1">
      <c r="B67" s="178"/>
      <c r="C67" s="179"/>
      <c r="D67" s="180" t="s">
        <v>1674</v>
      </c>
      <c r="E67" s="181"/>
      <c r="F67" s="181"/>
      <c r="G67" s="181"/>
      <c r="H67" s="181"/>
      <c r="I67" s="182"/>
      <c r="J67" s="183">
        <f>J246</f>
        <v>0</v>
      </c>
      <c r="K67" s="179"/>
      <c r="L67" s="184"/>
    </row>
    <row r="68" s="9" customFormat="1" ht="19.92" customHeight="1">
      <c r="B68" s="178"/>
      <c r="C68" s="179"/>
      <c r="D68" s="180" t="s">
        <v>1675</v>
      </c>
      <c r="E68" s="181"/>
      <c r="F68" s="181"/>
      <c r="G68" s="181"/>
      <c r="H68" s="181"/>
      <c r="I68" s="182"/>
      <c r="J68" s="183">
        <f>J308</f>
        <v>0</v>
      </c>
      <c r="K68" s="179"/>
      <c r="L68" s="184"/>
    </row>
    <row r="69" s="9" customFormat="1" ht="19.92" customHeight="1">
      <c r="B69" s="178"/>
      <c r="C69" s="179"/>
      <c r="D69" s="180" t="s">
        <v>1371</v>
      </c>
      <c r="E69" s="181"/>
      <c r="F69" s="181"/>
      <c r="G69" s="181"/>
      <c r="H69" s="181"/>
      <c r="I69" s="182"/>
      <c r="J69" s="183">
        <f>J368</f>
        <v>0</v>
      </c>
      <c r="K69" s="179"/>
      <c r="L69" s="184"/>
    </row>
    <row r="70" s="9" customFormat="1" ht="19.92" customHeight="1">
      <c r="B70" s="178"/>
      <c r="C70" s="179"/>
      <c r="D70" s="180" t="s">
        <v>1676</v>
      </c>
      <c r="E70" s="181"/>
      <c r="F70" s="181"/>
      <c r="G70" s="181"/>
      <c r="H70" s="181"/>
      <c r="I70" s="182"/>
      <c r="J70" s="183">
        <f>J443</f>
        <v>0</v>
      </c>
      <c r="K70" s="179"/>
      <c r="L70" s="184"/>
    </row>
    <row r="71" s="9" customFormat="1" ht="19.92" customHeight="1">
      <c r="B71" s="178"/>
      <c r="C71" s="179"/>
      <c r="D71" s="180" t="s">
        <v>1677</v>
      </c>
      <c r="E71" s="181"/>
      <c r="F71" s="181"/>
      <c r="G71" s="181"/>
      <c r="H71" s="181"/>
      <c r="I71" s="182"/>
      <c r="J71" s="183">
        <f>J490</f>
        <v>0</v>
      </c>
      <c r="K71" s="179"/>
      <c r="L71" s="184"/>
    </row>
    <row r="72" s="8" customFormat="1" ht="24.96" customHeight="1">
      <c r="B72" s="171"/>
      <c r="C72" s="172"/>
      <c r="D72" s="173" t="s">
        <v>1372</v>
      </c>
      <c r="E72" s="174"/>
      <c r="F72" s="174"/>
      <c r="G72" s="174"/>
      <c r="H72" s="174"/>
      <c r="I72" s="175"/>
      <c r="J72" s="176">
        <f>J546</f>
        <v>0</v>
      </c>
      <c r="K72" s="172"/>
      <c r="L72" s="177"/>
    </row>
    <row r="73" s="9" customFormat="1" ht="19.92" customHeight="1">
      <c r="B73" s="178"/>
      <c r="C73" s="179"/>
      <c r="D73" s="180" t="s">
        <v>1678</v>
      </c>
      <c r="E73" s="181"/>
      <c r="F73" s="181"/>
      <c r="G73" s="181"/>
      <c r="H73" s="181"/>
      <c r="I73" s="182"/>
      <c r="J73" s="183">
        <f>J547</f>
        <v>0</v>
      </c>
      <c r="K73" s="179"/>
      <c r="L73" s="184"/>
    </row>
    <row r="74" s="9" customFormat="1" ht="19.92" customHeight="1">
      <c r="B74" s="178"/>
      <c r="C74" s="179"/>
      <c r="D74" s="180" t="s">
        <v>1679</v>
      </c>
      <c r="E74" s="181"/>
      <c r="F74" s="181"/>
      <c r="G74" s="181"/>
      <c r="H74" s="181"/>
      <c r="I74" s="182"/>
      <c r="J74" s="183">
        <f>J568</f>
        <v>0</v>
      </c>
      <c r="K74" s="179"/>
      <c r="L74" s="184"/>
    </row>
    <row r="75" s="9" customFormat="1" ht="19.92" customHeight="1">
      <c r="B75" s="178"/>
      <c r="C75" s="179"/>
      <c r="D75" s="180" t="s">
        <v>1680</v>
      </c>
      <c r="E75" s="181"/>
      <c r="F75" s="181"/>
      <c r="G75" s="181"/>
      <c r="H75" s="181"/>
      <c r="I75" s="182"/>
      <c r="J75" s="183">
        <f>J586</f>
        <v>0</v>
      </c>
      <c r="K75" s="179"/>
      <c r="L75" s="184"/>
    </row>
    <row r="76" s="9" customFormat="1" ht="19.92" customHeight="1">
      <c r="B76" s="178"/>
      <c r="C76" s="179"/>
      <c r="D76" s="180" t="s">
        <v>1681</v>
      </c>
      <c r="E76" s="181"/>
      <c r="F76" s="181"/>
      <c r="G76" s="181"/>
      <c r="H76" s="181"/>
      <c r="I76" s="182"/>
      <c r="J76" s="183">
        <f>J598</f>
        <v>0</v>
      </c>
      <c r="K76" s="179"/>
      <c r="L76" s="184"/>
    </row>
    <row r="77" s="9" customFormat="1" ht="19.92" customHeight="1">
      <c r="B77" s="178"/>
      <c r="C77" s="179"/>
      <c r="D77" s="180" t="s">
        <v>1682</v>
      </c>
      <c r="E77" s="181"/>
      <c r="F77" s="181"/>
      <c r="G77" s="181"/>
      <c r="H77" s="181"/>
      <c r="I77" s="182"/>
      <c r="J77" s="183">
        <f>J625</f>
        <v>0</v>
      </c>
      <c r="K77" s="179"/>
      <c r="L77" s="184"/>
    </row>
    <row r="78" s="9" customFormat="1" ht="19.92" customHeight="1">
      <c r="B78" s="178"/>
      <c r="C78" s="179"/>
      <c r="D78" s="180" t="s">
        <v>1683</v>
      </c>
      <c r="E78" s="181"/>
      <c r="F78" s="181"/>
      <c r="G78" s="181"/>
      <c r="H78" s="181"/>
      <c r="I78" s="182"/>
      <c r="J78" s="183">
        <f>J640</f>
        <v>0</v>
      </c>
      <c r="K78" s="179"/>
      <c r="L78" s="184"/>
    </row>
    <row r="79" s="9" customFormat="1" ht="19.92" customHeight="1">
      <c r="B79" s="178"/>
      <c r="C79" s="179"/>
      <c r="D79" s="180" t="s">
        <v>1684</v>
      </c>
      <c r="E79" s="181"/>
      <c r="F79" s="181"/>
      <c r="G79" s="181"/>
      <c r="H79" s="181"/>
      <c r="I79" s="182"/>
      <c r="J79" s="183">
        <f>J657</f>
        <v>0</v>
      </c>
      <c r="K79" s="179"/>
      <c r="L79" s="184"/>
    </row>
    <row r="80" s="9" customFormat="1" ht="19.92" customHeight="1">
      <c r="B80" s="178"/>
      <c r="C80" s="179"/>
      <c r="D80" s="180" t="s">
        <v>1685</v>
      </c>
      <c r="E80" s="181"/>
      <c r="F80" s="181"/>
      <c r="G80" s="181"/>
      <c r="H80" s="181"/>
      <c r="I80" s="182"/>
      <c r="J80" s="183">
        <f>J664</f>
        <v>0</v>
      </c>
      <c r="K80" s="179"/>
      <c r="L80" s="184"/>
    </row>
    <row r="81" s="9" customFormat="1" ht="19.92" customHeight="1">
      <c r="B81" s="178"/>
      <c r="C81" s="179"/>
      <c r="D81" s="180" t="s">
        <v>1686</v>
      </c>
      <c r="E81" s="181"/>
      <c r="F81" s="181"/>
      <c r="G81" s="181"/>
      <c r="H81" s="181"/>
      <c r="I81" s="182"/>
      <c r="J81" s="183">
        <f>J674</f>
        <v>0</v>
      </c>
      <c r="K81" s="179"/>
      <c r="L81" s="184"/>
    </row>
    <row r="82" s="9" customFormat="1" ht="19.92" customHeight="1">
      <c r="B82" s="178"/>
      <c r="C82" s="179"/>
      <c r="D82" s="180" t="s">
        <v>1687</v>
      </c>
      <c r="E82" s="181"/>
      <c r="F82" s="181"/>
      <c r="G82" s="181"/>
      <c r="H82" s="181"/>
      <c r="I82" s="182"/>
      <c r="J82" s="183">
        <f>J696</f>
        <v>0</v>
      </c>
      <c r="K82" s="179"/>
      <c r="L82" s="184"/>
    </row>
    <row r="83" s="9" customFormat="1" ht="19.92" customHeight="1">
      <c r="B83" s="178"/>
      <c r="C83" s="179"/>
      <c r="D83" s="180" t="s">
        <v>1373</v>
      </c>
      <c r="E83" s="181"/>
      <c r="F83" s="181"/>
      <c r="G83" s="181"/>
      <c r="H83" s="181"/>
      <c r="I83" s="182"/>
      <c r="J83" s="183">
        <f>J703</f>
        <v>0</v>
      </c>
      <c r="K83" s="179"/>
      <c r="L83" s="184"/>
    </row>
    <row r="84" s="9" customFormat="1" ht="19.92" customHeight="1">
      <c r="B84" s="178"/>
      <c r="C84" s="179"/>
      <c r="D84" s="180" t="s">
        <v>1374</v>
      </c>
      <c r="E84" s="181"/>
      <c r="F84" s="181"/>
      <c r="G84" s="181"/>
      <c r="H84" s="181"/>
      <c r="I84" s="182"/>
      <c r="J84" s="183">
        <f>J716</f>
        <v>0</v>
      </c>
      <c r="K84" s="179"/>
      <c r="L84" s="184"/>
    </row>
    <row r="85" s="9" customFormat="1" ht="19.92" customHeight="1">
      <c r="B85" s="178"/>
      <c r="C85" s="179"/>
      <c r="D85" s="180" t="s">
        <v>1375</v>
      </c>
      <c r="E85" s="181"/>
      <c r="F85" s="181"/>
      <c r="G85" s="181"/>
      <c r="H85" s="181"/>
      <c r="I85" s="182"/>
      <c r="J85" s="183">
        <f>J748</f>
        <v>0</v>
      </c>
      <c r="K85" s="179"/>
      <c r="L85" s="184"/>
    </row>
    <row r="86" s="9" customFormat="1" ht="19.92" customHeight="1">
      <c r="B86" s="178"/>
      <c r="C86" s="179"/>
      <c r="D86" s="180" t="s">
        <v>1688</v>
      </c>
      <c r="E86" s="181"/>
      <c r="F86" s="181"/>
      <c r="G86" s="181"/>
      <c r="H86" s="181"/>
      <c r="I86" s="182"/>
      <c r="J86" s="183">
        <f>J759</f>
        <v>0</v>
      </c>
      <c r="K86" s="179"/>
      <c r="L86" s="184"/>
    </row>
    <row r="87" s="9" customFormat="1" ht="19.92" customHeight="1">
      <c r="B87" s="178"/>
      <c r="C87" s="179"/>
      <c r="D87" s="180" t="s">
        <v>1689</v>
      </c>
      <c r="E87" s="181"/>
      <c r="F87" s="181"/>
      <c r="G87" s="181"/>
      <c r="H87" s="181"/>
      <c r="I87" s="182"/>
      <c r="J87" s="183">
        <f>J798</f>
        <v>0</v>
      </c>
      <c r="K87" s="179"/>
      <c r="L87" s="184"/>
    </row>
    <row r="88" s="9" customFormat="1" ht="19.92" customHeight="1">
      <c r="B88" s="178"/>
      <c r="C88" s="179"/>
      <c r="D88" s="180" t="s">
        <v>1690</v>
      </c>
      <c r="E88" s="181"/>
      <c r="F88" s="181"/>
      <c r="G88" s="181"/>
      <c r="H88" s="181"/>
      <c r="I88" s="182"/>
      <c r="J88" s="183">
        <f>J805</f>
        <v>0</v>
      </c>
      <c r="K88" s="179"/>
      <c r="L88" s="184"/>
    </row>
    <row r="89" s="1" customFormat="1" ht="21.84" customHeight="1">
      <c r="B89" s="38"/>
      <c r="C89" s="39"/>
      <c r="D89" s="39"/>
      <c r="E89" s="39"/>
      <c r="F89" s="39"/>
      <c r="G89" s="39"/>
      <c r="H89" s="39"/>
      <c r="I89" s="135"/>
      <c r="J89" s="39"/>
      <c r="K89" s="39"/>
      <c r="L89" s="43"/>
    </row>
    <row r="90" s="1" customFormat="1" ht="6.96" customHeight="1">
      <c r="B90" s="58"/>
      <c r="C90" s="59"/>
      <c r="D90" s="59"/>
      <c r="E90" s="59"/>
      <c r="F90" s="59"/>
      <c r="G90" s="59"/>
      <c r="H90" s="59"/>
      <c r="I90" s="161"/>
      <c r="J90" s="59"/>
      <c r="K90" s="59"/>
      <c r="L90" s="43"/>
    </row>
    <row r="94" s="1" customFormat="1" ht="6.96" customHeight="1">
      <c r="B94" s="60"/>
      <c r="C94" s="61"/>
      <c r="D94" s="61"/>
      <c r="E94" s="61"/>
      <c r="F94" s="61"/>
      <c r="G94" s="61"/>
      <c r="H94" s="61"/>
      <c r="I94" s="164"/>
      <c r="J94" s="61"/>
      <c r="K94" s="61"/>
      <c r="L94" s="43"/>
    </row>
    <row r="95" s="1" customFormat="1" ht="24.96" customHeight="1">
      <c r="B95" s="38"/>
      <c r="C95" s="23" t="s">
        <v>136</v>
      </c>
      <c r="D95" s="39"/>
      <c r="E95" s="39"/>
      <c r="F95" s="39"/>
      <c r="G95" s="39"/>
      <c r="H95" s="39"/>
      <c r="I95" s="135"/>
      <c r="J95" s="39"/>
      <c r="K95" s="39"/>
      <c r="L95" s="43"/>
    </row>
    <row r="96" s="1" customFormat="1" ht="6.96" customHeight="1">
      <c r="B96" s="38"/>
      <c r="C96" s="39"/>
      <c r="D96" s="39"/>
      <c r="E96" s="39"/>
      <c r="F96" s="39"/>
      <c r="G96" s="39"/>
      <c r="H96" s="39"/>
      <c r="I96" s="135"/>
      <c r="J96" s="39"/>
      <c r="K96" s="39"/>
      <c r="L96" s="43"/>
    </row>
    <row r="97" s="1" customFormat="1" ht="12" customHeight="1">
      <c r="B97" s="38"/>
      <c r="C97" s="32" t="s">
        <v>16</v>
      </c>
      <c r="D97" s="39"/>
      <c r="E97" s="39"/>
      <c r="F97" s="39"/>
      <c r="G97" s="39"/>
      <c r="H97" s="39"/>
      <c r="I97" s="135"/>
      <c r="J97" s="39"/>
      <c r="K97" s="39"/>
      <c r="L97" s="43"/>
    </row>
    <row r="98" s="1" customFormat="1" ht="16.5" customHeight="1">
      <c r="B98" s="38"/>
      <c r="C98" s="39"/>
      <c r="D98" s="39"/>
      <c r="E98" s="165" t="str">
        <f>E7</f>
        <v>Revitalizace tramvajové smyčky Hlučínská</v>
      </c>
      <c r="F98" s="32"/>
      <c r="G98" s="32"/>
      <c r="H98" s="32"/>
      <c r="I98" s="135"/>
      <c r="J98" s="39"/>
      <c r="K98" s="39"/>
      <c r="L98" s="43"/>
    </row>
    <row r="99" s="1" customFormat="1" ht="12" customHeight="1">
      <c r="B99" s="38"/>
      <c r="C99" s="32" t="s">
        <v>125</v>
      </c>
      <c r="D99" s="39"/>
      <c r="E99" s="39"/>
      <c r="F99" s="39"/>
      <c r="G99" s="39"/>
      <c r="H99" s="39"/>
      <c r="I99" s="135"/>
      <c r="J99" s="39"/>
      <c r="K99" s="39"/>
      <c r="L99" s="43"/>
    </row>
    <row r="100" s="1" customFormat="1" ht="16.5" customHeight="1">
      <c r="B100" s="38"/>
      <c r="C100" s="39"/>
      <c r="D100" s="39"/>
      <c r="E100" s="68" t="str">
        <f>E9</f>
        <v>SO 05 - Revitalizace budovy sociálního vybavení</v>
      </c>
      <c r="F100" s="39"/>
      <c r="G100" s="39"/>
      <c r="H100" s="39"/>
      <c r="I100" s="135"/>
      <c r="J100" s="39"/>
      <c r="K100" s="39"/>
      <c r="L100" s="43"/>
    </row>
    <row r="101" s="1" customFormat="1" ht="6.96" customHeight="1">
      <c r="B101" s="38"/>
      <c r="C101" s="39"/>
      <c r="D101" s="39"/>
      <c r="E101" s="39"/>
      <c r="F101" s="39"/>
      <c r="G101" s="39"/>
      <c r="H101" s="39"/>
      <c r="I101" s="135"/>
      <c r="J101" s="39"/>
      <c r="K101" s="39"/>
      <c r="L101" s="43"/>
    </row>
    <row r="102" s="1" customFormat="1" ht="12" customHeight="1">
      <c r="B102" s="38"/>
      <c r="C102" s="32" t="s">
        <v>21</v>
      </c>
      <c r="D102" s="39"/>
      <c r="E102" s="39"/>
      <c r="F102" s="27" t="str">
        <f>F12</f>
        <v>Ostrava</v>
      </c>
      <c r="G102" s="39"/>
      <c r="H102" s="39"/>
      <c r="I102" s="138" t="s">
        <v>23</v>
      </c>
      <c r="J102" s="71" t="str">
        <f>IF(J12="","",J12)</f>
        <v>28. 2. 2019</v>
      </c>
      <c r="K102" s="39"/>
      <c r="L102" s="43"/>
    </row>
    <row r="103" s="1" customFormat="1" ht="6.96" customHeight="1">
      <c r="B103" s="38"/>
      <c r="C103" s="39"/>
      <c r="D103" s="39"/>
      <c r="E103" s="39"/>
      <c r="F103" s="39"/>
      <c r="G103" s="39"/>
      <c r="H103" s="39"/>
      <c r="I103" s="135"/>
      <c r="J103" s="39"/>
      <c r="K103" s="39"/>
      <c r="L103" s="43"/>
    </row>
    <row r="104" s="1" customFormat="1" ht="43.05" customHeight="1">
      <c r="B104" s="38"/>
      <c r="C104" s="32" t="s">
        <v>25</v>
      </c>
      <c r="D104" s="39"/>
      <c r="E104" s="39"/>
      <c r="F104" s="27" t="str">
        <f>E15</f>
        <v xml:space="preserve"> Dopravní podnik Ostrava a.s.</v>
      </c>
      <c r="G104" s="39"/>
      <c r="H104" s="39"/>
      <c r="I104" s="138" t="s">
        <v>32</v>
      </c>
      <c r="J104" s="36" t="str">
        <f>E21</f>
        <v>Dopravní projektování spol. s r.o.</v>
      </c>
      <c r="K104" s="39"/>
      <c r="L104" s="43"/>
    </row>
    <row r="105" s="1" customFormat="1" ht="27.9" customHeight="1">
      <c r="B105" s="38"/>
      <c r="C105" s="32" t="s">
        <v>30</v>
      </c>
      <c r="D105" s="39"/>
      <c r="E105" s="39"/>
      <c r="F105" s="27" t="str">
        <f>IF(E18="","",E18)</f>
        <v>Vyplň údaj</v>
      </c>
      <c r="G105" s="39"/>
      <c r="H105" s="39"/>
      <c r="I105" s="138" t="s">
        <v>36</v>
      </c>
      <c r="J105" s="36" t="str">
        <f>E24</f>
        <v>Ing. Dušan Tvarožek</v>
      </c>
      <c r="K105" s="39"/>
      <c r="L105" s="43"/>
    </row>
    <row r="106" s="1" customFormat="1" ht="10.32" customHeight="1">
      <c r="B106" s="38"/>
      <c r="C106" s="39"/>
      <c r="D106" s="39"/>
      <c r="E106" s="39"/>
      <c r="F106" s="39"/>
      <c r="G106" s="39"/>
      <c r="H106" s="39"/>
      <c r="I106" s="135"/>
      <c r="J106" s="39"/>
      <c r="K106" s="39"/>
      <c r="L106" s="43"/>
    </row>
    <row r="107" s="10" customFormat="1" ht="29.28" customHeight="1">
      <c r="B107" s="185"/>
      <c r="C107" s="186" t="s">
        <v>137</v>
      </c>
      <c r="D107" s="187" t="s">
        <v>58</v>
      </c>
      <c r="E107" s="187" t="s">
        <v>54</v>
      </c>
      <c r="F107" s="187" t="s">
        <v>55</v>
      </c>
      <c r="G107" s="187" t="s">
        <v>138</v>
      </c>
      <c r="H107" s="187" t="s">
        <v>139</v>
      </c>
      <c r="I107" s="188" t="s">
        <v>140</v>
      </c>
      <c r="J107" s="187" t="s">
        <v>132</v>
      </c>
      <c r="K107" s="189" t="s">
        <v>141</v>
      </c>
      <c r="L107" s="190"/>
      <c r="M107" s="91" t="s">
        <v>19</v>
      </c>
      <c r="N107" s="92" t="s">
        <v>43</v>
      </c>
      <c r="O107" s="92" t="s">
        <v>142</v>
      </c>
      <c r="P107" s="92" t="s">
        <v>143</v>
      </c>
      <c r="Q107" s="92" t="s">
        <v>144</v>
      </c>
      <c r="R107" s="92" t="s">
        <v>145</v>
      </c>
      <c r="S107" s="92" t="s">
        <v>146</v>
      </c>
      <c r="T107" s="93" t="s">
        <v>147</v>
      </c>
    </row>
    <row r="108" s="1" customFormat="1" ht="22.8" customHeight="1">
      <c r="B108" s="38"/>
      <c r="C108" s="98" t="s">
        <v>148</v>
      </c>
      <c r="D108" s="39"/>
      <c r="E108" s="39"/>
      <c r="F108" s="39"/>
      <c r="G108" s="39"/>
      <c r="H108" s="39"/>
      <c r="I108" s="135"/>
      <c r="J108" s="191">
        <f>BK108</f>
        <v>0</v>
      </c>
      <c r="K108" s="39"/>
      <c r="L108" s="43"/>
      <c r="M108" s="94"/>
      <c r="N108" s="95"/>
      <c r="O108" s="95"/>
      <c r="P108" s="192">
        <f>P109+P546</f>
        <v>0</v>
      </c>
      <c r="Q108" s="95"/>
      <c r="R108" s="192">
        <f>R109+R546</f>
        <v>465.09892123000003</v>
      </c>
      <c r="S108" s="95"/>
      <c r="T108" s="193">
        <f>T109+T546</f>
        <v>159.13306499999999</v>
      </c>
      <c r="AT108" s="17" t="s">
        <v>72</v>
      </c>
      <c r="AU108" s="17" t="s">
        <v>133</v>
      </c>
      <c r="BK108" s="194">
        <f>BK109+BK546</f>
        <v>0</v>
      </c>
    </row>
    <row r="109" s="11" customFormat="1" ht="25.92" customHeight="1">
      <c r="B109" s="195"/>
      <c r="C109" s="196"/>
      <c r="D109" s="197" t="s">
        <v>72</v>
      </c>
      <c r="E109" s="198" t="s">
        <v>544</v>
      </c>
      <c r="F109" s="198" t="s">
        <v>545</v>
      </c>
      <c r="G109" s="196"/>
      <c r="H109" s="196"/>
      <c r="I109" s="199"/>
      <c r="J109" s="200">
        <f>BK109</f>
        <v>0</v>
      </c>
      <c r="K109" s="196"/>
      <c r="L109" s="201"/>
      <c r="M109" s="202"/>
      <c r="N109" s="203"/>
      <c r="O109" s="203"/>
      <c r="P109" s="204">
        <f>P110+P182+P194+P223+P239+P246+P308+P368+P443+P490</f>
        <v>0</v>
      </c>
      <c r="Q109" s="203"/>
      <c r="R109" s="204">
        <f>R110+R182+R194+R223+R239+R246+R308+R368+R443+R490</f>
        <v>448.73658980000005</v>
      </c>
      <c r="S109" s="203"/>
      <c r="T109" s="205">
        <f>T110+T182+T194+T223+T239+T246+T308+T368+T443+T490</f>
        <v>141.53999999999999</v>
      </c>
      <c r="AR109" s="206" t="s">
        <v>81</v>
      </c>
      <c r="AT109" s="207" t="s">
        <v>72</v>
      </c>
      <c r="AU109" s="207" t="s">
        <v>73</v>
      </c>
      <c r="AY109" s="206" t="s">
        <v>152</v>
      </c>
      <c r="BK109" s="208">
        <f>BK110+BK182+BK194+BK223+BK239+BK246+BK308+BK368+BK443+BK490</f>
        <v>0</v>
      </c>
    </row>
    <row r="110" s="11" customFormat="1" ht="22.8" customHeight="1">
      <c r="B110" s="195"/>
      <c r="C110" s="196"/>
      <c r="D110" s="197" t="s">
        <v>72</v>
      </c>
      <c r="E110" s="209" t="s">
        <v>81</v>
      </c>
      <c r="F110" s="209" t="s">
        <v>174</v>
      </c>
      <c r="G110" s="196"/>
      <c r="H110" s="196"/>
      <c r="I110" s="199"/>
      <c r="J110" s="210">
        <f>BK110</f>
        <v>0</v>
      </c>
      <c r="K110" s="196"/>
      <c r="L110" s="201"/>
      <c r="M110" s="202"/>
      <c r="N110" s="203"/>
      <c r="O110" s="203"/>
      <c r="P110" s="204">
        <f>SUM(P111:P181)</f>
        <v>0</v>
      </c>
      <c r="Q110" s="203"/>
      <c r="R110" s="204">
        <f>SUM(R111:R181)</f>
        <v>221.88576000000003</v>
      </c>
      <c r="S110" s="203"/>
      <c r="T110" s="205">
        <f>SUM(T111:T181)</f>
        <v>56.039999999999999</v>
      </c>
      <c r="AR110" s="206" t="s">
        <v>81</v>
      </c>
      <c r="AT110" s="207" t="s">
        <v>72</v>
      </c>
      <c r="AU110" s="207" t="s">
        <v>81</v>
      </c>
      <c r="AY110" s="206" t="s">
        <v>152</v>
      </c>
      <c r="BK110" s="208">
        <f>SUM(BK111:BK181)</f>
        <v>0</v>
      </c>
    </row>
    <row r="111" s="1" customFormat="1" ht="60" customHeight="1">
      <c r="B111" s="38"/>
      <c r="C111" s="211" t="s">
        <v>81</v>
      </c>
      <c r="D111" s="211" t="s">
        <v>155</v>
      </c>
      <c r="E111" s="212" t="s">
        <v>1691</v>
      </c>
      <c r="F111" s="213" t="s">
        <v>1692</v>
      </c>
      <c r="G111" s="214" t="s">
        <v>236</v>
      </c>
      <c r="H111" s="215">
        <v>30</v>
      </c>
      <c r="I111" s="216"/>
      <c r="J111" s="217">
        <f>ROUND(I111*H111,2)</f>
        <v>0</v>
      </c>
      <c r="K111" s="213" t="s">
        <v>1382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0.5</v>
      </c>
      <c r="T111" s="228">
        <f>S111*H111</f>
        <v>15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1693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1694</v>
      </c>
      <c r="G112" s="243"/>
      <c r="H112" s="246">
        <v>30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30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60" customHeight="1">
      <c r="B114" s="38"/>
      <c r="C114" s="211" t="s">
        <v>83</v>
      </c>
      <c r="D114" s="211" t="s">
        <v>155</v>
      </c>
      <c r="E114" s="212" t="s">
        <v>1695</v>
      </c>
      <c r="F114" s="213" t="s">
        <v>1696</v>
      </c>
      <c r="G114" s="214" t="s">
        <v>236</v>
      </c>
      <c r="H114" s="215">
        <v>30</v>
      </c>
      <c r="I114" s="216"/>
      <c r="J114" s="217">
        <f>ROUND(I114*H114,2)</f>
        <v>0</v>
      </c>
      <c r="K114" s="213" t="s">
        <v>1382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0.22</v>
      </c>
      <c r="T114" s="228">
        <f>S114*H114</f>
        <v>6.5999999999999996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1697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1694</v>
      </c>
      <c r="G115" s="243"/>
      <c r="H115" s="246">
        <v>30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83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4" customFormat="1">
      <c r="B116" s="253"/>
      <c r="C116" s="254"/>
      <c r="D116" s="229" t="s">
        <v>182</v>
      </c>
      <c r="E116" s="255" t="s">
        <v>19</v>
      </c>
      <c r="F116" s="256" t="s">
        <v>189</v>
      </c>
      <c r="G116" s="254"/>
      <c r="H116" s="257">
        <v>30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AT116" s="263" t="s">
        <v>182</v>
      </c>
      <c r="AU116" s="263" t="s">
        <v>83</v>
      </c>
      <c r="AV116" s="14" t="s">
        <v>151</v>
      </c>
      <c r="AW116" s="14" t="s">
        <v>35</v>
      </c>
      <c r="AX116" s="14" t="s">
        <v>81</v>
      </c>
      <c r="AY116" s="263" t="s">
        <v>152</v>
      </c>
    </row>
    <row r="117" s="1" customFormat="1" ht="60" customHeight="1">
      <c r="B117" s="38"/>
      <c r="C117" s="211" t="s">
        <v>196</v>
      </c>
      <c r="D117" s="211" t="s">
        <v>155</v>
      </c>
      <c r="E117" s="212" t="s">
        <v>684</v>
      </c>
      <c r="F117" s="213" t="s">
        <v>685</v>
      </c>
      <c r="G117" s="214" t="s">
        <v>236</v>
      </c>
      <c r="H117" s="215">
        <v>30</v>
      </c>
      <c r="I117" s="216"/>
      <c r="J117" s="217">
        <f>ROUND(I117*H117,2)</f>
        <v>0</v>
      </c>
      <c r="K117" s="213" t="s">
        <v>178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0.29999999999999999</v>
      </c>
      <c r="T117" s="228">
        <f>S117*H117</f>
        <v>9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1698</v>
      </c>
    </row>
    <row r="118" s="13" customFormat="1">
      <c r="B118" s="242"/>
      <c r="C118" s="243"/>
      <c r="D118" s="229" t="s">
        <v>182</v>
      </c>
      <c r="E118" s="244" t="s">
        <v>19</v>
      </c>
      <c r="F118" s="245" t="s">
        <v>1694</v>
      </c>
      <c r="G118" s="243"/>
      <c r="H118" s="246">
        <v>30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AT118" s="252" t="s">
        <v>182</v>
      </c>
      <c r="AU118" s="252" t="s">
        <v>83</v>
      </c>
      <c r="AV118" s="13" t="s">
        <v>83</v>
      </c>
      <c r="AW118" s="13" t="s">
        <v>35</v>
      </c>
      <c r="AX118" s="13" t="s">
        <v>73</v>
      </c>
      <c r="AY118" s="252" t="s">
        <v>152</v>
      </c>
    </row>
    <row r="119" s="14" customFormat="1">
      <c r="B119" s="253"/>
      <c r="C119" s="254"/>
      <c r="D119" s="229" t="s">
        <v>182</v>
      </c>
      <c r="E119" s="255" t="s">
        <v>19</v>
      </c>
      <c r="F119" s="256" t="s">
        <v>189</v>
      </c>
      <c r="G119" s="254"/>
      <c r="H119" s="257">
        <v>30</v>
      </c>
      <c r="I119" s="258"/>
      <c r="J119" s="254"/>
      <c r="K119" s="254"/>
      <c r="L119" s="259"/>
      <c r="M119" s="260"/>
      <c r="N119" s="261"/>
      <c r="O119" s="261"/>
      <c r="P119" s="261"/>
      <c r="Q119" s="261"/>
      <c r="R119" s="261"/>
      <c r="S119" s="261"/>
      <c r="T119" s="262"/>
      <c r="AT119" s="263" t="s">
        <v>182</v>
      </c>
      <c r="AU119" s="263" t="s">
        <v>83</v>
      </c>
      <c r="AV119" s="14" t="s">
        <v>151</v>
      </c>
      <c r="AW119" s="14" t="s">
        <v>35</v>
      </c>
      <c r="AX119" s="14" t="s">
        <v>81</v>
      </c>
      <c r="AY119" s="263" t="s">
        <v>152</v>
      </c>
    </row>
    <row r="120" s="1" customFormat="1" ht="60" customHeight="1">
      <c r="B120" s="38"/>
      <c r="C120" s="211" t="s">
        <v>151</v>
      </c>
      <c r="D120" s="211" t="s">
        <v>155</v>
      </c>
      <c r="E120" s="212" t="s">
        <v>689</v>
      </c>
      <c r="F120" s="213" t="s">
        <v>690</v>
      </c>
      <c r="G120" s="214" t="s">
        <v>236</v>
      </c>
      <c r="H120" s="215">
        <v>30</v>
      </c>
      <c r="I120" s="216"/>
      <c r="J120" s="217">
        <f>ROUND(I120*H120,2)</f>
        <v>0</v>
      </c>
      <c r="K120" s="213" t="s">
        <v>178</v>
      </c>
      <c r="L120" s="43"/>
      <c r="M120" s="225" t="s">
        <v>19</v>
      </c>
      <c r="N120" s="226" t="s">
        <v>44</v>
      </c>
      <c r="O120" s="83"/>
      <c r="P120" s="227">
        <f>O120*H120</f>
        <v>0</v>
      </c>
      <c r="Q120" s="227">
        <v>0</v>
      </c>
      <c r="R120" s="227">
        <f>Q120*H120</f>
        <v>0</v>
      </c>
      <c r="S120" s="227">
        <v>0.75</v>
      </c>
      <c r="T120" s="228">
        <f>S120*H120</f>
        <v>22.5</v>
      </c>
      <c r="AR120" s="223" t="s">
        <v>151</v>
      </c>
      <c r="AT120" s="223" t="s">
        <v>155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151</v>
      </c>
      <c r="BM120" s="223" t="s">
        <v>1699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1694</v>
      </c>
      <c r="G121" s="243"/>
      <c r="H121" s="246">
        <v>30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83</v>
      </c>
      <c r="AV121" s="13" t="s">
        <v>83</v>
      </c>
      <c r="AW121" s="13" t="s">
        <v>35</v>
      </c>
      <c r="AX121" s="13" t="s">
        <v>81</v>
      </c>
      <c r="AY121" s="252" t="s">
        <v>152</v>
      </c>
    </row>
    <row r="122" s="1" customFormat="1" ht="48" customHeight="1">
      <c r="B122" s="38"/>
      <c r="C122" s="211" t="s">
        <v>215</v>
      </c>
      <c r="D122" s="211" t="s">
        <v>155</v>
      </c>
      <c r="E122" s="212" t="s">
        <v>708</v>
      </c>
      <c r="F122" s="213" t="s">
        <v>709</v>
      </c>
      <c r="G122" s="214" t="s">
        <v>236</v>
      </c>
      <c r="H122" s="215">
        <v>30</v>
      </c>
      <c r="I122" s="216"/>
      <c r="J122" s="217">
        <f>ROUND(I122*H122,2)</f>
        <v>0</v>
      </c>
      <c r="K122" s="213" t="s">
        <v>178</v>
      </c>
      <c r="L122" s="43"/>
      <c r="M122" s="225" t="s">
        <v>19</v>
      </c>
      <c r="N122" s="226" t="s">
        <v>44</v>
      </c>
      <c r="O122" s="83"/>
      <c r="P122" s="227">
        <f>O122*H122</f>
        <v>0</v>
      </c>
      <c r="Q122" s="227">
        <v>0</v>
      </c>
      <c r="R122" s="227">
        <f>Q122*H122</f>
        <v>0</v>
      </c>
      <c r="S122" s="227">
        <v>0.098000000000000004</v>
      </c>
      <c r="T122" s="228">
        <f>S122*H122</f>
        <v>2.9399999999999999</v>
      </c>
      <c r="AR122" s="223" t="s">
        <v>151</v>
      </c>
      <c r="AT122" s="223" t="s">
        <v>155</v>
      </c>
      <c r="AU122" s="223" t="s">
        <v>83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151</v>
      </c>
      <c r="BM122" s="223" t="s">
        <v>1700</v>
      </c>
    </row>
    <row r="123" s="13" customFormat="1">
      <c r="B123" s="242"/>
      <c r="C123" s="243"/>
      <c r="D123" s="229" t="s">
        <v>182</v>
      </c>
      <c r="E123" s="244" t="s">
        <v>19</v>
      </c>
      <c r="F123" s="245" t="s">
        <v>1694</v>
      </c>
      <c r="G123" s="243"/>
      <c r="H123" s="246">
        <v>30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AT123" s="252" t="s">
        <v>182</v>
      </c>
      <c r="AU123" s="252" t="s">
        <v>83</v>
      </c>
      <c r="AV123" s="13" t="s">
        <v>83</v>
      </c>
      <c r="AW123" s="13" t="s">
        <v>35</v>
      </c>
      <c r="AX123" s="13" t="s">
        <v>81</v>
      </c>
      <c r="AY123" s="252" t="s">
        <v>152</v>
      </c>
    </row>
    <row r="124" s="1" customFormat="1" ht="36" customHeight="1">
      <c r="B124" s="38"/>
      <c r="C124" s="211" t="s">
        <v>220</v>
      </c>
      <c r="D124" s="211" t="s">
        <v>155</v>
      </c>
      <c r="E124" s="212" t="s">
        <v>1380</v>
      </c>
      <c r="F124" s="213" t="s">
        <v>1381</v>
      </c>
      <c r="G124" s="214" t="s">
        <v>177</v>
      </c>
      <c r="H124" s="215">
        <v>130.74000000000001</v>
      </c>
      <c r="I124" s="216"/>
      <c r="J124" s="217">
        <f>ROUND(I124*H124,2)</f>
        <v>0</v>
      </c>
      <c r="K124" s="213" t="s">
        <v>1382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151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151</v>
      </c>
      <c r="BM124" s="223" t="s">
        <v>1701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1702</v>
      </c>
      <c r="G125" s="243"/>
      <c r="H125" s="246">
        <v>21.600000000000001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1703</v>
      </c>
      <c r="G126" s="243"/>
      <c r="H126" s="246">
        <v>16.140000000000001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83</v>
      </c>
      <c r="AV126" s="13" t="s">
        <v>83</v>
      </c>
      <c r="AW126" s="13" t="s">
        <v>35</v>
      </c>
      <c r="AX126" s="13" t="s">
        <v>73</v>
      </c>
      <c r="AY126" s="252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1704</v>
      </c>
      <c r="G127" s="243"/>
      <c r="H127" s="246">
        <v>63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1705</v>
      </c>
      <c r="G128" s="243"/>
      <c r="H128" s="246">
        <v>6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73</v>
      </c>
      <c r="AY128" s="252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1706</v>
      </c>
      <c r="G129" s="243"/>
      <c r="H129" s="246">
        <v>24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4" customFormat="1">
      <c r="B130" s="253"/>
      <c r="C130" s="254"/>
      <c r="D130" s="229" t="s">
        <v>182</v>
      </c>
      <c r="E130" s="255" t="s">
        <v>19</v>
      </c>
      <c r="F130" s="256" t="s">
        <v>189</v>
      </c>
      <c r="G130" s="254"/>
      <c r="H130" s="257">
        <v>130.74000000000001</v>
      </c>
      <c r="I130" s="258"/>
      <c r="J130" s="254"/>
      <c r="K130" s="254"/>
      <c r="L130" s="259"/>
      <c r="M130" s="260"/>
      <c r="N130" s="261"/>
      <c r="O130" s="261"/>
      <c r="P130" s="261"/>
      <c r="Q130" s="261"/>
      <c r="R130" s="261"/>
      <c r="S130" s="261"/>
      <c r="T130" s="262"/>
      <c r="AT130" s="263" t="s">
        <v>182</v>
      </c>
      <c r="AU130" s="263" t="s">
        <v>83</v>
      </c>
      <c r="AV130" s="14" t="s">
        <v>151</v>
      </c>
      <c r="AW130" s="14" t="s">
        <v>35</v>
      </c>
      <c r="AX130" s="14" t="s">
        <v>81</v>
      </c>
      <c r="AY130" s="263" t="s">
        <v>152</v>
      </c>
    </row>
    <row r="131" s="1" customFormat="1" ht="48" customHeight="1">
      <c r="B131" s="38"/>
      <c r="C131" s="211" t="s">
        <v>228</v>
      </c>
      <c r="D131" s="211" t="s">
        <v>155</v>
      </c>
      <c r="E131" s="212" t="s">
        <v>758</v>
      </c>
      <c r="F131" s="213" t="s">
        <v>759</v>
      </c>
      <c r="G131" s="214" t="s">
        <v>177</v>
      </c>
      <c r="H131" s="215">
        <v>130.74000000000001</v>
      </c>
      <c r="I131" s="216"/>
      <c r="J131" s="217">
        <f>ROUND(I131*H131,2)</f>
        <v>0</v>
      </c>
      <c r="K131" s="213" t="s">
        <v>1387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151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1707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1702</v>
      </c>
      <c r="G132" s="243"/>
      <c r="H132" s="246">
        <v>21.600000000000001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83</v>
      </c>
      <c r="AV132" s="13" t="s">
        <v>83</v>
      </c>
      <c r="AW132" s="13" t="s">
        <v>35</v>
      </c>
      <c r="AX132" s="13" t="s">
        <v>73</v>
      </c>
      <c r="AY132" s="252" t="s">
        <v>152</v>
      </c>
    </row>
    <row r="133" s="13" customFormat="1">
      <c r="B133" s="242"/>
      <c r="C133" s="243"/>
      <c r="D133" s="229" t="s">
        <v>182</v>
      </c>
      <c r="E133" s="244" t="s">
        <v>19</v>
      </c>
      <c r="F133" s="245" t="s">
        <v>1703</v>
      </c>
      <c r="G133" s="243"/>
      <c r="H133" s="246">
        <v>16.140000000000001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AT133" s="252" t="s">
        <v>182</v>
      </c>
      <c r="AU133" s="252" t="s">
        <v>83</v>
      </c>
      <c r="AV133" s="13" t="s">
        <v>83</v>
      </c>
      <c r="AW133" s="13" t="s">
        <v>35</v>
      </c>
      <c r="AX133" s="13" t="s">
        <v>73</v>
      </c>
      <c r="AY133" s="252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1704</v>
      </c>
      <c r="G134" s="243"/>
      <c r="H134" s="246">
        <v>63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73</v>
      </c>
      <c r="AY134" s="252" t="s">
        <v>152</v>
      </c>
    </row>
    <row r="135" s="13" customFormat="1">
      <c r="B135" s="242"/>
      <c r="C135" s="243"/>
      <c r="D135" s="229" t="s">
        <v>182</v>
      </c>
      <c r="E135" s="244" t="s">
        <v>19</v>
      </c>
      <c r="F135" s="245" t="s">
        <v>1705</v>
      </c>
      <c r="G135" s="243"/>
      <c r="H135" s="246">
        <v>6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182</v>
      </c>
      <c r="AU135" s="252" t="s">
        <v>83</v>
      </c>
      <c r="AV135" s="13" t="s">
        <v>83</v>
      </c>
      <c r="AW135" s="13" t="s">
        <v>35</v>
      </c>
      <c r="AX135" s="13" t="s">
        <v>73</v>
      </c>
      <c r="AY135" s="252" t="s">
        <v>152</v>
      </c>
    </row>
    <row r="136" s="13" customFormat="1">
      <c r="B136" s="242"/>
      <c r="C136" s="243"/>
      <c r="D136" s="229" t="s">
        <v>182</v>
      </c>
      <c r="E136" s="244" t="s">
        <v>19</v>
      </c>
      <c r="F136" s="245" t="s">
        <v>1706</v>
      </c>
      <c r="G136" s="243"/>
      <c r="H136" s="246">
        <v>24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AT136" s="252" t="s">
        <v>182</v>
      </c>
      <c r="AU136" s="252" t="s">
        <v>83</v>
      </c>
      <c r="AV136" s="13" t="s">
        <v>83</v>
      </c>
      <c r="AW136" s="13" t="s">
        <v>35</v>
      </c>
      <c r="AX136" s="13" t="s">
        <v>73</v>
      </c>
      <c r="AY136" s="252" t="s">
        <v>152</v>
      </c>
    </row>
    <row r="137" s="14" customFormat="1">
      <c r="B137" s="253"/>
      <c r="C137" s="254"/>
      <c r="D137" s="229" t="s">
        <v>182</v>
      </c>
      <c r="E137" s="255" t="s">
        <v>19</v>
      </c>
      <c r="F137" s="256" t="s">
        <v>189</v>
      </c>
      <c r="G137" s="254"/>
      <c r="H137" s="257">
        <v>130.74000000000001</v>
      </c>
      <c r="I137" s="258"/>
      <c r="J137" s="254"/>
      <c r="K137" s="254"/>
      <c r="L137" s="259"/>
      <c r="M137" s="260"/>
      <c r="N137" s="261"/>
      <c r="O137" s="261"/>
      <c r="P137" s="261"/>
      <c r="Q137" s="261"/>
      <c r="R137" s="261"/>
      <c r="S137" s="261"/>
      <c r="T137" s="262"/>
      <c r="AT137" s="263" t="s">
        <v>182</v>
      </c>
      <c r="AU137" s="263" t="s">
        <v>83</v>
      </c>
      <c r="AV137" s="14" t="s">
        <v>151</v>
      </c>
      <c r="AW137" s="14" t="s">
        <v>35</v>
      </c>
      <c r="AX137" s="14" t="s">
        <v>81</v>
      </c>
      <c r="AY137" s="263" t="s">
        <v>152</v>
      </c>
    </row>
    <row r="138" s="1" customFormat="1" ht="60" customHeight="1">
      <c r="B138" s="38"/>
      <c r="C138" s="211" t="s">
        <v>233</v>
      </c>
      <c r="D138" s="211" t="s">
        <v>155</v>
      </c>
      <c r="E138" s="212" t="s">
        <v>208</v>
      </c>
      <c r="F138" s="213" t="s">
        <v>765</v>
      </c>
      <c r="G138" s="214" t="s">
        <v>177</v>
      </c>
      <c r="H138" s="215">
        <v>261.48000000000002</v>
      </c>
      <c r="I138" s="216"/>
      <c r="J138" s="217">
        <f>ROUND(I138*H138,2)</f>
        <v>0</v>
      </c>
      <c r="K138" s="213" t="s">
        <v>1387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1708</v>
      </c>
    </row>
    <row r="139" s="13" customFormat="1">
      <c r="B139" s="242"/>
      <c r="C139" s="243"/>
      <c r="D139" s="229" t="s">
        <v>182</v>
      </c>
      <c r="E139" s="244" t="s">
        <v>19</v>
      </c>
      <c r="F139" s="245" t="s">
        <v>1709</v>
      </c>
      <c r="G139" s="243"/>
      <c r="H139" s="246">
        <v>43.200000000000003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AT139" s="252" t="s">
        <v>182</v>
      </c>
      <c r="AU139" s="252" t="s">
        <v>83</v>
      </c>
      <c r="AV139" s="13" t="s">
        <v>83</v>
      </c>
      <c r="AW139" s="13" t="s">
        <v>35</v>
      </c>
      <c r="AX139" s="13" t="s">
        <v>73</v>
      </c>
      <c r="AY139" s="252" t="s">
        <v>152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1710</v>
      </c>
      <c r="G140" s="243"/>
      <c r="H140" s="246">
        <v>32.280000000000001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73</v>
      </c>
      <c r="AY140" s="252" t="s">
        <v>152</v>
      </c>
    </row>
    <row r="141" s="13" customFormat="1">
      <c r="B141" s="242"/>
      <c r="C141" s="243"/>
      <c r="D141" s="229" t="s">
        <v>182</v>
      </c>
      <c r="E141" s="244" t="s">
        <v>19</v>
      </c>
      <c r="F141" s="245" t="s">
        <v>1711</v>
      </c>
      <c r="G141" s="243"/>
      <c r="H141" s="246">
        <v>126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AT141" s="252" t="s">
        <v>182</v>
      </c>
      <c r="AU141" s="252" t="s">
        <v>83</v>
      </c>
      <c r="AV141" s="13" t="s">
        <v>83</v>
      </c>
      <c r="AW141" s="13" t="s">
        <v>35</v>
      </c>
      <c r="AX141" s="13" t="s">
        <v>73</v>
      </c>
      <c r="AY141" s="252" t="s">
        <v>152</v>
      </c>
    </row>
    <row r="142" s="13" customFormat="1">
      <c r="B142" s="242"/>
      <c r="C142" s="243"/>
      <c r="D142" s="229" t="s">
        <v>182</v>
      </c>
      <c r="E142" s="244" t="s">
        <v>19</v>
      </c>
      <c r="F142" s="245" t="s">
        <v>1712</v>
      </c>
      <c r="G142" s="243"/>
      <c r="H142" s="246">
        <v>12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182</v>
      </c>
      <c r="AU142" s="252" t="s">
        <v>83</v>
      </c>
      <c r="AV142" s="13" t="s">
        <v>83</v>
      </c>
      <c r="AW142" s="13" t="s">
        <v>35</v>
      </c>
      <c r="AX142" s="13" t="s">
        <v>73</v>
      </c>
      <c r="AY142" s="252" t="s">
        <v>152</v>
      </c>
    </row>
    <row r="143" s="13" customFormat="1">
      <c r="B143" s="242"/>
      <c r="C143" s="243"/>
      <c r="D143" s="229" t="s">
        <v>182</v>
      </c>
      <c r="E143" s="244" t="s">
        <v>19</v>
      </c>
      <c r="F143" s="245" t="s">
        <v>1713</v>
      </c>
      <c r="G143" s="243"/>
      <c r="H143" s="246">
        <v>48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182</v>
      </c>
      <c r="AU143" s="252" t="s">
        <v>83</v>
      </c>
      <c r="AV143" s="13" t="s">
        <v>83</v>
      </c>
      <c r="AW143" s="13" t="s">
        <v>35</v>
      </c>
      <c r="AX143" s="13" t="s">
        <v>73</v>
      </c>
      <c r="AY143" s="252" t="s">
        <v>152</v>
      </c>
    </row>
    <row r="144" s="14" customFormat="1">
      <c r="B144" s="253"/>
      <c r="C144" s="254"/>
      <c r="D144" s="229" t="s">
        <v>182</v>
      </c>
      <c r="E144" s="255" t="s">
        <v>19</v>
      </c>
      <c r="F144" s="256" t="s">
        <v>189</v>
      </c>
      <c r="G144" s="254"/>
      <c r="H144" s="257">
        <v>261.48000000000002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AT144" s="263" t="s">
        <v>182</v>
      </c>
      <c r="AU144" s="263" t="s">
        <v>83</v>
      </c>
      <c r="AV144" s="14" t="s">
        <v>151</v>
      </c>
      <c r="AW144" s="14" t="s">
        <v>35</v>
      </c>
      <c r="AX144" s="14" t="s">
        <v>81</v>
      </c>
      <c r="AY144" s="263" t="s">
        <v>152</v>
      </c>
    </row>
    <row r="145" s="1" customFormat="1" ht="36" customHeight="1">
      <c r="B145" s="38"/>
      <c r="C145" s="211" t="s">
        <v>240</v>
      </c>
      <c r="D145" s="211" t="s">
        <v>155</v>
      </c>
      <c r="E145" s="212" t="s">
        <v>1292</v>
      </c>
      <c r="F145" s="213" t="s">
        <v>1293</v>
      </c>
      <c r="G145" s="214" t="s">
        <v>177</v>
      </c>
      <c r="H145" s="215">
        <v>130.74000000000001</v>
      </c>
      <c r="I145" s="216"/>
      <c r="J145" s="217">
        <f>ROUND(I145*H145,2)</f>
        <v>0</v>
      </c>
      <c r="K145" s="213" t="s">
        <v>1387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151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151</v>
      </c>
      <c r="BM145" s="223" t="s">
        <v>1714</v>
      </c>
    </row>
    <row r="146" s="13" customFormat="1">
      <c r="B146" s="242"/>
      <c r="C146" s="243"/>
      <c r="D146" s="229" t="s">
        <v>182</v>
      </c>
      <c r="E146" s="244" t="s">
        <v>19</v>
      </c>
      <c r="F146" s="245" t="s">
        <v>1702</v>
      </c>
      <c r="G146" s="243"/>
      <c r="H146" s="246">
        <v>21.600000000000001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AT146" s="252" t="s">
        <v>182</v>
      </c>
      <c r="AU146" s="252" t="s">
        <v>83</v>
      </c>
      <c r="AV146" s="13" t="s">
        <v>83</v>
      </c>
      <c r="AW146" s="13" t="s">
        <v>35</v>
      </c>
      <c r="AX146" s="13" t="s">
        <v>73</v>
      </c>
      <c r="AY146" s="252" t="s">
        <v>152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1715</v>
      </c>
      <c r="G147" s="243"/>
      <c r="H147" s="246">
        <v>16.140000000000001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1704</v>
      </c>
      <c r="G148" s="243"/>
      <c r="H148" s="246">
        <v>63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3" customFormat="1">
      <c r="B149" s="242"/>
      <c r="C149" s="243"/>
      <c r="D149" s="229" t="s">
        <v>182</v>
      </c>
      <c r="E149" s="244" t="s">
        <v>19</v>
      </c>
      <c r="F149" s="245" t="s">
        <v>1705</v>
      </c>
      <c r="G149" s="243"/>
      <c r="H149" s="246">
        <v>6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AT149" s="252" t="s">
        <v>182</v>
      </c>
      <c r="AU149" s="252" t="s">
        <v>83</v>
      </c>
      <c r="AV149" s="13" t="s">
        <v>83</v>
      </c>
      <c r="AW149" s="13" t="s">
        <v>35</v>
      </c>
      <c r="AX149" s="13" t="s">
        <v>73</v>
      </c>
      <c r="AY149" s="252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1706</v>
      </c>
      <c r="G150" s="243"/>
      <c r="H150" s="246">
        <v>24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83</v>
      </c>
      <c r="AV150" s="13" t="s">
        <v>83</v>
      </c>
      <c r="AW150" s="13" t="s">
        <v>35</v>
      </c>
      <c r="AX150" s="13" t="s">
        <v>73</v>
      </c>
      <c r="AY150" s="252" t="s">
        <v>152</v>
      </c>
    </row>
    <row r="151" s="14" customFormat="1">
      <c r="B151" s="253"/>
      <c r="C151" s="254"/>
      <c r="D151" s="229" t="s">
        <v>182</v>
      </c>
      <c r="E151" s="255" t="s">
        <v>19</v>
      </c>
      <c r="F151" s="256" t="s">
        <v>189</v>
      </c>
      <c r="G151" s="254"/>
      <c r="H151" s="257">
        <v>130.74000000000001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AT151" s="263" t="s">
        <v>182</v>
      </c>
      <c r="AU151" s="263" t="s">
        <v>83</v>
      </c>
      <c r="AV151" s="14" t="s">
        <v>151</v>
      </c>
      <c r="AW151" s="14" t="s">
        <v>35</v>
      </c>
      <c r="AX151" s="14" t="s">
        <v>81</v>
      </c>
      <c r="AY151" s="263" t="s">
        <v>152</v>
      </c>
    </row>
    <row r="152" s="1" customFormat="1" ht="36" customHeight="1">
      <c r="B152" s="38"/>
      <c r="C152" s="211" t="s">
        <v>245</v>
      </c>
      <c r="D152" s="211" t="s">
        <v>155</v>
      </c>
      <c r="E152" s="212" t="s">
        <v>1391</v>
      </c>
      <c r="F152" s="213" t="s">
        <v>1392</v>
      </c>
      <c r="G152" s="214" t="s">
        <v>177</v>
      </c>
      <c r="H152" s="215">
        <v>120.59999999999999</v>
      </c>
      <c r="I152" s="216"/>
      <c r="J152" s="217">
        <f>ROUND(I152*H152,2)</f>
        <v>0</v>
      </c>
      <c r="K152" s="213" t="s">
        <v>1382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151</v>
      </c>
      <c r="AT152" s="223" t="s">
        <v>155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151</v>
      </c>
      <c r="BM152" s="223" t="s">
        <v>1716</v>
      </c>
    </row>
    <row r="153" s="13" customFormat="1">
      <c r="B153" s="242"/>
      <c r="C153" s="243"/>
      <c r="D153" s="229" t="s">
        <v>182</v>
      </c>
      <c r="E153" s="244" t="s">
        <v>19</v>
      </c>
      <c r="F153" s="245" t="s">
        <v>1717</v>
      </c>
      <c r="G153" s="243"/>
      <c r="H153" s="246">
        <v>14.4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AT153" s="252" t="s">
        <v>182</v>
      </c>
      <c r="AU153" s="252" t="s">
        <v>83</v>
      </c>
      <c r="AV153" s="13" t="s">
        <v>83</v>
      </c>
      <c r="AW153" s="13" t="s">
        <v>35</v>
      </c>
      <c r="AX153" s="13" t="s">
        <v>73</v>
      </c>
      <c r="AY153" s="252" t="s">
        <v>152</v>
      </c>
    </row>
    <row r="154" s="13" customFormat="1">
      <c r="B154" s="242"/>
      <c r="C154" s="243"/>
      <c r="D154" s="229" t="s">
        <v>182</v>
      </c>
      <c r="E154" s="244" t="s">
        <v>19</v>
      </c>
      <c r="F154" s="245" t="s">
        <v>1718</v>
      </c>
      <c r="G154" s="243"/>
      <c r="H154" s="246">
        <v>13.199999999999999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AT154" s="252" t="s">
        <v>182</v>
      </c>
      <c r="AU154" s="252" t="s">
        <v>83</v>
      </c>
      <c r="AV154" s="13" t="s">
        <v>83</v>
      </c>
      <c r="AW154" s="13" t="s">
        <v>35</v>
      </c>
      <c r="AX154" s="13" t="s">
        <v>73</v>
      </c>
      <c r="AY154" s="252" t="s">
        <v>152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1704</v>
      </c>
      <c r="G155" s="243"/>
      <c r="H155" s="246">
        <v>63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83</v>
      </c>
      <c r="AV155" s="13" t="s">
        <v>83</v>
      </c>
      <c r="AW155" s="13" t="s">
        <v>35</v>
      </c>
      <c r="AX155" s="13" t="s">
        <v>73</v>
      </c>
      <c r="AY155" s="252" t="s">
        <v>152</v>
      </c>
    </row>
    <row r="156" s="13" customFormat="1">
      <c r="B156" s="242"/>
      <c r="C156" s="243"/>
      <c r="D156" s="229" t="s">
        <v>182</v>
      </c>
      <c r="E156" s="244" t="s">
        <v>19</v>
      </c>
      <c r="F156" s="245" t="s">
        <v>1705</v>
      </c>
      <c r="G156" s="243"/>
      <c r="H156" s="246">
        <v>6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AT156" s="252" t="s">
        <v>182</v>
      </c>
      <c r="AU156" s="252" t="s">
        <v>83</v>
      </c>
      <c r="AV156" s="13" t="s">
        <v>83</v>
      </c>
      <c r="AW156" s="13" t="s">
        <v>35</v>
      </c>
      <c r="AX156" s="13" t="s">
        <v>73</v>
      </c>
      <c r="AY156" s="252" t="s">
        <v>152</v>
      </c>
    </row>
    <row r="157" s="13" customFormat="1">
      <c r="B157" s="242"/>
      <c r="C157" s="243"/>
      <c r="D157" s="229" t="s">
        <v>182</v>
      </c>
      <c r="E157" s="244" t="s">
        <v>19</v>
      </c>
      <c r="F157" s="245" t="s">
        <v>1706</v>
      </c>
      <c r="G157" s="243"/>
      <c r="H157" s="246">
        <v>24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AT157" s="252" t="s">
        <v>182</v>
      </c>
      <c r="AU157" s="252" t="s">
        <v>83</v>
      </c>
      <c r="AV157" s="13" t="s">
        <v>83</v>
      </c>
      <c r="AW157" s="13" t="s">
        <v>35</v>
      </c>
      <c r="AX157" s="13" t="s">
        <v>73</v>
      </c>
      <c r="AY157" s="252" t="s">
        <v>152</v>
      </c>
    </row>
    <row r="158" s="14" customFormat="1">
      <c r="B158" s="253"/>
      <c r="C158" s="254"/>
      <c r="D158" s="229" t="s">
        <v>182</v>
      </c>
      <c r="E158" s="255" t="s">
        <v>19</v>
      </c>
      <c r="F158" s="256" t="s">
        <v>189</v>
      </c>
      <c r="G158" s="254"/>
      <c r="H158" s="257">
        <v>120.59999999999999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AT158" s="263" t="s">
        <v>182</v>
      </c>
      <c r="AU158" s="263" t="s">
        <v>83</v>
      </c>
      <c r="AV158" s="14" t="s">
        <v>151</v>
      </c>
      <c r="AW158" s="14" t="s">
        <v>35</v>
      </c>
      <c r="AX158" s="14" t="s">
        <v>81</v>
      </c>
      <c r="AY158" s="263" t="s">
        <v>152</v>
      </c>
    </row>
    <row r="159" s="1" customFormat="1" ht="24" customHeight="1">
      <c r="B159" s="38"/>
      <c r="C159" s="211" t="s">
        <v>251</v>
      </c>
      <c r="D159" s="211" t="s">
        <v>155</v>
      </c>
      <c r="E159" s="212" t="s">
        <v>234</v>
      </c>
      <c r="F159" s="213" t="s">
        <v>1719</v>
      </c>
      <c r="G159" s="214" t="s">
        <v>236</v>
      </c>
      <c r="H159" s="215">
        <v>82.359999999999999</v>
      </c>
      <c r="I159" s="216"/>
      <c r="J159" s="217">
        <f>ROUND(I159*H159,2)</f>
        <v>0</v>
      </c>
      <c r="K159" s="213" t="s">
        <v>1387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151</v>
      </c>
      <c r="BM159" s="223" t="s">
        <v>1720</v>
      </c>
    </row>
    <row r="160" s="13" customFormat="1">
      <c r="B160" s="242"/>
      <c r="C160" s="243"/>
      <c r="D160" s="229" t="s">
        <v>182</v>
      </c>
      <c r="E160" s="244" t="s">
        <v>19</v>
      </c>
      <c r="F160" s="245" t="s">
        <v>1721</v>
      </c>
      <c r="G160" s="243"/>
      <c r="H160" s="246">
        <v>21.600000000000001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182</v>
      </c>
      <c r="AU160" s="252" t="s">
        <v>83</v>
      </c>
      <c r="AV160" s="13" t="s">
        <v>83</v>
      </c>
      <c r="AW160" s="13" t="s">
        <v>35</v>
      </c>
      <c r="AX160" s="13" t="s">
        <v>73</v>
      </c>
      <c r="AY160" s="252" t="s">
        <v>152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1722</v>
      </c>
      <c r="G161" s="243"/>
      <c r="H161" s="246">
        <v>42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83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1723</v>
      </c>
      <c r="G162" s="243"/>
      <c r="H162" s="246">
        <v>12.76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73</v>
      </c>
      <c r="AY162" s="252" t="s">
        <v>152</v>
      </c>
    </row>
    <row r="163" s="13" customFormat="1">
      <c r="B163" s="242"/>
      <c r="C163" s="243"/>
      <c r="D163" s="229" t="s">
        <v>182</v>
      </c>
      <c r="E163" s="244" t="s">
        <v>19</v>
      </c>
      <c r="F163" s="245" t="s">
        <v>1724</v>
      </c>
      <c r="G163" s="243"/>
      <c r="H163" s="246">
        <v>6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AT163" s="252" t="s">
        <v>182</v>
      </c>
      <c r="AU163" s="252" t="s">
        <v>83</v>
      </c>
      <c r="AV163" s="13" t="s">
        <v>83</v>
      </c>
      <c r="AW163" s="13" t="s">
        <v>35</v>
      </c>
      <c r="AX163" s="13" t="s">
        <v>73</v>
      </c>
      <c r="AY163" s="252" t="s">
        <v>152</v>
      </c>
    </row>
    <row r="164" s="14" customFormat="1">
      <c r="B164" s="253"/>
      <c r="C164" s="254"/>
      <c r="D164" s="229" t="s">
        <v>182</v>
      </c>
      <c r="E164" s="255" t="s">
        <v>19</v>
      </c>
      <c r="F164" s="256" t="s">
        <v>189</v>
      </c>
      <c r="G164" s="254"/>
      <c r="H164" s="257">
        <v>82.359999999999999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AT164" s="263" t="s">
        <v>182</v>
      </c>
      <c r="AU164" s="263" t="s">
        <v>83</v>
      </c>
      <c r="AV164" s="14" t="s">
        <v>151</v>
      </c>
      <c r="AW164" s="14" t="s">
        <v>35</v>
      </c>
      <c r="AX164" s="14" t="s">
        <v>81</v>
      </c>
      <c r="AY164" s="263" t="s">
        <v>152</v>
      </c>
    </row>
    <row r="165" s="1" customFormat="1" ht="16.5" customHeight="1">
      <c r="B165" s="38"/>
      <c r="C165" s="264" t="s">
        <v>264</v>
      </c>
      <c r="D165" s="264" t="s">
        <v>325</v>
      </c>
      <c r="E165" s="265" t="s">
        <v>1395</v>
      </c>
      <c r="F165" s="266" t="s">
        <v>1396</v>
      </c>
      <c r="G165" s="267" t="s">
        <v>223</v>
      </c>
      <c r="H165" s="268">
        <v>12.311999999999999</v>
      </c>
      <c r="I165" s="269"/>
      <c r="J165" s="270">
        <f>ROUND(I165*H165,2)</f>
        <v>0</v>
      </c>
      <c r="K165" s="266" t="s">
        <v>1382</v>
      </c>
      <c r="L165" s="271"/>
      <c r="M165" s="272" t="s">
        <v>19</v>
      </c>
      <c r="N165" s="273" t="s">
        <v>44</v>
      </c>
      <c r="O165" s="83"/>
      <c r="P165" s="227">
        <f>O165*H165</f>
        <v>0</v>
      </c>
      <c r="Q165" s="227">
        <v>1</v>
      </c>
      <c r="R165" s="227">
        <f>Q165*H165</f>
        <v>12.311999999999999</v>
      </c>
      <c r="S165" s="227">
        <v>0</v>
      </c>
      <c r="T165" s="228">
        <f>S165*H165</f>
        <v>0</v>
      </c>
      <c r="AR165" s="223" t="s">
        <v>233</v>
      </c>
      <c r="AT165" s="223" t="s">
        <v>325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151</v>
      </c>
      <c r="BM165" s="223" t="s">
        <v>1725</v>
      </c>
    </row>
    <row r="166" s="13" customFormat="1">
      <c r="B166" s="242"/>
      <c r="C166" s="243"/>
      <c r="D166" s="229" t="s">
        <v>182</v>
      </c>
      <c r="E166" s="244" t="s">
        <v>19</v>
      </c>
      <c r="F166" s="245" t="s">
        <v>1726</v>
      </c>
      <c r="G166" s="243"/>
      <c r="H166" s="246">
        <v>11.172000000000001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182</v>
      </c>
      <c r="AU166" s="252" t="s">
        <v>83</v>
      </c>
      <c r="AV166" s="13" t="s">
        <v>83</v>
      </c>
      <c r="AW166" s="13" t="s">
        <v>35</v>
      </c>
      <c r="AX166" s="13" t="s">
        <v>73</v>
      </c>
      <c r="AY166" s="252" t="s">
        <v>152</v>
      </c>
    </row>
    <row r="167" s="13" customFormat="1">
      <c r="B167" s="242"/>
      <c r="C167" s="243"/>
      <c r="D167" s="229" t="s">
        <v>182</v>
      </c>
      <c r="E167" s="244" t="s">
        <v>19</v>
      </c>
      <c r="F167" s="245" t="s">
        <v>1727</v>
      </c>
      <c r="G167" s="243"/>
      <c r="H167" s="246">
        <v>1.1399999999999999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AT167" s="252" t="s">
        <v>182</v>
      </c>
      <c r="AU167" s="252" t="s">
        <v>83</v>
      </c>
      <c r="AV167" s="13" t="s">
        <v>83</v>
      </c>
      <c r="AW167" s="13" t="s">
        <v>35</v>
      </c>
      <c r="AX167" s="13" t="s">
        <v>73</v>
      </c>
      <c r="AY167" s="252" t="s">
        <v>152</v>
      </c>
    </row>
    <row r="168" s="14" customFormat="1">
      <c r="B168" s="253"/>
      <c r="C168" s="254"/>
      <c r="D168" s="229" t="s">
        <v>182</v>
      </c>
      <c r="E168" s="255" t="s">
        <v>19</v>
      </c>
      <c r="F168" s="256" t="s">
        <v>189</v>
      </c>
      <c r="G168" s="254"/>
      <c r="H168" s="257">
        <v>12.311999999999999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AT168" s="263" t="s">
        <v>182</v>
      </c>
      <c r="AU168" s="263" t="s">
        <v>83</v>
      </c>
      <c r="AV168" s="14" t="s">
        <v>151</v>
      </c>
      <c r="AW168" s="14" t="s">
        <v>35</v>
      </c>
      <c r="AX168" s="14" t="s">
        <v>81</v>
      </c>
      <c r="AY168" s="263" t="s">
        <v>152</v>
      </c>
    </row>
    <row r="169" s="1" customFormat="1" ht="16.5" customHeight="1">
      <c r="B169" s="38"/>
      <c r="C169" s="264" t="s">
        <v>269</v>
      </c>
      <c r="D169" s="264" t="s">
        <v>325</v>
      </c>
      <c r="E169" s="265" t="s">
        <v>1399</v>
      </c>
      <c r="F169" s="266" t="s">
        <v>1400</v>
      </c>
      <c r="G169" s="267" t="s">
        <v>223</v>
      </c>
      <c r="H169" s="268">
        <v>208.84800000000001</v>
      </c>
      <c r="I169" s="269"/>
      <c r="J169" s="270">
        <f>ROUND(I169*H169,2)</f>
        <v>0</v>
      </c>
      <c r="K169" s="266" t="s">
        <v>1382</v>
      </c>
      <c r="L169" s="271"/>
      <c r="M169" s="272" t="s">
        <v>19</v>
      </c>
      <c r="N169" s="273" t="s">
        <v>44</v>
      </c>
      <c r="O169" s="83"/>
      <c r="P169" s="227">
        <f>O169*H169</f>
        <v>0</v>
      </c>
      <c r="Q169" s="227">
        <v>1</v>
      </c>
      <c r="R169" s="227">
        <f>Q169*H169</f>
        <v>208.84800000000001</v>
      </c>
      <c r="S169" s="227">
        <v>0</v>
      </c>
      <c r="T169" s="228">
        <f>S169*H169</f>
        <v>0</v>
      </c>
      <c r="AR169" s="223" t="s">
        <v>233</v>
      </c>
      <c r="AT169" s="223" t="s">
        <v>325</v>
      </c>
      <c r="AU169" s="223" t="s">
        <v>83</v>
      </c>
      <c r="AY169" s="17" t="s">
        <v>152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151</v>
      </c>
      <c r="BM169" s="223" t="s">
        <v>1728</v>
      </c>
    </row>
    <row r="170" s="13" customFormat="1">
      <c r="B170" s="242"/>
      <c r="C170" s="243"/>
      <c r="D170" s="229" t="s">
        <v>182</v>
      </c>
      <c r="E170" s="244" t="s">
        <v>19</v>
      </c>
      <c r="F170" s="245" t="s">
        <v>1729</v>
      </c>
      <c r="G170" s="243"/>
      <c r="H170" s="246">
        <v>27.359999999999999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AT170" s="252" t="s">
        <v>182</v>
      </c>
      <c r="AU170" s="252" t="s">
        <v>83</v>
      </c>
      <c r="AV170" s="13" t="s">
        <v>83</v>
      </c>
      <c r="AW170" s="13" t="s">
        <v>35</v>
      </c>
      <c r="AX170" s="13" t="s">
        <v>73</v>
      </c>
      <c r="AY170" s="252" t="s">
        <v>152</v>
      </c>
    </row>
    <row r="171" s="13" customFormat="1">
      <c r="B171" s="242"/>
      <c r="C171" s="243"/>
      <c r="D171" s="229" t="s">
        <v>182</v>
      </c>
      <c r="E171" s="244" t="s">
        <v>19</v>
      </c>
      <c r="F171" s="245" t="s">
        <v>1730</v>
      </c>
      <c r="G171" s="243"/>
      <c r="H171" s="246">
        <v>100.548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AT171" s="252" t="s">
        <v>182</v>
      </c>
      <c r="AU171" s="252" t="s">
        <v>83</v>
      </c>
      <c r="AV171" s="13" t="s">
        <v>83</v>
      </c>
      <c r="AW171" s="13" t="s">
        <v>35</v>
      </c>
      <c r="AX171" s="13" t="s">
        <v>73</v>
      </c>
      <c r="AY171" s="252" t="s">
        <v>152</v>
      </c>
    </row>
    <row r="172" s="13" customFormat="1">
      <c r="B172" s="242"/>
      <c r="C172" s="243"/>
      <c r="D172" s="229" t="s">
        <v>182</v>
      </c>
      <c r="E172" s="244" t="s">
        <v>19</v>
      </c>
      <c r="F172" s="245" t="s">
        <v>1731</v>
      </c>
      <c r="G172" s="243"/>
      <c r="H172" s="246">
        <v>45.600000000000001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AT172" s="252" t="s">
        <v>182</v>
      </c>
      <c r="AU172" s="252" t="s">
        <v>83</v>
      </c>
      <c r="AV172" s="13" t="s">
        <v>83</v>
      </c>
      <c r="AW172" s="13" t="s">
        <v>35</v>
      </c>
      <c r="AX172" s="13" t="s">
        <v>73</v>
      </c>
      <c r="AY172" s="252" t="s">
        <v>152</v>
      </c>
    </row>
    <row r="173" s="13" customFormat="1">
      <c r="B173" s="242"/>
      <c r="C173" s="243"/>
      <c r="D173" s="229" t="s">
        <v>182</v>
      </c>
      <c r="E173" s="244" t="s">
        <v>19</v>
      </c>
      <c r="F173" s="245" t="s">
        <v>1732</v>
      </c>
      <c r="G173" s="243"/>
      <c r="H173" s="246">
        <v>25.079999999999998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182</v>
      </c>
      <c r="AU173" s="252" t="s">
        <v>83</v>
      </c>
      <c r="AV173" s="13" t="s">
        <v>83</v>
      </c>
      <c r="AW173" s="13" t="s">
        <v>35</v>
      </c>
      <c r="AX173" s="13" t="s">
        <v>73</v>
      </c>
      <c r="AY173" s="252" t="s">
        <v>152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1733</v>
      </c>
      <c r="G174" s="243"/>
      <c r="H174" s="246">
        <v>10.26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73</v>
      </c>
      <c r="AY174" s="252" t="s">
        <v>152</v>
      </c>
    </row>
    <row r="175" s="14" customFormat="1">
      <c r="B175" s="253"/>
      <c r="C175" s="254"/>
      <c r="D175" s="229" t="s">
        <v>182</v>
      </c>
      <c r="E175" s="255" t="s">
        <v>19</v>
      </c>
      <c r="F175" s="256" t="s">
        <v>189</v>
      </c>
      <c r="G175" s="254"/>
      <c r="H175" s="257">
        <v>208.84800000000001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AT175" s="263" t="s">
        <v>182</v>
      </c>
      <c r="AU175" s="263" t="s">
        <v>83</v>
      </c>
      <c r="AV175" s="14" t="s">
        <v>151</v>
      </c>
      <c r="AW175" s="14" t="s">
        <v>35</v>
      </c>
      <c r="AX175" s="14" t="s">
        <v>81</v>
      </c>
      <c r="AY175" s="263" t="s">
        <v>152</v>
      </c>
    </row>
    <row r="176" s="1" customFormat="1" ht="96" customHeight="1">
      <c r="B176" s="38"/>
      <c r="C176" s="211" t="s">
        <v>274</v>
      </c>
      <c r="D176" s="211" t="s">
        <v>155</v>
      </c>
      <c r="E176" s="212" t="s">
        <v>1734</v>
      </c>
      <c r="F176" s="213" t="s">
        <v>1735</v>
      </c>
      <c r="G176" s="214" t="s">
        <v>254</v>
      </c>
      <c r="H176" s="215">
        <v>2.3999999999999999</v>
      </c>
      <c r="I176" s="216"/>
      <c r="J176" s="217">
        <f>ROUND(I176*H176,2)</f>
        <v>0</v>
      </c>
      <c r="K176" s="213" t="s">
        <v>1382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151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151</v>
      </c>
      <c r="BM176" s="223" t="s">
        <v>1736</v>
      </c>
    </row>
    <row r="177" s="13" customFormat="1">
      <c r="B177" s="242"/>
      <c r="C177" s="243"/>
      <c r="D177" s="229" t="s">
        <v>182</v>
      </c>
      <c r="E177" s="244" t="s">
        <v>19</v>
      </c>
      <c r="F177" s="245" t="s">
        <v>1737</v>
      </c>
      <c r="G177" s="243"/>
      <c r="H177" s="246">
        <v>2.3999999999999999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AT177" s="252" t="s">
        <v>182</v>
      </c>
      <c r="AU177" s="252" t="s">
        <v>83</v>
      </c>
      <c r="AV177" s="13" t="s">
        <v>83</v>
      </c>
      <c r="AW177" s="13" t="s">
        <v>35</v>
      </c>
      <c r="AX177" s="13" t="s">
        <v>73</v>
      </c>
      <c r="AY177" s="252" t="s">
        <v>152</v>
      </c>
    </row>
    <row r="178" s="14" customFormat="1">
      <c r="B178" s="253"/>
      <c r="C178" s="254"/>
      <c r="D178" s="229" t="s">
        <v>182</v>
      </c>
      <c r="E178" s="255" t="s">
        <v>19</v>
      </c>
      <c r="F178" s="256" t="s">
        <v>189</v>
      </c>
      <c r="G178" s="254"/>
      <c r="H178" s="257">
        <v>2.3999999999999999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AT178" s="263" t="s">
        <v>182</v>
      </c>
      <c r="AU178" s="263" t="s">
        <v>83</v>
      </c>
      <c r="AV178" s="14" t="s">
        <v>151</v>
      </c>
      <c r="AW178" s="14" t="s">
        <v>35</v>
      </c>
      <c r="AX178" s="14" t="s">
        <v>81</v>
      </c>
      <c r="AY178" s="263" t="s">
        <v>152</v>
      </c>
    </row>
    <row r="179" s="1" customFormat="1" ht="24" customHeight="1">
      <c r="B179" s="38"/>
      <c r="C179" s="211" t="s">
        <v>8</v>
      </c>
      <c r="D179" s="211" t="s">
        <v>155</v>
      </c>
      <c r="E179" s="212" t="s">
        <v>1738</v>
      </c>
      <c r="F179" s="213" t="s">
        <v>1739</v>
      </c>
      <c r="G179" s="214" t="s">
        <v>236</v>
      </c>
      <c r="H179" s="215">
        <v>8.6400000000000006</v>
      </c>
      <c r="I179" s="216"/>
      <c r="J179" s="217">
        <f>ROUND(I179*H179,2)</f>
        <v>0</v>
      </c>
      <c r="K179" s="213" t="s">
        <v>1387</v>
      </c>
      <c r="L179" s="43"/>
      <c r="M179" s="225" t="s">
        <v>19</v>
      </c>
      <c r="N179" s="226" t="s">
        <v>44</v>
      </c>
      <c r="O179" s="83"/>
      <c r="P179" s="227">
        <f>O179*H179</f>
        <v>0</v>
      </c>
      <c r="Q179" s="227">
        <v>0.084000000000000005</v>
      </c>
      <c r="R179" s="227">
        <f>Q179*H179</f>
        <v>0.72576000000000007</v>
      </c>
      <c r="S179" s="227">
        <v>0</v>
      </c>
      <c r="T179" s="228">
        <f>S179*H179</f>
        <v>0</v>
      </c>
      <c r="AR179" s="223" t="s">
        <v>151</v>
      </c>
      <c r="AT179" s="223" t="s">
        <v>155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151</v>
      </c>
      <c r="BM179" s="223" t="s">
        <v>1740</v>
      </c>
    </row>
    <row r="180" s="13" customFormat="1">
      <c r="B180" s="242"/>
      <c r="C180" s="243"/>
      <c r="D180" s="229" t="s">
        <v>182</v>
      </c>
      <c r="E180" s="244" t="s">
        <v>19</v>
      </c>
      <c r="F180" s="245" t="s">
        <v>1741</v>
      </c>
      <c r="G180" s="243"/>
      <c r="H180" s="246">
        <v>8.6400000000000006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AT180" s="252" t="s">
        <v>182</v>
      </c>
      <c r="AU180" s="252" t="s">
        <v>83</v>
      </c>
      <c r="AV180" s="13" t="s">
        <v>83</v>
      </c>
      <c r="AW180" s="13" t="s">
        <v>35</v>
      </c>
      <c r="AX180" s="13" t="s">
        <v>73</v>
      </c>
      <c r="AY180" s="252" t="s">
        <v>152</v>
      </c>
    </row>
    <row r="181" s="14" customFormat="1">
      <c r="B181" s="253"/>
      <c r="C181" s="254"/>
      <c r="D181" s="229" t="s">
        <v>182</v>
      </c>
      <c r="E181" s="255" t="s">
        <v>19</v>
      </c>
      <c r="F181" s="256" t="s">
        <v>189</v>
      </c>
      <c r="G181" s="254"/>
      <c r="H181" s="257">
        <v>8.6400000000000006</v>
      </c>
      <c r="I181" s="258"/>
      <c r="J181" s="254"/>
      <c r="K181" s="254"/>
      <c r="L181" s="259"/>
      <c r="M181" s="260"/>
      <c r="N181" s="261"/>
      <c r="O181" s="261"/>
      <c r="P181" s="261"/>
      <c r="Q181" s="261"/>
      <c r="R181" s="261"/>
      <c r="S181" s="261"/>
      <c r="T181" s="262"/>
      <c r="AT181" s="263" t="s">
        <v>182</v>
      </c>
      <c r="AU181" s="263" t="s">
        <v>83</v>
      </c>
      <c r="AV181" s="14" t="s">
        <v>151</v>
      </c>
      <c r="AW181" s="14" t="s">
        <v>35</v>
      </c>
      <c r="AX181" s="14" t="s">
        <v>81</v>
      </c>
      <c r="AY181" s="263" t="s">
        <v>152</v>
      </c>
    </row>
    <row r="182" s="11" customFormat="1" ht="22.8" customHeight="1">
      <c r="B182" s="195"/>
      <c r="C182" s="196"/>
      <c r="D182" s="197" t="s">
        <v>72</v>
      </c>
      <c r="E182" s="209" t="s">
        <v>83</v>
      </c>
      <c r="F182" s="209" t="s">
        <v>1742</v>
      </c>
      <c r="G182" s="196"/>
      <c r="H182" s="196"/>
      <c r="I182" s="199"/>
      <c r="J182" s="210">
        <f>BK182</f>
        <v>0</v>
      </c>
      <c r="K182" s="196"/>
      <c r="L182" s="201"/>
      <c r="M182" s="202"/>
      <c r="N182" s="203"/>
      <c r="O182" s="203"/>
      <c r="P182" s="204">
        <f>SUM(P183:P193)</f>
        <v>0</v>
      </c>
      <c r="Q182" s="203"/>
      <c r="R182" s="204">
        <f>SUM(R183:R193)</f>
        <v>26.578653419999998</v>
      </c>
      <c r="S182" s="203"/>
      <c r="T182" s="205">
        <f>SUM(T183:T193)</f>
        <v>0</v>
      </c>
      <c r="AR182" s="206" t="s">
        <v>81</v>
      </c>
      <c r="AT182" s="207" t="s">
        <v>72</v>
      </c>
      <c r="AU182" s="207" t="s">
        <v>81</v>
      </c>
      <c r="AY182" s="206" t="s">
        <v>152</v>
      </c>
      <c r="BK182" s="208">
        <f>SUM(BK183:BK193)</f>
        <v>0</v>
      </c>
    </row>
    <row r="183" s="1" customFormat="1" ht="24" customHeight="1">
      <c r="B183" s="38"/>
      <c r="C183" s="211" t="s">
        <v>285</v>
      </c>
      <c r="D183" s="211" t="s">
        <v>155</v>
      </c>
      <c r="E183" s="212" t="s">
        <v>1743</v>
      </c>
      <c r="F183" s="213" t="s">
        <v>1744</v>
      </c>
      <c r="G183" s="214" t="s">
        <v>177</v>
      </c>
      <c r="H183" s="215">
        <v>9.5999999999999996</v>
      </c>
      <c r="I183" s="216"/>
      <c r="J183" s="217">
        <f>ROUND(I183*H183,2)</f>
        <v>0</v>
      </c>
      <c r="K183" s="213" t="s">
        <v>1382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2.45329</v>
      </c>
      <c r="R183" s="227">
        <f>Q183*H183</f>
        <v>23.551583999999998</v>
      </c>
      <c r="S183" s="227">
        <v>0</v>
      </c>
      <c r="T183" s="228">
        <f>S183*H183</f>
        <v>0</v>
      </c>
      <c r="AR183" s="223" t="s">
        <v>151</v>
      </c>
      <c r="AT183" s="223" t="s">
        <v>155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1745</v>
      </c>
    </row>
    <row r="184" s="13" customFormat="1">
      <c r="B184" s="242"/>
      <c r="C184" s="243"/>
      <c r="D184" s="229" t="s">
        <v>182</v>
      </c>
      <c r="E184" s="244" t="s">
        <v>19</v>
      </c>
      <c r="F184" s="245" t="s">
        <v>1746</v>
      </c>
      <c r="G184" s="243"/>
      <c r="H184" s="246">
        <v>9.5999999999999996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AT184" s="252" t="s">
        <v>182</v>
      </c>
      <c r="AU184" s="252" t="s">
        <v>83</v>
      </c>
      <c r="AV184" s="13" t="s">
        <v>83</v>
      </c>
      <c r="AW184" s="13" t="s">
        <v>35</v>
      </c>
      <c r="AX184" s="13" t="s">
        <v>81</v>
      </c>
      <c r="AY184" s="252" t="s">
        <v>152</v>
      </c>
    </row>
    <row r="185" s="1" customFormat="1" ht="48" customHeight="1">
      <c r="B185" s="38"/>
      <c r="C185" s="211" t="s">
        <v>290</v>
      </c>
      <c r="D185" s="211" t="s">
        <v>155</v>
      </c>
      <c r="E185" s="212" t="s">
        <v>1747</v>
      </c>
      <c r="F185" s="213" t="s">
        <v>1748</v>
      </c>
      <c r="G185" s="214" t="s">
        <v>236</v>
      </c>
      <c r="H185" s="215">
        <v>19.199999999999999</v>
      </c>
      <c r="I185" s="216"/>
      <c r="J185" s="217">
        <f>ROUND(I185*H185,2)</f>
        <v>0</v>
      </c>
      <c r="K185" s="213" t="s">
        <v>1387</v>
      </c>
      <c r="L185" s="43"/>
      <c r="M185" s="225" t="s">
        <v>19</v>
      </c>
      <c r="N185" s="226" t="s">
        <v>44</v>
      </c>
      <c r="O185" s="83"/>
      <c r="P185" s="227">
        <f>O185*H185</f>
        <v>0</v>
      </c>
      <c r="Q185" s="227">
        <v>0.0010300000000000001</v>
      </c>
      <c r="R185" s="227">
        <f>Q185*H185</f>
        <v>0.019776000000000002</v>
      </c>
      <c r="S185" s="227">
        <v>0</v>
      </c>
      <c r="T185" s="228">
        <f>S185*H185</f>
        <v>0</v>
      </c>
      <c r="AR185" s="223" t="s">
        <v>151</v>
      </c>
      <c r="AT185" s="223" t="s">
        <v>155</v>
      </c>
      <c r="AU185" s="223" t="s">
        <v>83</v>
      </c>
      <c r="AY185" s="17" t="s">
        <v>152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151</v>
      </c>
      <c r="BM185" s="223" t="s">
        <v>1749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1750</v>
      </c>
      <c r="G186" s="243"/>
      <c r="H186" s="246">
        <v>19.199999999999999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" customFormat="1" ht="48" customHeight="1">
      <c r="B187" s="38"/>
      <c r="C187" s="211" t="s">
        <v>294</v>
      </c>
      <c r="D187" s="211" t="s">
        <v>155</v>
      </c>
      <c r="E187" s="212" t="s">
        <v>1751</v>
      </c>
      <c r="F187" s="213" t="s">
        <v>1752</v>
      </c>
      <c r="G187" s="214" t="s">
        <v>236</v>
      </c>
      <c r="H187" s="215">
        <v>19.199999999999999</v>
      </c>
      <c r="I187" s="216"/>
      <c r="J187" s="217">
        <f>ROUND(I187*H187,2)</f>
        <v>0</v>
      </c>
      <c r="K187" s="213" t="s">
        <v>1387</v>
      </c>
      <c r="L187" s="43"/>
      <c r="M187" s="225" t="s">
        <v>19</v>
      </c>
      <c r="N187" s="226" t="s">
        <v>44</v>
      </c>
      <c r="O187" s="83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AR187" s="223" t="s">
        <v>151</v>
      </c>
      <c r="AT187" s="223" t="s">
        <v>155</v>
      </c>
      <c r="AU187" s="223" t="s">
        <v>83</v>
      </c>
      <c r="AY187" s="17" t="s">
        <v>152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81</v>
      </c>
      <c r="BK187" s="224">
        <f>ROUND(I187*H187,2)</f>
        <v>0</v>
      </c>
      <c r="BL187" s="17" t="s">
        <v>151</v>
      </c>
      <c r="BM187" s="223" t="s">
        <v>1753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1750</v>
      </c>
      <c r="G188" s="243"/>
      <c r="H188" s="246">
        <v>19.199999999999999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83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48" customHeight="1">
      <c r="B189" s="38"/>
      <c r="C189" s="211" t="s">
        <v>307</v>
      </c>
      <c r="D189" s="211" t="s">
        <v>155</v>
      </c>
      <c r="E189" s="212" t="s">
        <v>1754</v>
      </c>
      <c r="F189" s="213" t="s">
        <v>1755</v>
      </c>
      <c r="G189" s="214" t="s">
        <v>223</v>
      </c>
      <c r="H189" s="215">
        <v>0.70199999999999996</v>
      </c>
      <c r="I189" s="216"/>
      <c r="J189" s="217">
        <f>ROUND(I189*H189,2)</f>
        <v>0</v>
      </c>
      <c r="K189" s="213" t="s">
        <v>1387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1.05871</v>
      </c>
      <c r="R189" s="227">
        <f>Q189*H189</f>
        <v>0.74321441999999993</v>
      </c>
      <c r="S189" s="227">
        <v>0</v>
      </c>
      <c r="T189" s="228">
        <f>S189*H189</f>
        <v>0</v>
      </c>
      <c r="AR189" s="223" t="s">
        <v>151</v>
      </c>
      <c r="AT189" s="223" t="s">
        <v>155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1756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1757</v>
      </c>
      <c r="G190" s="243"/>
      <c r="H190" s="246">
        <v>0.70199999999999996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11" t="s">
        <v>324</v>
      </c>
      <c r="D191" s="211" t="s">
        <v>155</v>
      </c>
      <c r="E191" s="212" t="s">
        <v>1416</v>
      </c>
      <c r="F191" s="213" t="s">
        <v>1417</v>
      </c>
      <c r="G191" s="214" t="s">
        <v>223</v>
      </c>
      <c r="H191" s="215">
        <v>2.1499999999999999</v>
      </c>
      <c r="I191" s="216"/>
      <c r="J191" s="217">
        <f>ROUND(I191*H191,2)</f>
        <v>0</v>
      </c>
      <c r="K191" s="213" t="s">
        <v>1382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1.0530600000000001</v>
      </c>
      <c r="R191" s="227">
        <f>Q191*H191</f>
        <v>2.2640790000000002</v>
      </c>
      <c r="S191" s="227">
        <v>0</v>
      </c>
      <c r="T191" s="228">
        <f>S191*H191</f>
        <v>0</v>
      </c>
      <c r="AR191" s="223" t="s">
        <v>151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1758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1759</v>
      </c>
      <c r="G192" s="243"/>
      <c r="H192" s="246">
        <v>2.1499999999999999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73</v>
      </c>
      <c r="AY192" s="252" t="s">
        <v>152</v>
      </c>
    </row>
    <row r="193" s="14" customFormat="1">
      <c r="B193" s="253"/>
      <c r="C193" s="254"/>
      <c r="D193" s="229" t="s">
        <v>182</v>
      </c>
      <c r="E193" s="255" t="s">
        <v>19</v>
      </c>
      <c r="F193" s="256" t="s">
        <v>189</v>
      </c>
      <c r="G193" s="254"/>
      <c r="H193" s="257">
        <v>2.1499999999999999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AT193" s="263" t="s">
        <v>182</v>
      </c>
      <c r="AU193" s="263" t="s">
        <v>83</v>
      </c>
      <c r="AV193" s="14" t="s">
        <v>151</v>
      </c>
      <c r="AW193" s="14" t="s">
        <v>35</v>
      </c>
      <c r="AX193" s="14" t="s">
        <v>81</v>
      </c>
      <c r="AY193" s="263" t="s">
        <v>152</v>
      </c>
    </row>
    <row r="194" s="11" customFormat="1" ht="22.8" customHeight="1">
      <c r="B194" s="195"/>
      <c r="C194" s="196"/>
      <c r="D194" s="197" t="s">
        <v>72</v>
      </c>
      <c r="E194" s="209" t="s">
        <v>196</v>
      </c>
      <c r="F194" s="209" t="s">
        <v>566</v>
      </c>
      <c r="G194" s="196"/>
      <c r="H194" s="196"/>
      <c r="I194" s="199"/>
      <c r="J194" s="210">
        <f>BK194</f>
        <v>0</v>
      </c>
      <c r="K194" s="196"/>
      <c r="L194" s="201"/>
      <c r="M194" s="202"/>
      <c r="N194" s="203"/>
      <c r="O194" s="203"/>
      <c r="P194" s="204">
        <f>P195+SUM(P196:P218)</f>
        <v>0</v>
      </c>
      <c r="Q194" s="203"/>
      <c r="R194" s="204">
        <f>R195+SUM(R196:R218)</f>
        <v>21.651465000000002</v>
      </c>
      <c r="S194" s="203"/>
      <c r="T194" s="205">
        <f>T195+SUM(T196:T218)</f>
        <v>0</v>
      </c>
      <c r="AR194" s="206" t="s">
        <v>81</v>
      </c>
      <c r="AT194" s="207" t="s">
        <v>72</v>
      </c>
      <c r="AU194" s="207" t="s">
        <v>81</v>
      </c>
      <c r="AY194" s="206" t="s">
        <v>152</v>
      </c>
      <c r="BK194" s="208">
        <f>BK195+SUM(BK196:BK218)</f>
        <v>0</v>
      </c>
    </row>
    <row r="195" s="1" customFormat="1" ht="36" customHeight="1">
      <c r="B195" s="38"/>
      <c r="C195" s="211" t="s">
        <v>7</v>
      </c>
      <c r="D195" s="211" t="s">
        <v>155</v>
      </c>
      <c r="E195" s="212" t="s">
        <v>1760</v>
      </c>
      <c r="F195" s="213" t="s">
        <v>1761</v>
      </c>
      <c r="G195" s="214" t="s">
        <v>236</v>
      </c>
      <c r="H195" s="215">
        <v>25.170000000000002</v>
      </c>
      <c r="I195" s="216"/>
      <c r="J195" s="217">
        <f>ROUND(I195*H195,2)</f>
        <v>0</v>
      </c>
      <c r="K195" s="213" t="s">
        <v>1382</v>
      </c>
      <c r="L195" s="43"/>
      <c r="M195" s="225" t="s">
        <v>19</v>
      </c>
      <c r="N195" s="226" t="s">
        <v>44</v>
      </c>
      <c r="O195" s="83"/>
      <c r="P195" s="227">
        <f>O195*H195</f>
        <v>0</v>
      </c>
      <c r="Q195" s="227">
        <v>0.30381000000000002</v>
      </c>
      <c r="R195" s="227">
        <f>Q195*H195</f>
        <v>7.6468977000000011</v>
      </c>
      <c r="S195" s="227">
        <v>0</v>
      </c>
      <c r="T195" s="228">
        <f>S195*H195</f>
        <v>0</v>
      </c>
      <c r="AR195" s="223" t="s">
        <v>151</v>
      </c>
      <c r="AT195" s="223" t="s">
        <v>155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151</v>
      </c>
      <c r="BM195" s="223" t="s">
        <v>1762</v>
      </c>
    </row>
    <row r="196" s="13" customFormat="1">
      <c r="B196" s="242"/>
      <c r="C196" s="243"/>
      <c r="D196" s="229" t="s">
        <v>182</v>
      </c>
      <c r="E196" s="244" t="s">
        <v>19</v>
      </c>
      <c r="F196" s="245" t="s">
        <v>1763</v>
      </c>
      <c r="G196" s="243"/>
      <c r="H196" s="246">
        <v>11.4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AT196" s="252" t="s">
        <v>182</v>
      </c>
      <c r="AU196" s="252" t="s">
        <v>83</v>
      </c>
      <c r="AV196" s="13" t="s">
        <v>83</v>
      </c>
      <c r="AW196" s="13" t="s">
        <v>35</v>
      </c>
      <c r="AX196" s="13" t="s">
        <v>73</v>
      </c>
      <c r="AY196" s="252" t="s">
        <v>152</v>
      </c>
    </row>
    <row r="197" s="13" customFormat="1">
      <c r="B197" s="242"/>
      <c r="C197" s="243"/>
      <c r="D197" s="229" t="s">
        <v>182</v>
      </c>
      <c r="E197" s="244" t="s">
        <v>19</v>
      </c>
      <c r="F197" s="245" t="s">
        <v>1764</v>
      </c>
      <c r="G197" s="243"/>
      <c r="H197" s="246">
        <v>13.77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AT197" s="252" t="s">
        <v>182</v>
      </c>
      <c r="AU197" s="252" t="s">
        <v>83</v>
      </c>
      <c r="AV197" s="13" t="s">
        <v>83</v>
      </c>
      <c r="AW197" s="13" t="s">
        <v>35</v>
      </c>
      <c r="AX197" s="13" t="s">
        <v>73</v>
      </c>
      <c r="AY197" s="252" t="s">
        <v>152</v>
      </c>
    </row>
    <row r="198" s="14" customFormat="1">
      <c r="B198" s="253"/>
      <c r="C198" s="254"/>
      <c r="D198" s="229" t="s">
        <v>182</v>
      </c>
      <c r="E198" s="255" t="s">
        <v>19</v>
      </c>
      <c r="F198" s="256" t="s">
        <v>189</v>
      </c>
      <c r="G198" s="254"/>
      <c r="H198" s="257">
        <v>25.170000000000002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AT198" s="263" t="s">
        <v>182</v>
      </c>
      <c r="AU198" s="263" t="s">
        <v>83</v>
      </c>
      <c r="AV198" s="14" t="s">
        <v>151</v>
      </c>
      <c r="AW198" s="14" t="s">
        <v>35</v>
      </c>
      <c r="AX198" s="14" t="s">
        <v>81</v>
      </c>
      <c r="AY198" s="263" t="s">
        <v>152</v>
      </c>
    </row>
    <row r="199" s="1" customFormat="1" ht="24" customHeight="1">
      <c r="B199" s="38"/>
      <c r="C199" s="211" t="s">
        <v>343</v>
      </c>
      <c r="D199" s="211" t="s">
        <v>155</v>
      </c>
      <c r="E199" s="212" t="s">
        <v>1765</v>
      </c>
      <c r="F199" s="213" t="s">
        <v>1766</v>
      </c>
      <c r="G199" s="214" t="s">
        <v>267</v>
      </c>
      <c r="H199" s="215">
        <v>22</v>
      </c>
      <c r="I199" s="216"/>
      <c r="J199" s="217">
        <f>ROUND(I199*H199,2)</f>
        <v>0</v>
      </c>
      <c r="K199" s="213" t="s">
        <v>1382</v>
      </c>
      <c r="L199" s="43"/>
      <c r="M199" s="225" t="s">
        <v>19</v>
      </c>
      <c r="N199" s="226" t="s">
        <v>44</v>
      </c>
      <c r="O199" s="83"/>
      <c r="P199" s="227">
        <f>O199*H199</f>
        <v>0</v>
      </c>
      <c r="Q199" s="227">
        <v>0.046449999999999998</v>
      </c>
      <c r="R199" s="227">
        <f>Q199*H199</f>
        <v>1.0219</v>
      </c>
      <c r="S199" s="227">
        <v>0</v>
      </c>
      <c r="T199" s="228">
        <f>S199*H199</f>
        <v>0</v>
      </c>
      <c r="AR199" s="223" t="s">
        <v>151</v>
      </c>
      <c r="AT199" s="223" t="s">
        <v>155</v>
      </c>
      <c r="AU199" s="223" t="s">
        <v>83</v>
      </c>
      <c r="AY199" s="17" t="s">
        <v>152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81</v>
      </c>
      <c r="BK199" s="224">
        <f>ROUND(I199*H199,2)</f>
        <v>0</v>
      </c>
      <c r="BL199" s="17" t="s">
        <v>151</v>
      </c>
      <c r="BM199" s="223" t="s">
        <v>1767</v>
      </c>
    </row>
    <row r="200" s="13" customFormat="1">
      <c r="B200" s="242"/>
      <c r="C200" s="243"/>
      <c r="D200" s="229" t="s">
        <v>182</v>
      </c>
      <c r="E200" s="244" t="s">
        <v>19</v>
      </c>
      <c r="F200" s="245" t="s">
        <v>1768</v>
      </c>
      <c r="G200" s="243"/>
      <c r="H200" s="246">
        <v>22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AT200" s="252" t="s">
        <v>182</v>
      </c>
      <c r="AU200" s="252" t="s">
        <v>83</v>
      </c>
      <c r="AV200" s="13" t="s">
        <v>83</v>
      </c>
      <c r="AW200" s="13" t="s">
        <v>35</v>
      </c>
      <c r="AX200" s="13" t="s">
        <v>81</v>
      </c>
      <c r="AY200" s="252" t="s">
        <v>152</v>
      </c>
    </row>
    <row r="201" s="1" customFormat="1" ht="24" customHeight="1">
      <c r="B201" s="38"/>
      <c r="C201" s="211" t="s">
        <v>347</v>
      </c>
      <c r="D201" s="211" t="s">
        <v>155</v>
      </c>
      <c r="E201" s="212" t="s">
        <v>1769</v>
      </c>
      <c r="F201" s="213" t="s">
        <v>1770</v>
      </c>
      <c r="G201" s="214" t="s">
        <v>267</v>
      </c>
      <c r="H201" s="215">
        <v>24</v>
      </c>
      <c r="I201" s="216"/>
      <c r="J201" s="217">
        <f>ROUND(I201*H201,2)</f>
        <v>0</v>
      </c>
      <c r="K201" s="213" t="s">
        <v>1382</v>
      </c>
      <c r="L201" s="43"/>
      <c r="M201" s="225" t="s">
        <v>19</v>
      </c>
      <c r="N201" s="226" t="s">
        <v>44</v>
      </c>
      <c r="O201" s="83"/>
      <c r="P201" s="227">
        <f>O201*H201</f>
        <v>0</v>
      </c>
      <c r="Q201" s="227">
        <v>0.11121</v>
      </c>
      <c r="R201" s="227">
        <f>Q201*H201</f>
        <v>2.6690399999999999</v>
      </c>
      <c r="S201" s="227">
        <v>0</v>
      </c>
      <c r="T201" s="228">
        <f>S201*H201</f>
        <v>0</v>
      </c>
      <c r="AR201" s="223" t="s">
        <v>151</v>
      </c>
      <c r="AT201" s="223" t="s">
        <v>155</v>
      </c>
      <c r="AU201" s="223" t="s">
        <v>83</v>
      </c>
      <c r="AY201" s="17" t="s">
        <v>152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81</v>
      </c>
      <c r="BK201" s="224">
        <f>ROUND(I201*H201,2)</f>
        <v>0</v>
      </c>
      <c r="BL201" s="17" t="s">
        <v>151</v>
      </c>
      <c r="BM201" s="223" t="s">
        <v>1771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1772</v>
      </c>
      <c r="G202" s="243"/>
      <c r="H202" s="246">
        <v>24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81</v>
      </c>
      <c r="AY202" s="252" t="s">
        <v>152</v>
      </c>
    </row>
    <row r="203" s="1" customFormat="1" ht="24" customHeight="1">
      <c r="B203" s="38"/>
      <c r="C203" s="211" t="s">
        <v>354</v>
      </c>
      <c r="D203" s="211" t="s">
        <v>155</v>
      </c>
      <c r="E203" s="212" t="s">
        <v>1773</v>
      </c>
      <c r="F203" s="213" t="s">
        <v>1774</v>
      </c>
      <c r="G203" s="214" t="s">
        <v>254</v>
      </c>
      <c r="H203" s="215">
        <v>10.800000000000001</v>
      </c>
      <c r="I203" s="216"/>
      <c r="J203" s="217">
        <f>ROUND(I203*H203,2)</f>
        <v>0</v>
      </c>
      <c r="K203" s="213" t="s">
        <v>1387</v>
      </c>
      <c r="L203" s="43"/>
      <c r="M203" s="225" t="s">
        <v>19</v>
      </c>
      <c r="N203" s="226" t="s">
        <v>44</v>
      </c>
      <c r="O203" s="83"/>
      <c r="P203" s="227">
        <f>O203*H203</f>
        <v>0</v>
      </c>
      <c r="Q203" s="227">
        <v>0.00029999999999999997</v>
      </c>
      <c r="R203" s="227">
        <f>Q203*H203</f>
        <v>0.0032399999999999998</v>
      </c>
      <c r="S203" s="227">
        <v>0</v>
      </c>
      <c r="T203" s="228">
        <f>S203*H203</f>
        <v>0</v>
      </c>
      <c r="AR203" s="223" t="s">
        <v>151</v>
      </c>
      <c r="AT203" s="223" t="s">
        <v>155</v>
      </c>
      <c r="AU203" s="223" t="s">
        <v>83</v>
      </c>
      <c r="AY203" s="17" t="s">
        <v>152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151</v>
      </c>
      <c r="BM203" s="223" t="s">
        <v>1775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1776</v>
      </c>
      <c r="G204" s="243"/>
      <c r="H204" s="246">
        <v>10.800000000000001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73</v>
      </c>
      <c r="AY204" s="252" t="s">
        <v>152</v>
      </c>
    </row>
    <row r="205" s="14" customFormat="1">
      <c r="B205" s="253"/>
      <c r="C205" s="254"/>
      <c r="D205" s="229" t="s">
        <v>182</v>
      </c>
      <c r="E205" s="255" t="s">
        <v>19</v>
      </c>
      <c r="F205" s="256" t="s">
        <v>189</v>
      </c>
      <c r="G205" s="254"/>
      <c r="H205" s="257">
        <v>10.800000000000001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AT205" s="263" t="s">
        <v>182</v>
      </c>
      <c r="AU205" s="263" t="s">
        <v>83</v>
      </c>
      <c r="AV205" s="14" t="s">
        <v>151</v>
      </c>
      <c r="AW205" s="14" t="s">
        <v>35</v>
      </c>
      <c r="AX205" s="14" t="s">
        <v>81</v>
      </c>
      <c r="AY205" s="263" t="s">
        <v>152</v>
      </c>
    </row>
    <row r="206" s="1" customFormat="1" ht="36" customHeight="1">
      <c r="B206" s="38"/>
      <c r="C206" s="211" t="s">
        <v>358</v>
      </c>
      <c r="D206" s="211" t="s">
        <v>155</v>
      </c>
      <c r="E206" s="212" t="s">
        <v>1777</v>
      </c>
      <c r="F206" s="213" t="s">
        <v>1778</v>
      </c>
      <c r="G206" s="214" t="s">
        <v>236</v>
      </c>
      <c r="H206" s="215">
        <v>38.399999999999999</v>
      </c>
      <c r="I206" s="216"/>
      <c r="J206" s="217">
        <f>ROUND(I206*H206,2)</f>
        <v>0</v>
      </c>
      <c r="K206" s="213" t="s">
        <v>1382</v>
      </c>
      <c r="L206" s="43"/>
      <c r="M206" s="225" t="s">
        <v>19</v>
      </c>
      <c r="N206" s="226" t="s">
        <v>44</v>
      </c>
      <c r="O206" s="83"/>
      <c r="P206" s="227">
        <f>O206*H206</f>
        <v>0</v>
      </c>
      <c r="Q206" s="227">
        <v>0.092319999999999999</v>
      </c>
      <c r="R206" s="227">
        <f>Q206*H206</f>
        <v>3.5450879999999998</v>
      </c>
      <c r="S206" s="227">
        <v>0</v>
      </c>
      <c r="T206" s="228">
        <f>S206*H206</f>
        <v>0</v>
      </c>
      <c r="AR206" s="223" t="s">
        <v>151</v>
      </c>
      <c r="AT206" s="223" t="s">
        <v>155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151</v>
      </c>
      <c r="BM206" s="223" t="s">
        <v>1779</v>
      </c>
    </row>
    <row r="207" s="13" customFormat="1">
      <c r="B207" s="242"/>
      <c r="C207" s="243"/>
      <c r="D207" s="229" t="s">
        <v>182</v>
      </c>
      <c r="E207" s="244" t="s">
        <v>19</v>
      </c>
      <c r="F207" s="245" t="s">
        <v>1780</v>
      </c>
      <c r="G207" s="243"/>
      <c r="H207" s="246">
        <v>38.399999999999999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AT207" s="252" t="s">
        <v>182</v>
      </c>
      <c r="AU207" s="252" t="s">
        <v>83</v>
      </c>
      <c r="AV207" s="13" t="s">
        <v>83</v>
      </c>
      <c r="AW207" s="13" t="s">
        <v>35</v>
      </c>
      <c r="AX207" s="13" t="s">
        <v>73</v>
      </c>
      <c r="AY207" s="252" t="s">
        <v>152</v>
      </c>
    </row>
    <row r="208" s="14" customFormat="1">
      <c r="B208" s="253"/>
      <c r="C208" s="254"/>
      <c r="D208" s="229" t="s">
        <v>182</v>
      </c>
      <c r="E208" s="255" t="s">
        <v>19</v>
      </c>
      <c r="F208" s="256" t="s">
        <v>189</v>
      </c>
      <c r="G208" s="254"/>
      <c r="H208" s="257">
        <v>38.399999999999999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AT208" s="263" t="s">
        <v>182</v>
      </c>
      <c r="AU208" s="263" t="s">
        <v>83</v>
      </c>
      <c r="AV208" s="14" t="s">
        <v>151</v>
      </c>
      <c r="AW208" s="14" t="s">
        <v>35</v>
      </c>
      <c r="AX208" s="14" t="s">
        <v>81</v>
      </c>
      <c r="AY208" s="263" t="s">
        <v>152</v>
      </c>
    </row>
    <row r="209" s="1" customFormat="1" ht="24" customHeight="1">
      <c r="B209" s="38"/>
      <c r="C209" s="211" t="s">
        <v>364</v>
      </c>
      <c r="D209" s="211" t="s">
        <v>155</v>
      </c>
      <c r="E209" s="212" t="s">
        <v>1781</v>
      </c>
      <c r="F209" s="213" t="s">
        <v>1782</v>
      </c>
      <c r="G209" s="214" t="s">
        <v>254</v>
      </c>
      <c r="H209" s="215">
        <v>33</v>
      </c>
      <c r="I209" s="216"/>
      <c r="J209" s="217">
        <f>ROUND(I209*H209,2)</f>
        <v>0</v>
      </c>
      <c r="K209" s="213" t="s">
        <v>1387</v>
      </c>
      <c r="L209" s="43"/>
      <c r="M209" s="225" t="s">
        <v>19</v>
      </c>
      <c r="N209" s="226" t="s">
        <v>44</v>
      </c>
      <c r="O209" s="83"/>
      <c r="P209" s="227">
        <f>O209*H209</f>
        <v>0</v>
      </c>
      <c r="Q209" s="227">
        <v>0.00013999999999999999</v>
      </c>
      <c r="R209" s="227">
        <f>Q209*H209</f>
        <v>0.00462</v>
      </c>
      <c r="S209" s="227">
        <v>0</v>
      </c>
      <c r="T209" s="228">
        <f>S209*H209</f>
        <v>0</v>
      </c>
      <c r="AR209" s="223" t="s">
        <v>151</v>
      </c>
      <c r="AT209" s="223" t="s">
        <v>155</v>
      </c>
      <c r="AU209" s="223" t="s">
        <v>83</v>
      </c>
      <c r="AY209" s="17" t="s">
        <v>152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81</v>
      </c>
      <c r="BK209" s="224">
        <f>ROUND(I209*H209,2)</f>
        <v>0</v>
      </c>
      <c r="BL209" s="17" t="s">
        <v>151</v>
      </c>
      <c r="BM209" s="223" t="s">
        <v>1783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1784</v>
      </c>
      <c r="G210" s="243"/>
      <c r="H210" s="246">
        <v>33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81</v>
      </c>
      <c r="AY210" s="252" t="s">
        <v>152</v>
      </c>
    </row>
    <row r="211" s="1" customFormat="1" ht="60" customHeight="1">
      <c r="B211" s="38"/>
      <c r="C211" s="211" t="s">
        <v>368</v>
      </c>
      <c r="D211" s="211" t="s">
        <v>155</v>
      </c>
      <c r="E211" s="212" t="s">
        <v>1785</v>
      </c>
      <c r="F211" s="213" t="s">
        <v>1786</v>
      </c>
      <c r="G211" s="214" t="s">
        <v>236</v>
      </c>
      <c r="H211" s="215">
        <v>16.600000000000001</v>
      </c>
      <c r="I211" s="216"/>
      <c r="J211" s="217">
        <f>ROUND(I211*H211,2)</f>
        <v>0</v>
      </c>
      <c r="K211" s="213" t="s">
        <v>19</v>
      </c>
      <c r="L211" s="43"/>
      <c r="M211" s="225" t="s">
        <v>19</v>
      </c>
      <c r="N211" s="226" t="s">
        <v>44</v>
      </c>
      <c r="O211" s="83"/>
      <c r="P211" s="227">
        <f>O211*H211</f>
        <v>0</v>
      </c>
      <c r="Q211" s="227">
        <v>0.16039999999999999</v>
      </c>
      <c r="R211" s="227">
        <f>Q211*H211</f>
        <v>2.6626400000000001</v>
      </c>
      <c r="S211" s="227">
        <v>0</v>
      </c>
      <c r="T211" s="228">
        <f>S211*H211</f>
        <v>0</v>
      </c>
      <c r="AR211" s="223" t="s">
        <v>151</v>
      </c>
      <c r="AT211" s="223" t="s">
        <v>155</v>
      </c>
      <c r="AU211" s="223" t="s">
        <v>83</v>
      </c>
      <c r="AY211" s="17" t="s">
        <v>152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81</v>
      </c>
      <c r="BK211" s="224">
        <f>ROUND(I211*H211,2)</f>
        <v>0</v>
      </c>
      <c r="BL211" s="17" t="s">
        <v>151</v>
      </c>
      <c r="BM211" s="223" t="s">
        <v>1787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1788</v>
      </c>
      <c r="G212" s="243"/>
      <c r="H212" s="246">
        <v>7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1789</v>
      </c>
      <c r="G213" s="243"/>
      <c r="H213" s="246">
        <v>9.5999999999999996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73</v>
      </c>
      <c r="AY213" s="252" t="s">
        <v>152</v>
      </c>
    </row>
    <row r="214" s="14" customFormat="1">
      <c r="B214" s="253"/>
      <c r="C214" s="254"/>
      <c r="D214" s="229" t="s">
        <v>182</v>
      </c>
      <c r="E214" s="255" t="s">
        <v>19</v>
      </c>
      <c r="F214" s="256" t="s">
        <v>189</v>
      </c>
      <c r="G214" s="254"/>
      <c r="H214" s="257">
        <v>16.600000000000001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AT214" s="263" t="s">
        <v>182</v>
      </c>
      <c r="AU214" s="263" t="s">
        <v>83</v>
      </c>
      <c r="AV214" s="14" t="s">
        <v>151</v>
      </c>
      <c r="AW214" s="14" t="s">
        <v>35</v>
      </c>
      <c r="AX214" s="14" t="s">
        <v>81</v>
      </c>
      <c r="AY214" s="263" t="s">
        <v>152</v>
      </c>
    </row>
    <row r="215" s="1" customFormat="1" ht="36" customHeight="1">
      <c r="B215" s="38"/>
      <c r="C215" s="211" t="s">
        <v>383</v>
      </c>
      <c r="D215" s="211" t="s">
        <v>155</v>
      </c>
      <c r="E215" s="212" t="s">
        <v>1790</v>
      </c>
      <c r="F215" s="213" t="s">
        <v>1791</v>
      </c>
      <c r="G215" s="214" t="s">
        <v>236</v>
      </c>
      <c r="H215" s="215">
        <v>14.130000000000001</v>
      </c>
      <c r="I215" s="216"/>
      <c r="J215" s="217">
        <f>ROUND(I215*H215,2)</f>
        <v>0</v>
      </c>
      <c r="K215" s="213" t="s">
        <v>1382</v>
      </c>
      <c r="L215" s="43"/>
      <c r="M215" s="225" t="s">
        <v>19</v>
      </c>
      <c r="N215" s="226" t="s">
        <v>44</v>
      </c>
      <c r="O215" s="83"/>
      <c r="P215" s="227">
        <f>O215*H215</f>
        <v>0</v>
      </c>
      <c r="Q215" s="227">
        <v>0.0084100000000000008</v>
      </c>
      <c r="R215" s="227">
        <f>Q215*H215</f>
        <v>0.11883330000000002</v>
      </c>
      <c r="S215" s="227">
        <v>0</v>
      </c>
      <c r="T215" s="228">
        <f>S215*H215</f>
        <v>0</v>
      </c>
      <c r="AR215" s="223" t="s">
        <v>151</v>
      </c>
      <c r="AT215" s="223" t="s">
        <v>155</v>
      </c>
      <c r="AU215" s="223" t="s">
        <v>83</v>
      </c>
      <c r="AY215" s="17" t="s">
        <v>152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7" t="s">
        <v>81</v>
      </c>
      <c r="BK215" s="224">
        <f>ROUND(I215*H215,2)</f>
        <v>0</v>
      </c>
      <c r="BL215" s="17" t="s">
        <v>151</v>
      </c>
      <c r="BM215" s="223" t="s">
        <v>1792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1793</v>
      </c>
      <c r="G216" s="243"/>
      <c r="H216" s="246">
        <v>14.130000000000001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4" customFormat="1">
      <c r="B217" s="253"/>
      <c r="C217" s="254"/>
      <c r="D217" s="229" t="s">
        <v>182</v>
      </c>
      <c r="E217" s="255" t="s">
        <v>19</v>
      </c>
      <c r="F217" s="256" t="s">
        <v>189</v>
      </c>
      <c r="G217" s="254"/>
      <c r="H217" s="257">
        <v>14.130000000000001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AT217" s="263" t="s">
        <v>182</v>
      </c>
      <c r="AU217" s="263" t="s">
        <v>83</v>
      </c>
      <c r="AV217" s="14" t="s">
        <v>151</v>
      </c>
      <c r="AW217" s="14" t="s">
        <v>35</v>
      </c>
      <c r="AX217" s="14" t="s">
        <v>81</v>
      </c>
      <c r="AY217" s="263" t="s">
        <v>152</v>
      </c>
    </row>
    <row r="218" s="11" customFormat="1" ht="20.88" customHeight="1">
      <c r="B218" s="195"/>
      <c r="C218" s="196"/>
      <c r="D218" s="197" t="s">
        <v>72</v>
      </c>
      <c r="E218" s="209" t="s">
        <v>401</v>
      </c>
      <c r="F218" s="209" t="s">
        <v>1794</v>
      </c>
      <c r="G218" s="196"/>
      <c r="H218" s="196"/>
      <c r="I218" s="199"/>
      <c r="J218" s="210">
        <f>BK218</f>
        <v>0</v>
      </c>
      <c r="K218" s="196"/>
      <c r="L218" s="201"/>
      <c r="M218" s="202"/>
      <c r="N218" s="203"/>
      <c r="O218" s="203"/>
      <c r="P218" s="204">
        <f>SUM(P219:P222)</f>
        <v>0</v>
      </c>
      <c r="Q218" s="203"/>
      <c r="R218" s="204">
        <f>SUM(R219:R222)</f>
        <v>3.9792059999999996</v>
      </c>
      <c r="S218" s="203"/>
      <c r="T218" s="205">
        <f>SUM(T219:T222)</f>
        <v>0</v>
      </c>
      <c r="AR218" s="206" t="s">
        <v>81</v>
      </c>
      <c r="AT218" s="207" t="s">
        <v>72</v>
      </c>
      <c r="AU218" s="207" t="s">
        <v>83</v>
      </c>
      <c r="AY218" s="206" t="s">
        <v>152</v>
      </c>
      <c r="BK218" s="208">
        <f>SUM(BK219:BK222)</f>
        <v>0</v>
      </c>
    </row>
    <row r="219" s="1" customFormat="1" ht="36" customHeight="1">
      <c r="B219" s="38"/>
      <c r="C219" s="211" t="s">
        <v>393</v>
      </c>
      <c r="D219" s="211" t="s">
        <v>155</v>
      </c>
      <c r="E219" s="212" t="s">
        <v>1795</v>
      </c>
      <c r="F219" s="213" t="s">
        <v>1796</v>
      </c>
      <c r="G219" s="214" t="s">
        <v>177</v>
      </c>
      <c r="H219" s="215">
        <v>2.2679999999999998</v>
      </c>
      <c r="I219" s="216"/>
      <c r="J219" s="217">
        <f>ROUND(I219*H219,2)</f>
        <v>0</v>
      </c>
      <c r="K219" s="213" t="s">
        <v>19</v>
      </c>
      <c r="L219" s="43"/>
      <c r="M219" s="225" t="s">
        <v>19</v>
      </c>
      <c r="N219" s="226" t="s">
        <v>44</v>
      </c>
      <c r="O219" s="83"/>
      <c r="P219" s="227">
        <f>O219*H219</f>
        <v>0</v>
      </c>
      <c r="Q219" s="227">
        <v>1.7545</v>
      </c>
      <c r="R219" s="227">
        <f>Q219*H219</f>
        <v>3.9792059999999996</v>
      </c>
      <c r="S219" s="227">
        <v>0</v>
      </c>
      <c r="T219" s="228">
        <f>S219*H219</f>
        <v>0</v>
      </c>
      <c r="AR219" s="223" t="s">
        <v>151</v>
      </c>
      <c r="AT219" s="223" t="s">
        <v>155</v>
      </c>
      <c r="AU219" s="223" t="s">
        <v>196</v>
      </c>
      <c r="AY219" s="17" t="s">
        <v>152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81</v>
      </c>
      <c r="BK219" s="224">
        <f>ROUND(I219*H219,2)</f>
        <v>0</v>
      </c>
      <c r="BL219" s="17" t="s">
        <v>151</v>
      </c>
      <c r="BM219" s="223" t="s">
        <v>1797</v>
      </c>
    </row>
    <row r="220" s="13" customFormat="1">
      <c r="B220" s="242"/>
      <c r="C220" s="243"/>
      <c r="D220" s="229" t="s">
        <v>182</v>
      </c>
      <c r="E220" s="244" t="s">
        <v>19</v>
      </c>
      <c r="F220" s="245" t="s">
        <v>1798</v>
      </c>
      <c r="G220" s="243"/>
      <c r="H220" s="246">
        <v>1.008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AT220" s="252" t="s">
        <v>182</v>
      </c>
      <c r="AU220" s="252" t="s">
        <v>196</v>
      </c>
      <c r="AV220" s="13" t="s">
        <v>83</v>
      </c>
      <c r="AW220" s="13" t="s">
        <v>35</v>
      </c>
      <c r="AX220" s="13" t="s">
        <v>73</v>
      </c>
      <c r="AY220" s="252" t="s">
        <v>152</v>
      </c>
    </row>
    <row r="221" s="13" customFormat="1">
      <c r="B221" s="242"/>
      <c r="C221" s="243"/>
      <c r="D221" s="229" t="s">
        <v>182</v>
      </c>
      <c r="E221" s="244" t="s">
        <v>19</v>
      </c>
      <c r="F221" s="245" t="s">
        <v>1799</v>
      </c>
      <c r="G221" s="243"/>
      <c r="H221" s="246">
        <v>1.26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AT221" s="252" t="s">
        <v>182</v>
      </c>
      <c r="AU221" s="252" t="s">
        <v>196</v>
      </c>
      <c r="AV221" s="13" t="s">
        <v>83</v>
      </c>
      <c r="AW221" s="13" t="s">
        <v>35</v>
      </c>
      <c r="AX221" s="13" t="s">
        <v>73</v>
      </c>
      <c r="AY221" s="252" t="s">
        <v>152</v>
      </c>
    </row>
    <row r="222" s="14" customFormat="1">
      <c r="B222" s="253"/>
      <c r="C222" s="254"/>
      <c r="D222" s="229" t="s">
        <v>182</v>
      </c>
      <c r="E222" s="255" t="s">
        <v>19</v>
      </c>
      <c r="F222" s="256" t="s">
        <v>189</v>
      </c>
      <c r="G222" s="254"/>
      <c r="H222" s="257">
        <v>2.2679999999999998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AT222" s="263" t="s">
        <v>182</v>
      </c>
      <c r="AU222" s="263" t="s">
        <v>196</v>
      </c>
      <c r="AV222" s="14" t="s">
        <v>151</v>
      </c>
      <c r="AW222" s="14" t="s">
        <v>35</v>
      </c>
      <c r="AX222" s="14" t="s">
        <v>81</v>
      </c>
      <c r="AY222" s="263" t="s">
        <v>152</v>
      </c>
    </row>
    <row r="223" s="11" customFormat="1" ht="22.8" customHeight="1">
      <c r="B223" s="195"/>
      <c r="C223" s="196"/>
      <c r="D223" s="197" t="s">
        <v>72</v>
      </c>
      <c r="E223" s="209" t="s">
        <v>151</v>
      </c>
      <c r="F223" s="209" t="s">
        <v>582</v>
      </c>
      <c r="G223" s="196"/>
      <c r="H223" s="196"/>
      <c r="I223" s="199"/>
      <c r="J223" s="210">
        <f>BK223</f>
        <v>0</v>
      </c>
      <c r="K223" s="196"/>
      <c r="L223" s="201"/>
      <c r="M223" s="202"/>
      <c r="N223" s="203"/>
      <c r="O223" s="203"/>
      <c r="P223" s="204">
        <f>SUM(P224:P238)</f>
        <v>0</v>
      </c>
      <c r="Q223" s="203"/>
      <c r="R223" s="204">
        <f>SUM(R224:R238)</f>
        <v>60.635023269999998</v>
      </c>
      <c r="S223" s="203"/>
      <c r="T223" s="205">
        <f>SUM(T224:T238)</f>
        <v>0</v>
      </c>
      <c r="AR223" s="206" t="s">
        <v>81</v>
      </c>
      <c r="AT223" s="207" t="s">
        <v>72</v>
      </c>
      <c r="AU223" s="207" t="s">
        <v>81</v>
      </c>
      <c r="AY223" s="206" t="s">
        <v>152</v>
      </c>
      <c r="BK223" s="208">
        <f>SUM(BK224:BK238)</f>
        <v>0</v>
      </c>
    </row>
    <row r="224" s="1" customFormat="1" ht="24" customHeight="1">
      <c r="B224" s="38"/>
      <c r="C224" s="211" t="s">
        <v>397</v>
      </c>
      <c r="D224" s="211" t="s">
        <v>155</v>
      </c>
      <c r="E224" s="212" t="s">
        <v>1800</v>
      </c>
      <c r="F224" s="213" t="s">
        <v>1801</v>
      </c>
      <c r="G224" s="214" t="s">
        <v>177</v>
      </c>
      <c r="H224" s="215">
        <v>0.48799999999999999</v>
      </c>
      <c r="I224" s="216"/>
      <c r="J224" s="217">
        <f>ROUND(I224*H224,2)</f>
        <v>0</v>
      </c>
      <c r="K224" s="213" t="s">
        <v>19</v>
      </c>
      <c r="L224" s="43"/>
      <c r="M224" s="225" t="s">
        <v>19</v>
      </c>
      <c r="N224" s="226" t="s">
        <v>44</v>
      </c>
      <c r="O224" s="83"/>
      <c r="P224" s="227">
        <f>O224*H224</f>
        <v>0</v>
      </c>
      <c r="Q224" s="227">
        <v>2.4533999999999998</v>
      </c>
      <c r="R224" s="227">
        <f>Q224*H224</f>
        <v>1.1972592</v>
      </c>
      <c r="S224" s="227">
        <v>0</v>
      </c>
      <c r="T224" s="228">
        <f>S224*H224</f>
        <v>0</v>
      </c>
      <c r="AR224" s="223" t="s">
        <v>151</v>
      </c>
      <c r="AT224" s="223" t="s">
        <v>155</v>
      </c>
      <c r="AU224" s="223" t="s">
        <v>83</v>
      </c>
      <c r="AY224" s="17" t="s">
        <v>152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81</v>
      </c>
      <c r="BK224" s="224">
        <f>ROUND(I224*H224,2)</f>
        <v>0</v>
      </c>
      <c r="BL224" s="17" t="s">
        <v>151</v>
      </c>
      <c r="BM224" s="223" t="s">
        <v>1802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1803</v>
      </c>
      <c r="G225" s="243"/>
      <c r="H225" s="246">
        <v>0.48799999999999999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4" customFormat="1">
      <c r="B226" s="253"/>
      <c r="C226" s="254"/>
      <c r="D226" s="229" t="s">
        <v>182</v>
      </c>
      <c r="E226" s="255" t="s">
        <v>19</v>
      </c>
      <c r="F226" s="256" t="s">
        <v>189</v>
      </c>
      <c r="G226" s="254"/>
      <c r="H226" s="257">
        <v>0.48799999999999999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AT226" s="263" t="s">
        <v>182</v>
      </c>
      <c r="AU226" s="263" t="s">
        <v>83</v>
      </c>
      <c r="AV226" s="14" t="s">
        <v>151</v>
      </c>
      <c r="AW226" s="14" t="s">
        <v>35</v>
      </c>
      <c r="AX226" s="14" t="s">
        <v>81</v>
      </c>
      <c r="AY226" s="263" t="s">
        <v>152</v>
      </c>
    </row>
    <row r="227" s="1" customFormat="1" ht="24" customHeight="1">
      <c r="B227" s="38"/>
      <c r="C227" s="211" t="s">
        <v>401</v>
      </c>
      <c r="D227" s="211" t="s">
        <v>155</v>
      </c>
      <c r="E227" s="212" t="s">
        <v>1804</v>
      </c>
      <c r="F227" s="213" t="s">
        <v>1805</v>
      </c>
      <c r="G227" s="214" t="s">
        <v>236</v>
      </c>
      <c r="H227" s="215">
        <v>1.9530000000000001</v>
      </c>
      <c r="I227" s="216"/>
      <c r="J227" s="217">
        <f>ROUND(I227*H227,2)</f>
        <v>0</v>
      </c>
      <c r="K227" s="213" t="s">
        <v>178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0.0051900000000000002</v>
      </c>
      <c r="R227" s="227">
        <f>Q227*H227</f>
        <v>0.010136070000000001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1806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1807</v>
      </c>
      <c r="G228" s="243"/>
      <c r="H228" s="246">
        <v>1.9530000000000001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73</v>
      </c>
      <c r="AY228" s="252" t="s">
        <v>152</v>
      </c>
    </row>
    <row r="229" s="14" customFormat="1">
      <c r="B229" s="253"/>
      <c r="C229" s="254"/>
      <c r="D229" s="229" t="s">
        <v>182</v>
      </c>
      <c r="E229" s="255" t="s">
        <v>19</v>
      </c>
      <c r="F229" s="256" t="s">
        <v>189</v>
      </c>
      <c r="G229" s="254"/>
      <c r="H229" s="257">
        <v>1.9530000000000001</v>
      </c>
      <c r="I229" s="258"/>
      <c r="J229" s="254"/>
      <c r="K229" s="254"/>
      <c r="L229" s="259"/>
      <c r="M229" s="260"/>
      <c r="N229" s="261"/>
      <c r="O229" s="261"/>
      <c r="P229" s="261"/>
      <c r="Q229" s="261"/>
      <c r="R229" s="261"/>
      <c r="S229" s="261"/>
      <c r="T229" s="262"/>
      <c r="AT229" s="263" t="s">
        <v>182</v>
      </c>
      <c r="AU229" s="263" t="s">
        <v>83</v>
      </c>
      <c r="AV229" s="14" t="s">
        <v>151</v>
      </c>
      <c r="AW229" s="14" t="s">
        <v>35</v>
      </c>
      <c r="AX229" s="14" t="s">
        <v>81</v>
      </c>
      <c r="AY229" s="263" t="s">
        <v>152</v>
      </c>
    </row>
    <row r="230" s="1" customFormat="1" ht="24" customHeight="1">
      <c r="B230" s="38"/>
      <c r="C230" s="211" t="s">
        <v>407</v>
      </c>
      <c r="D230" s="211" t="s">
        <v>155</v>
      </c>
      <c r="E230" s="212" t="s">
        <v>1808</v>
      </c>
      <c r="F230" s="213" t="s">
        <v>1809</v>
      </c>
      <c r="G230" s="214" t="s">
        <v>236</v>
      </c>
      <c r="H230" s="215">
        <v>1.9530000000000001</v>
      </c>
      <c r="I230" s="216"/>
      <c r="J230" s="217">
        <f>ROUND(I230*H230,2)</f>
        <v>0</v>
      </c>
      <c r="K230" s="213" t="s">
        <v>178</v>
      </c>
      <c r="L230" s="43"/>
      <c r="M230" s="225" t="s">
        <v>19</v>
      </c>
      <c r="N230" s="226" t="s">
        <v>44</v>
      </c>
      <c r="O230" s="83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AR230" s="223" t="s">
        <v>151</v>
      </c>
      <c r="AT230" s="223" t="s">
        <v>155</v>
      </c>
      <c r="AU230" s="223" t="s">
        <v>83</v>
      </c>
      <c r="AY230" s="17" t="s">
        <v>152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81</v>
      </c>
      <c r="BK230" s="224">
        <f>ROUND(I230*H230,2)</f>
        <v>0</v>
      </c>
      <c r="BL230" s="17" t="s">
        <v>151</v>
      </c>
      <c r="BM230" s="223" t="s">
        <v>1810</v>
      </c>
    </row>
    <row r="231" s="13" customFormat="1">
      <c r="B231" s="242"/>
      <c r="C231" s="243"/>
      <c r="D231" s="229" t="s">
        <v>182</v>
      </c>
      <c r="E231" s="244" t="s">
        <v>19</v>
      </c>
      <c r="F231" s="245" t="s">
        <v>1807</v>
      </c>
      <c r="G231" s="243"/>
      <c r="H231" s="246">
        <v>1.9530000000000001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AT231" s="252" t="s">
        <v>182</v>
      </c>
      <c r="AU231" s="252" t="s">
        <v>83</v>
      </c>
      <c r="AV231" s="13" t="s">
        <v>83</v>
      </c>
      <c r="AW231" s="13" t="s">
        <v>35</v>
      </c>
      <c r="AX231" s="13" t="s">
        <v>73</v>
      </c>
      <c r="AY231" s="252" t="s">
        <v>152</v>
      </c>
    </row>
    <row r="232" s="14" customFormat="1">
      <c r="B232" s="253"/>
      <c r="C232" s="254"/>
      <c r="D232" s="229" t="s">
        <v>182</v>
      </c>
      <c r="E232" s="255" t="s">
        <v>19</v>
      </c>
      <c r="F232" s="256" t="s">
        <v>189</v>
      </c>
      <c r="G232" s="254"/>
      <c r="H232" s="257">
        <v>1.9530000000000001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AT232" s="263" t="s">
        <v>182</v>
      </c>
      <c r="AU232" s="263" t="s">
        <v>83</v>
      </c>
      <c r="AV232" s="14" t="s">
        <v>151</v>
      </c>
      <c r="AW232" s="14" t="s">
        <v>35</v>
      </c>
      <c r="AX232" s="14" t="s">
        <v>81</v>
      </c>
      <c r="AY232" s="263" t="s">
        <v>152</v>
      </c>
    </row>
    <row r="233" s="1" customFormat="1" ht="24" customHeight="1">
      <c r="B233" s="38"/>
      <c r="C233" s="211" t="s">
        <v>412</v>
      </c>
      <c r="D233" s="211" t="s">
        <v>155</v>
      </c>
      <c r="E233" s="212" t="s">
        <v>1811</v>
      </c>
      <c r="F233" s="213" t="s">
        <v>1812</v>
      </c>
      <c r="G233" s="214" t="s">
        <v>223</v>
      </c>
      <c r="H233" s="215">
        <v>0.050000000000000003</v>
      </c>
      <c r="I233" s="216"/>
      <c r="J233" s="217">
        <f>ROUND(I233*H233,2)</f>
        <v>0</v>
      </c>
      <c r="K233" s="213" t="s">
        <v>19</v>
      </c>
      <c r="L233" s="43"/>
      <c r="M233" s="225" t="s">
        <v>19</v>
      </c>
      <c r="N233" s="226" t="s">
        <v>44</v>
      </c>
      <c r="O233" s="83"/>
      <c r="P233" s="227">
        <f>O233*H233</f>
        <v>0</v>
      </c>
      <c r="Q233" s="227">
        <v>1.0525599999999999</v>
      </c>
      <c r="R233" s="227">
        <f>Q233*H233</f>
        <v>0.052628000000000001</v>
      </c>
      <c r="S233" s="227">
        <v>0</v>
      </c>
      <c r="T233" s="228">
        <f>S233*H233</f>
        <v>0</v>
      </c>
      <c r="AR233" s="223" t="s">
        <v>151</v>
      </c>
      <c r="AT233" s="223" t="s">
        <v>155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151</v>
      </c>
      <c r="BM233" s="223" t="s">
        <v>1813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1814</v>
      </c>
      <c r="G234" s="243"/>
      <c r="H234" s="246">
        <v>0.050000000000000003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73</v>
      </c>
      <c r="AY234" s="252" t="s">
        <v>152</v>
      </c>
    </row>
    <row r="235" s="14" customFormat="1">
      <c r="B235" s="253"/>
      <c r="C235" s="254"/>
      <c r="D235" s="229" t="s">
        <v>182</v>
      </c>
      <c r="E235" s="255" t="s">
        <v>19</v>
      </c>
      <c r="F235" s="256" t="s">
        <v>189</v>
      </c>
      <c r="G235" s="254"/>
      <c r="H235" s="257">
        <v>0.050000000000000003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AT235" s="263" t="s">
        <v>182</v>
      </c>
      <c r="AU235" s="263" t="s">
        <v>83</v>
      </c>
      <c r="AV235" s="14" t="s">
        <v>151</v>
      </c>
      <c r="AW235" s="14" t="s">
        <v>35</v>
      </c>
      <c r="AX235" s="14" t="s">
        <v>81</v>
      </c>
      <c r="AY235" s="263" t="s">
        <v>152</v>
      </c>
    </row>
    <row r="236" s="1" customFormat="1" ht="24" customHeight="1">
      <c r="B236" s="38"/>
      <c r="C236" s="211" t="s">
        <v>417</v>
      </c>
      <c r="D236" s="211" t="s">
        <v>155</v>
      </c>
      <c r="E236" s="212" t="s">
        <v>1815</v>
      </c>
      <c r="F236" s="213" t="s">
        <v>1816</v>
      </c>
      <c r="G236" s="214" t="s">
        <v>236</v>
      </c>
      <c r="H236" s="215">
        <v>31.25</v>
      </c>
      <c r="I236" s="216"/>
      <c r="J236" s="217">
        <f>ROUND(I236*H236,2)</f>
        <v>0</v>
      </c>
      <c r="K236" s="213" t="s">
        <v>19</v>
      </c>
      <c r="L236" s="43"/>
      <c r="M236" s="225" t="s">
        <v>19</v>
      </c>
      <c r="N236" s="226" t="s">
        <v>44</v>
      </c>
      <c r="O236" s="83"/>
      <c r="P236" s="227">
        <f>O236*H236</f>
        <v>0</v>
      </c>
      <c r="Q236" s="227">
        <v>1.8999999999999999</v>
      </c>
      <c r="R236" s="227">
        <f>Q236*H236</f>
        <v>59.375</v>
      </c>
      <c r="S236" s="227">
        <v>0</v>
      </c>
      <c r="T236" s="228">
        <f>S236*H236</f>
        <v>0</v>
      </c>
      <c r="AR236" s="223" t="s">
        <v>151</v>
      </c>
      <c r="AT236" s="223" t="s">
        <v>155</v>
      </c>
      <c r="AU236" s="223" t="s">
        <v>83</v>
      </c>
      <c r="AY236" s="17" t="s">
        <v>152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81</v>
      </c>
      <c r="BK236" s="224">
        <f>ROUND(I236*H236,2)</f>
        <v>0</v>
      </c>
      <c r="BL236" s="17" t="s">
        <v>151</v>
      </c>
      <c r="BM236" s="223" t="s">
        <v>1817</v>
      </c>
    </row>
    <row r="237" s="1" customFormat="1">
      <c r="B237" s="38"/>
      <c r="C237" s="39"/>
      <c r="D237" s="229" t="s">
        <v>1402</v>
      </c>
      <c r="E237" s="39"/>
      <c r="F237" s="230" t="s">
        <v>1818</v>
      </c>
      <c r="G237" s="39"/>
      <c r="H237" s="39"/>
      <c r="I237" s="135"/>
      <c r="J237" s="39"/>
      <c r="K237" s="39"/>
      <c r="L237" s="43"/>
      <c r="M237" s="231"/>
      <c r="N237" s="83"/>
      <c r="O237" s="83"/>
      <c r="P237" s="83"/>
      <c r="Q237" s="83"/>
      <c r="R237" s="83"/>
      <c r="S237" s="83"/>
      <c r="T237" s="84"/>
      <c r="AT237" s="17" t="s">
        <v>1402</v>
      </c>
      <c r="AU237" s="17" t="s">
        <v>83</v>
      </c>
    </row>
    <row r="238" s="13" customFormat="1">
      <c r="B238" s="242"/>
      <c r="C238" s="243"/>
      <c r="D238" s="229" t="s">
        <v>182</v>
      </c>
      <c r="E238" s="244" t="s">
        <v>19</v>
      </c>
      <c r="F238" s="245" t="s">
        <v>1819</v>
      </c>
      <c r="G238" s="243"/>
      <c r="H238" s="246">
        <v>31.25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AT238" s="252" t="s">
        <v>182</v>
      </c>
      <c r="AU238" s="252" t="s">
        <v>83</v>
      </c>
      <c r="AV238" s="13" t="s">
        <v>83</v>
      </c>
      <c r="AW238" s="13" t="s">
        <v>35</v>
      </c>
      <c r="AX238" s="13" t="s">
        <v>81</v>
      </c>
      <c r="AY238" s="252" t="s">
        <v>152</v>
      </c>
    </row>
    <row r="239" s="11" customFormat="1" ht="22.8" customHeight="1">
      <c r="B239" s="195"/>
      <c r="C239" s="196"/>
      <c r="D239" s="197" t="s">
        <v>72</v>
      </c>
      <c r="E239" s="209" t="s">
        <v>215</v>
      </c>
      <c r="F239" s="209" t="s">
        <v>239</v>
      </c>
      <c r="G239" s="196"/>
      <c r="H239" s="196"/>
      <c r="I239" s="199"/>
      <c r="J239" s="210">
        <f>BK239</f>
        <v>0</v>
      </c>
      <c r="K239" s="196"/>
      <c r="L239" s="201"/>
      <c r="M239" s="202"/>
      <c r="N239" s="203"/>
      <c r="O239" s="203"/>
      <c r="P239" s="204">
        <f>SUM(P240:P245)</f>
        <v>0</v>
      </c>
      <c r="Q239" s="203"/>
      <c r="R239" s="204">
        <f>SUM(R240:R245)</f>
        <v>52.340800000000002</v>
      </c>
      <c r="S239" s="203"/>
      <c r="T239" s="205">
        <f>SUM(T240:T245)</f>
        <v>0</v>
      </c>
      <c r="AR239" s="206" t="s">
        <v>81</v>
      </c>
      <c r="AT239" s="207" t="s">
        <v>72</v>
      </c>
      <c r="AU239" s="207" t="s">
        <v>81</v>
      </c>
      <c r="AY239" s="206" t="s">
        <v>152</v>
      </c>
      <c r="BK239" s="208">
        <f>SUM(BK240:BK245)</f>
        <v>0</v>
      </c>
    </row>
    <row r="240" s="1" customFormat="1" ht="36" customHeight="1">
      <c r="B240" s="38"/>
      <c r="C240" s="211" t="s">
        <v>426</v>
      </c>
      <c r="D240" s="211" t="s">
        <v>155</v>
      </c>
      <c r="E240" s="212" t="s">
        <v>1449</v>
      </c>
      <c r="F240" s="213" t="s">
        <v>1450</v>
      </c>
      <c r="G240" s="214" t="s">
        <v>236</v>
      </c>
      <c r="H240" s="215">
        <v>40</v>
      </c>
      <c r="I240" s="216"/>
      <c r="J240" s="217">
        <f>ROUND(I240*H240,2)</f>
        <v>0</v>
      </c>
      <c r="K240" s="213" t="s">
        <v>1382</v>
      </c>
      <c r="L240" s="43"/>
      <c r="M240" s="225" t="s">
        <v>19</v>
      </c>
      <c r="N240" s="226" t="s">
        <v>44</v>
      </c>
      <c r="O240" s="83"/>
      <c r="P240" s="227">
        <f>O240*H240</f>
        <v>0</v>
      </c>
      <c r="Q240" s="227">
        <v>0.098199999999999996</v>
      </c>
      <c r="R240" s="227">
        <f>Q240*H240</f>
        <v>3.9279999999999999</v>
      </c>
      <c r="S240" s="227">
        <v>0</v>
      </c>
      <c r="T240" s="228">
        <f>S240*H240</f>
        <v>0</v>
      </c>
      <c r="AR240" s="223" t="s">
        <v>645</v>
      </c>
      <c r="AT240" s="223" t="s">
        <v>155</v>
      </c>
      <c r="AU240" s="223" t="s">
        <v>83</v>
      </c>
      <c r="AY240" s="17" t="s">
        <v>152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81</v>
      </c>
      <c r="BK240" s="224">
        <f>ROUND(I240*H240,2)</f>
        <v>0</v>
      </c>
      <c r="BL240" s="17" t="s">
        <v>645</v>
      </c>
      <c r="BM240" s="223" t="s">
        <v>1820</v>
      </c>
    </row>
    <row r="241" s="13" customFormat="1">
      <c r="B241" s="242"/>
      <c r="C241" s="243"/>
      <c r="D241" s="229" t="s">
        <v>182</v>
      </c>
      <c r="E241" s="244" t="s">
        <v>19</v>
      </c>
      <c r="F241" s="245" t="s">
        <v>473</v>
      </c>
      <c r="G241" s="243"/>
      <c r="H241" s="246">
        <v>40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AT241" s="252" t="s">
        <v>182</v>
      </c>
      <c r="AU241" s="252" t="s">
        <v>83</v>
      </c>
      <c r="AV241" s="13" t="s">
        <v>83</v>
      </c>
      <c r="AW241" s="13" t="s">
        <v>35</v>
      </c>
      <c r="AX241" s="13" t="s">
        <v>81</v>
      </c>
      <c r="AY241" s="252" t="s">
        <v>152</v>
      </c>
    </row>
    <row r="242" s="1" customFormat="1" ht="24" customHeight="1">
      <c r="B242" s="38"/>
      <c r="C242" s="211" t="s">
        <v>434</v>
      </c>
      <c r="D242" s="211" t="s">
        <v>155</v>
      </c>
      <c r="E242" s="212" t="s">
        <v>1452</v>
      </c>
      <c r="F242" s="213" t="s">
        <v>1453</v>
      </c>
      <c r="G242" s="214" t="s">
        <v>236</v>
      </c>
      <c r="H242" s="215">
        <v>40</v>
      </c>
      <c r="I242" s="216"/>
      <c r="J242" s="217">
        <f>ROUND(I242*H242,2)</f>
        <v>0</v>
      </c>
      <c r="K242" s="213" t="s">
        <v>1387</v>
      </c>
      <c r="L242" s="43"/>
      <c r="M242" s="225" t="s">
        <v>19</v>
      </c>
      <c r="N242" s="226" t="s">
        <v>44</v>
      </c>
      <c r="O242" s="83"/>
      <c r="P242" s="227">
        <f>O242*H242</f>
        <v>0</v>
      </c>
      <c r="Q242" s="227">
        <v>0.18906999999999999</v>
      </c>
      <c r="R242" s="227">
        <f>Q242*H242</f>
        <v>7.5627999999999993</v>
      </c>
      <c r="S242" s="227">
        <v>0</v>
      </c>
      <c r="T242" s="228">
        <f>S242*H242</f>
        <v>0</v>
      </c>
      <c r="AR242" s="223" t="s">
        <v>151</v>
      </c>
      <c r="AT242" s="223" t="s">
        <v>155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1821</v>
      </c>
    </row>
    <row r="243" s="13" customFormat="1">
      <c r="B243" s="242"/>
      <c r="C243" s="243"/>
      <c r="D243" s="229" t="s">
        <v>182</v>
      </c>
      <c r="E243" s="244" t="s">
        <v>19</v>
      </c>
      <c r="F243" s="245" t="s">
        <v>473</v>
      </c>
      <c r="G243" s="243"/>
      <c r="H243" s="246">
        <v>40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AT243" s="252" t="s">
        <v>182</v>
      </c>
      <c r="AU243" s="252" t="s">
        <v>83</v>
      </c>
      <c r="AV243" s="13" t="s">
        <v>83</v>
      </c>
      <c r="AW243" s="13" t="s">
        <v>35</v>
      </c>
      <c r="AX243" s="13" t="s">
        <v>81</v>
      </c>
      <c r="AY243" s="252" t="s">
        <v>152</v>
      </c>
    </row>
    <row r="244" s="1" customFormat="1" ht="16.5" customHeight="1">
      <c r="B244" s="38"/>
      <c r="C244" s="264" t="s">
        <v>441</v>
      </c>
      <c r="D244" s="264" t="s">
        <v>325</v>
      </c>
      <c r="E244" s="265" t="s">
        <v>1462</v>
      </c>
      <c r="F244" s="266" t="s">
        <v>1463</v>
      </c>
      <c r="G244" s="267" t="s">
        <v>223</v>
      </c>
      <c r="H244" s="268">
        <v>40.850000000000001</v>
      </c>
      <c r="I244" s="269"/>
      <c r="J244" s="270">
        <f>ROUND(I244*H244,2)</f>
        <v>0</v>
      </c>
      <c r="K244" s="266" t="s">
        <v>1382</v>
      </c>
      <c r="L244" s="271"/>
      <c r="M244" s="272" t="s">
        <v>19</v>
      </c>
      <c r="N244" s="273" t="s">
        <v>44</v>
      </c>
      <c r="O244" s="83"/>
      <c r="P244" s="227">
        <f>O244*H244</f>
        <v>0</v>
      </c>
      <c r="Q244" s="227">
        <v>1</v>
      </c>
      <c r="R244" s="227">
        <f>Q244*H244</f>
        <v>40.850000000000001</v>
      </c>
      <c r="S244" s="227">
        <v>0</v>
      </c>
      <c r="T244" s="228">
        <f>S244*H244</f>
        <v>0</v>
      </c>
      <c r="AR244" s="223" t="s">
        <v>233</v>
      </c>
      <c r="AT244" s="223" t="s">
        <v>325</v>
      </c>
      <c r="AU244" s="223" t="s">
        <v>83</v>
      </c>
      <c r="AY244" s="17" t="s">
        <v>152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81</v>
      </c>
      <c r="BK244" s="224">
        <f>ROUND(I244*H244,2)</f>
        <v>0</v>
      </c>
      <c r="BL244" s="17" t="s">
        <v>151</v>
      </c>
      <c r="BM244" s="223" t="s">
        <v>1822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1823</v>
      </c>
      <c r="G245" s="243"/>
      <c r="H245" s="246">
        <v>40.850000000000001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81</v>
      </c>
      <c r="AY245" s="252" t="s">
        <v>152</v>
      </c>
    </row>
    <row r="246" s="11" customFormat="1" ht="22.8" customHeight="1">
      <c r="B246" s="195"/>
      <c r="C246" s="196"/>
      <c r="D246" s="197" t="s">
        <v>72</v>
      </c>
      <c r="E246" s="209" t="s">
        <v>220</v>
      </c>
      <c r="F246" s="209" t="s">
        <v>1824</v>
      </c>
      <c r="G246" s="196"/>
      <c r="H246" s="196"/>
      <c r="I246" s="199"/>
      <c r="J246" s="210">
        <f>BK246</f>
        <v>0</v>
      </c>
      <c r="K246" s="196"/>
      <c r="L246" s="201"/>
      <c r="M246" s="202"/>
      <c r="N246" s="203"/>
      <c r="O246" s="203"/>
      <c r="P246" s="204">
        <f>SUM(P247:P307)</f>
        <v>0</v>
      </c>
      <c r="Q246" s="203"/>
      <c r="R246" s="204">
        <f>SUM(R247:R307)</f>
        <v>50.772893109999991</v>
      </c>
      <c r="S246" s="203"/>
      <c r="T246" s="205">
        <f>SUM(T247:T307)</f>
        <v>0</v>
      </c>
      <c r="AR246" s="206" t="s">
        <v>81</v>
      </c>
      <c r="AT246" s="207" t="s">
        <v>72</v>
      </c>
      <c r="AU246" s="207" t="s">
        <v>81</v>
      </c>
      <c r="AY246" s="206" t="s">
        <v>152</v>
      </c>
      <c r="BK246" s="208">
        <f>SUM(BK247:BK307)</f>
        <v>0</v>
      </c>
    </row>
    <row r="247" s="1" customFormat="1" ht="36" customHeight="1">
      <c r="B247" s="38"/>
      <c r="C247" s="211" t="s">
        <v>451</v>
      </c>
      <c r="D247" s="211" t="s">
        <v>155</v>
      </c>
      <c r="E247" s="212" t="s">
        <v>1825</v>
      </c>
      <c r="F247" s="213" t="s">
        <v>1826</v>
      </c>
      <c r="G247" s="214" t="s">
        <v>236</v>
      </c>
      <c r="H247" s="215">
        <v>101.688</v>
      </c>
      <c r="I247" s="216"/>
      <c r="J247" s="217">
        <f>ROUND(I247*H247,2)</f>
        <v>0</v>
      </c>
      <c r="K247" s="213" t="s">
        <v>1382</v>
      </c>
      <c r="L247" s="43"/>
      <c r="M247" s="225" t="s">
        <v>19</v>
      </c>
      <c r="N247" s="226" t="s">
        <v>44</v>
      </c>
      <c r="O247" s="83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AR247" s="223" t="s">
        <v>151</v>
      </c>
      <c r="AT247" s="223" t="s">
        <v>155</v>
      </c>
      <c r="AU247" s="223" t="s">
        <v>83</v>
      </c>
      <c r="AY247" s="17" t="s">
        <v>152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81</v>
      </c>
      <c r="BK247" s="224">
        <f>ROUND(I247*H247,2)</f>
        <v>0</v>
      </c>
      <c r="BL247" s="17" t="s">
        <v>151</v>
      </c>
      <c r="BM247" s="223" t="s">
        <v>1827</v>
      </c>
    </row>
    <row r="248" s="1" customFormat="1" ht="36" customHeight="1">
      <c r="B248" s="38"/>
      <c r="C248" s="264" t="s">
        <v>463</v>
      </c>
      <c r="D248" s="264" t="s">
        <v>325</v>
      </c>
      <c r="E248" s="265" t="s">
        <v>1828</v>
      </c>
      <c r="F248" s="266" t="s">
        <v>1829</v>
      </c>
      <c r="G248" s="267" t="s">
        <v>236</v>
      </c>
      <c r="H248" s="268">
        <v>101.688</v>
      </c>
      <c r="I248" s="269"/>
      <c r="J248" s="270">
        <f>ROUND(I248*H248,2)</f>
        <v>0</v>
      </c>
      <c r="K248" s="266" t="s">
        <v>1382</v>
      </c>
      <c r="L248" s="271"/>
      <c r="M248" s="272" t="s">
        <v>19</v>
      </c>
      <c r="N248" s="273" t="s">
        <v>44</v>
      </c>
      <c r="O248" s="83"/>
      <c r="P248" s="227">
        <f>O248*H248</f>
        <v>0</v>
      </c>
      <c r="Q248" s="227">
        <v>0.0117</v>
      </c>
      <c r="R248" s="227">
        <f>Q248*H248</f>
        <v>1.1897496000000001</v>
      </c>
      <c r="S248" s="227">
        <v>0</v>
      </c>
      <c r="T248" s="228">
        <f>S248*H248</f>
        <v>0</v>
      </c>
      <c r="AR248" s="223" t="s">
        <v>233</v>
      </c>
      <c r="AT248" s="223" t="s">
        <v>325</v>
      </c>
      <c r="AU248" s="223" t="s">
        <v>83</v>
      </c>
      <c r="AY248" s="17" t="s">
        <v>152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81</v>
      </c>
      <c r="BK248" s="224">
        <f>ROUND(I248*H248,2)</f>
        <v>0</v>
      </c>
      <c r="BL248" s="17" t="s">
        <v>151</v>
      </c>
      <c r="BM248" s="223" t="s">
        <v>1830</v>
      </c>
    </row>
    <row r="249" s="13" customFormat="1">
      <c r="B249" s="242"/>
      <c r="C249" s="243"/>
      <c r="D249" s="229" t="s">
        <v>182</v>
      </c>
      <c r="E249" s="244" t="s">
        <v>19</v>
      </c>
      <c r="F249" s="245" t="s">
        <v>1831</v>
      </c>
      <c r="G249" s="243"/>
      <c r="H249" s="246">
        <v>61.688000000000002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AT249" s="252" t="s">
        <v>182</v>
      </c>
      <c r="AU249" s="252" t="s">
        <v>83</v>
      </c>
      <c r="AV249" s="13" t="s">
        <v>83</v>
      </c>
      <c r="AW249" s="13" t="s">
        <v>35</v>
      </c>
      <c r="AX249" s="13" t="s">
        <v>73</v>
      </c>
      <c r="AY249" s="252" t="s">
        <v>152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1832</v>
      </c>
      <c r="G250" s="243"/>
      <c r="H250" s="246">
        <v>40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73</v>
      </c>
      <c r="AY250" s="252" t="s">
        <v>152</v>
      </c>
    </row>
    <row r="251" s="14" customFormat="1">
      <c r="B251" s="253"/>
      <c r="C251" s="254"/>
      <c r="D251" s="229" t="s">
        <v>182</v>
      </c>
      <c r="E251" s="255" t="s">
        <v>19</v>
      </c>
      <c r="F251" s="256" t="s">
        <v>189</v>
      </c>
      <c r="G251" s="254"/>
      <c r="H251" s="257">
        <v>101.688</v>
      </c>
      <c r="I251" s="258"/>
      <c r="J251" s="254"/>
      <c r="K251" s="254"/>
      <c r="L251" s="259"/>
      <c r="M251" s="260"/>
      <c r="N251" s="261"/>
      <c r="O251" s="261"/>
      <c r="P251" s="261"/>
      <c r="Q251" s="261"/>
      <c r="R251" s="261"/>
      <c r="S251" s="261"/>
      <c r="T251" s="262"/>
      <c r="AT251" s="263" t="s">
        <v>182</v>
      </c>
      <c r="AU251" s="263" t="s">
        <v>83</v>
      </c>
      <c r="AV251" s="14" t="s">
        <v>151</v>
      </c>
      <c r="AW251" s="14" t="s">
        <v>35</v>
      </c>
      <c r="AX251" s="14" t="s">
        <v>81</v>
      </c>
      <c r="AY251" s="263" t="s">
        <v>152</v>
      </c>
    </row>
    <row r="252" s="1" customFormat="1" ht="24" customHeight="1">
      <c r="B252" s="38"/>
      <c r="C252" s="211" t="s">
        <v>473</v>
      </c>
      <c r="D252" s="211" t="s">
        <v>155</v>
      </c>
      <c r="E252" s="212" t="s">
        <v>1833</v>
      </c>
      <c r="F252" s="213" t="s">
        <v>1834</v>
      </c>
      <c r="G252" s="214" t="s">
        <v>1835</v>
      </c>
      <c r="H252" s="215">
        <v>107.5</v>
      </c>
      <c r="I252" s="216"/>
      <c r="J252" s="217">
        <f>ROUND(I252*H252,2)</f>
        <v>0</v>
      </c>
      <c r="K252" s="213" t="s">
        <v>1836</v>
      </c>
      <c r="L252" s="43"/>
      <c r="M252" s="225" t="s">
        <v>19</v>
      </c>
      <c r="N252" s="226" t="s">
        <v>44</v>
      </c>
      <c r="O252" s="83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AR252" s="223" t="s">
        <v>151</v>
      </c>
      <c r="AT252" s="223" t="s">
        <v>155</v>
      </c>
      <c r="AU252" s="223" t="s">
        <v>83</v>
      </c>
      <c r="AY252" s="17" t="s">
        <v>152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81</v>
      </c>
      <c r="BK252" s="224">
        <f>ROUND(I252*H252,2)</f>
        <v>0</v>
      </c>
      <c r="BL252" s="17" t="s">
        <v>151</v>
      </c>
      <c r="BM252" s="223" t="s">
        <v>1837</v>
      </c>
    </row>
    <row r="253" s="12" customFormat="1">
      <c r="B253" s="232"/>
      <c r="C253" s="233"/>
      <c r="D253" s="229" t="s">
        <v>182</v>
      </c>
      <c r="E253" s="234" t="s">
        <v>19</v>
      </c>
      <c r="F253" s="235" t="s">
        <v>1838</v>
      </c>
      <c r="G253" s="233"/>
      <c r="H253" s="234" t="s">
        <v>19</v>
      </c>
      <c r="I253" s="236"/>
      <c r="J253" s="233"/>
      <c r="K253" s="233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182</v>
      </c>
      <c r="AU253" s="241" t="s">
        <v>83</v>
      </c>
      <c r="AV253" s="12" t="s">
        <v>81</v>
      </c>
      <c r="AW253" s="12" t="s">
        <v>35</v>
      </c>
      <c r="AX253" s="12" t="s">
        <v>73</v>
      </c>
      <c r="AY253" s="241" t="s">
        <v>152</v>
      </c>
    </row>
    <row r="254" s="12" customFormat="1">
      <c r="B254" s="232"/>
      <c r="C254" s="233"/>
      <c r="D254" s="229" t="s">
        <v>182</v>
      </c>
      <c r="E254" s="234" t="s">
        <v>19</v>
      </c>
      <c r="F254" s="235" t="s">
        <v>1839</v>
      </c>
      <c r="G254" s="233"/>
      <c r="H254" s="234" t="s">
        <v>19</v>
      </c>
      <c r="I254" s="236"/>
      <c r="J254" s="233"/>
      <c r="K254" s="233"/>
      <c r="L254" s="237"/>
      <c r="M254" s="238"/>
      <c r="N254" s="239"/>
      <c r="O254" s="239"/>
      <c r="P254" s="239"/>
      <c r="Q254" s="239"/>
      <c r="R254" s="239"/>
      <c r="S254" s="239"/>
      <c r="T254" s="240"/>
      <c r="AT254" s="241" t="s">
        <v>182</v>
      </c>
      <c r="AU254" s="241" t="s">
        <v>83</v>
      </c>
      <c r="AV254" s="12" t="s">
        <v>81</v>
      </c>
      <c r="AW254" s="12" t="s">
        <v>35</v>
      </c>
      <c r="AX254" s="12" t="s">
        <v>73</v>
      </c>
      <c r="AY254" s="241" t="s">
        <v>152</v>
      </c>
    </row>
    <row r="255" s="12" customFormat="1">
      <c r="B255" s="232"/>
      <c r="C255" s="233"/>
      <c r="D255" s="229" t="s">
        <v>182</v>
      </c>
      <c r="E255" s="234" t="s">
        <v>19</v>
      </c>
      <c r="F255" s="235" t="s">
        <v>1840</v>
      </c>
      <c r="G255" s="233"/>
      <c r="H255" s="234" t="s">
        <v>19</v>
      </c>
      <c r="I255" s="236"/>
      <c r="J255" s="233"/>
      <c r="K255" s="233"/>
      <c r="L255" s="237"/>
      <c r="M255" s="238"/>
      <c r="N255" s="239"/>
      <c r="O255" s="239"/>
      <c r="P255" s="239"/>
      <c r="Q255" s="239"/>
      <c r="R255" s="239"/>
      <c r="S255" s="239"/>
      <c r="T255" s="240"/>
      <c r="AT255" s="241" t="s">
        <v>182</v>
      </c>
      <c r="AU255" s="241" t="s">
        <v>83</v>
      </c>
      <c r="AV255" s="12" t="s">
        <v>81</v>
      </c>
      <c r="AW255" s="12" t="s">
        <v>35</v>
      </c>
      <c r="AX255" s="12" t="s">
        <v>73</v>
      </c>
      <c r="AY255" s="241" t="s">
        <v>152</v>
      </c>
    </row>
    <row r="256" s="12" customFormat="1">
      <c r="B256" s="232"/>
      <c r="C256" s="233"/>
      <c r="D256" s="229" t="s">
        <v>182</v>
      </c>
      <c r="E256" s="234" t="s">
        <v>19</v>
      </c>
      <c r="F256" s="235" t="s">
        <v>1841</v>
      </c>
      <c r="G256" s="233"/>
      <c r="H256" s="234" t="s">
        <v>19</v>
      </c>
      <c r="I256" s="236"/>
      <c r="J256" s="233"/>
      <c r="K256" s="233"/>
      <c r="L256" s="237"/>
      <c r="M256" s="238"/>
      <c r="N256" s="239"/>
      <c r="O256" s="239"/>
      <c r="P256" s="239"/>
      <c r="Q256" s="239"/>
      <c r="R256" s="239"/>
      <c r="S256" s="239"/>
      <c r="T256" s="240"/>
      <c r="AT256" s="241" t="s">
        <v>182</v>
      </c>
      <c r="AU256" s="241" t="s">
        <v>83</v>
      </c>
      <c r="AV256" s="12" t="s">
        <v>81</v>
      </c>
      <c r="AW256" s="12" t="s">
        <v>35</v>
      </c>
      <c r="AX256" s="12" t="s">
        <v>73</v>
      </c>
      <c r="AY256" s="241" t="s">
        <v>152</v>
      </c>
    </row>
    <row r="257" s="13" customFormat="1">
      <c r="B257" s="242"/>
      <c r="C257" s="243"/>
      <c r="D257" s="229" t="s">
        <v>182</v>
      </c>
      <c r="E257" s="244" t="s">
        <v>19</v>
      </c>
      <c r="F257" s="245" t="s">
        <v>1842</v>
      </c>
      <c r="G257" s="243"/>
      <c r="H257" s="246">
        <v>107.5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AT257" s="252" t="s">
        <v>182</v>
      </c>
      <c r="AU257" s="252" t="s">
        <v>83</v>
      </c>
      <c r="AV257" s="13" t="s">
        <v>83</v>
      </c>
      <c r="AW257" s="13" t="s">
        <v>35</v>
      </c>
      <c r="AX257" s="13" t="s">
        <v>73</v>
      </c>
      <c r="AY257" s="252" t="s">
        <v>152</v>
      </c>
    </row>
    <row r="258" s="14" customFormat="1">
      <c r="B258" s="253"/>
      <c r="C258" s="254"/>
      <c r="D258" s="229" t="s">
        <v>182</v>
      </c>
      <c r="E258" s="255" t="s">
        <v>19</v>
      </c>
      <c r="F258" s="256" t="s">
        <v>189</v>
      </c>
      <c r="G258" s="254"/>
      <c r="H258" s="257">
        <v>107.5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AT258" s="263" t="s">
        <v>182</v>
      </c>
      <c r="AU258" s="263" t="s">
        <v>83</v>
      </c>
      <c r="AV258" s="14" t="s">
        <v>151</v>
      </c>
      <c r="AW258" s="14" t="s">
        <v>35</v>
      </c>
      <c r="AX258" s="14" t="s">
        <v>81</v>
      </c>
      <c r="AY258" s="263" t="s">
        <v>152</v>
      </c>
    </row>
    <row r="259" s="1" customFormat="1" ht="24" customHeight="1">
      <c r="B259" s="38"/>
      <c r="C259" s="211" t="s">
        <v>481</v>
      </c>
      <c r="D259" s="211" t="s">
        <v>155</v>
      </c>
      <c r="E259" s="212" t="s">
        <v>1843</v>
      </c>
      <c r="F259" s="213" t="s">
        <v>1844</v>
      </c>
      <c r="G259" s="214" t="s">
        <v>236</v>
      </c>
      <c r="H259" s="215">
        <v>145.91999999999999</v>
      </c>
      <c r="I259" s="216"/>
      <c r="J259" s="217">
        <f>ROUND(I259*H259,2)</f>
        <v>0</v>
      </c>
      <c r="K259" s="213" t="s">
        <v>1387</v>
      </c>
      <c r="L259" s="43"/>
      <c r="M259" s="225" t="s">
        <v>19</v>
      </c>
      <c r="N259" s="226" t="s">
        <v>44</v>
      </c>
      <c r="O259" s="83"/>
      <c r="P259" s="227">
        <f>O259*H259</f>
        <v>0</v>
      </c>
      <c r="Q259" s="227">
        <v>0.0073499999999999998</v>
      </c>
      <c r="R259" s="227">
        <f>Q259*H259</f>
        <v>1.0725119999999999</v>
      </c>
      <c r="S259" s="227">
        <v>0</v>
      </c>
      <c r="T259" s="228">
        <f>S259*H259</f>
        <v>0</v>
      </c>
      <c r="AR259" s="223" t="s">
        <v>151</v>
      </c>
      <c r="AT259" s="223" t="s">
        <v>155</v>
      </c>
      <c r="AU259" s="223" t="s">
        <v>83</v>
      </c>
      <c r="AY259" s="17" t="s">
        <v>152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151</v>
      </c>
      <c r="BM259" s="223" t="s">
        <v>1845</v>
      </c>
    </row>
    <row r="260" s="13" customFormat="1">
      <c r="B260" s="242"/>
      <c r="C260" s="243"/>
      <c r="D260" s="229" t="s">
        <v>182</v>
      </c>
      <c r="E260" s="244" t="s">
        <v>19</v>
      </c>
      <c r="F260" s="245" t="s">
        <v>1846</v>
      </c>
      <c r="G260" s="243"/>
      <c r="H260" s="246">
        <v>96</v>
      </c>
      <c r="I260" s="247"/>
      <c r="J260" s="243"/>
      <c r="K260" s="243"/>
      <c r="L260" s="248"/>
      <c r="M260" s="249"/>
      <c r="N260" s="250"/>
      <c r="O260" s="250"/>
      <c r="P260" s="250"/>
      <c r="Q260" s="250"/>
      <c r="R260" s="250"/>
      <c r="S260" s="250"/>
      <c r="T260" s="251"/>
      <c r="AT260" s="252" t="s">
        <v>182</v>
      </c>
      <c r="AU260" s="252" t="s">
        <v>83</v>
      </c>
      <c r="AV260" s="13" t="s">
        <v>83</v>
      </c>
      <c r="AW260" s="13" t="s">
        <v>35</v>
      </c>
      <c r="AX260" s="13" t="s">
        <v>73</v>
      </c>
      <c r="AY260" s="252" t="s">
        <v>152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1847</v>
      </c>
      <c r="G261" s="243"/>
      <c r="H261" s="246">
        <v>28.5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3" customFormat="1">
      <c r="B262" s="242"/>
      <c r="C262" s="243"/>
      <c r="D262" s="229" t="s">
        <v>182</v>
      </c>
      <c r="E262" s="244" t="s">
        <v>19</v>
      </c>
      <c r="F262" s="245" t="s">
        <v>1848</v>
      </c>
      <c r="G262" s="243"/>
      <c r="H262" s="246">
        <v>21.420000000000002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AT262" s="252" t="s">
        <v>182</v>
      </c>
      <c r="AU262" s="252" t="s">
        <v>83</v>
      </c>
      <c r="AV262" s="13" t="s">
        <v>83</v>
      </c>
      <c r="AW262" s="13" t="s">
        <v>35</v>
      </c>
      <c r="AX262" s="13" t="s">
        <v>73</v>
      </c>
      <c r="AY262" s="252" t="s">
        <v>152</v>
      </c>
    </row>
    <row r="263" s="14" customFormat="1">
      <c r="B263" s="253"/>
      <c r="C263" s="254"/>
      <c r="D263" s="229" t="s">
        <v>182</v>
      </c>
      <c r="E263" s="255" t="s">
        <v>19</v>
      </c>
      <c r="F263" s="256" t="s">
        <v>189</v>
      </c>
      <c r="G263" s="254"/>
      <c r="H263" s="257">
        <v>145.91999999999999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AT263" s="263" t="s">
        <v>182</v>
      </c>
      <c r="AU263" s="263" t="s">
        <v>83</v>
      </c>
      <c r="AV263" s="14" t="s">
        <v>151</v>
      </c>
      <c r="AW263" s="14" t="s">
        <v>35</v>
      </c>
      <c r="AX263" s="14" t="s">
        <v>81</v>
      </c>
      <c r="AY263" s="263" t="s">
        <v>152</v>
      </c>
    </row>
    <row r="264" s="1" customFormat="1" ht="36" customHeight="1">
      <c r="B264" s="38"/>
      <c r="C264" s="211" t="s">
        <v>493</v>
      </c>
      <c r="D264" s="211" t="s">
        <v>155</v>
      </c>
      <c r="E264" s="212" t="s">
        <v>1849</v>
      </c>
      <c r="F264" s="213" t="s">
        <v>1850</v>
      </c>
      <c r="G264" s="214" t="s">
        <v>236</v>
      </c>
      <c r="H264" s="215">
        <v>397.46300000000002</v>
      </c>
      <c r="I264" s="216"/>
      <c r="J264" s="217">
        <f>ROUND(I264*H264,2)</f>
        <v>0</v>
      </c>
      <c r="K264" s="213" t="s">
        <v>1387</v>
      </c>
      <c r="L264" s="43"/>
      <c r="M264" s="225" t="s">
        <v>19</v>
      </c>
      <c r="N264" s="226" t="s">
        <v>44</v>
      </c>
      <c r="O264" s="83"/>
      <c r="P264" s="227">
        <f>O264*H264</f>
        <v>0</v>
      </c>
      <c r="Q264" s="227">
        <v>0.0048900000000000002</v>
      </c>
      <c r="R264" s="227">
        <f>Q264*H264</f>
        <v>1.9435940700000003</v>
      </c>
      <c r="S264" s="227">
        <v>0</v>
      </c>
      <c r="T264" s="228">
        <f>S264*H264</f>
        <v>0</v>
      </c>
      <c r="AR264" s="223" t="s">
        <v>151</v>
      </c>
      <c r="AT264" s="223" t="s">
        <v>155</v>
      </c>
      <c r="AU264" s="223" t="s">
        <v>83</v>
      </c>
      <c r="AY264" s="17" t="s">
        <v>152</v>
      </c>
      <c r="BE264" s="224">
        <f>IF(N264="základní",J264,0)</f>
        <v>0</v>
      </c>
      <c r="BF264" s="224">
        <f>IF(N264="snížená",J264,0)</f>
        <v>0</v>
      </c>
      <c r="BG264" s="224">
        <f>IF(N264="zákl. přenesená",J264,0)</f>
        <v>0</v>
      </c>
      <c r="BH264" s="224">
        <f>IF(N264="sníž. přenesená",J264,0)</f>
        <v>0</v>
      </c>
      <c r="BI264" s="224">
        <f>IF(N264="nulová",J264,0)</f>
        <v>0</v>
      </c>
      <c r="BJ264" s="17" t="s">
        <v>81</v>
      </c>
      <c r="BK264" s="224">
        <f>ROUND(I264*H264,2)</f>
        <v>0</v>
      </c>
      <c r="BL264" s="17" t="s">
        <v>151</v>
      </c>
      <c r="BM264" s="223" t="s">
        <v>1851</v>
      </c>
    </row>
    <row r="265" s="13" customFormat="1">
      <c r="B265" s="242"/>
      <c r="C265" s="243"/>
      <c r="D265" s="229" t="s">
        <v>182</v>
      </c>
      <c r="E265" s="244" t="s">
        <v>19</v>
      </c>
      <c r="F265" s="245" t="s">
        <v>1852</v>
      </c>
      <c r="G265" s="243"/>
      <c r="H265" s="246">
        <v>202.5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AT265" s="252" t="s">
        <v>182</v>
      </c>
      <c r="AU265" s="252" t="s">
        <v>83</v>
      </c>
      <c r="AV265" s="13" t="s">
        <v>83</v>
      </c>
      <c r="AW265" s="13" t="s">
        <v>35</v>
      </c>
      <c r="AX265" s="13" t="s">
        <v>73</v>
      </c>
      <c r="AY265" s="252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1846</v>
      </c>
      <c r="G266" s="243"/>
      <c r="H266" s="246">
        <v>96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73</v>
      </c>
      <c r="AY266" s="252" t="s">
        <v>152</v>
      </c>
    </row>
    <row r="267" s="13" customFormat="1">
      <c r="B267" s="242"/>
      <c r="C267" s="243"/>
      <c r="D267" s="229" t="s">
        <v>182</v>
      </c>
      <c r="E267" s="244" t="s">
        <v>19</v>
      </c>
      <c r="F267" s="245" t="s">
        <v>1847</v>
      </c>
      <c r="G267" s="243"/>
      <c r="H267" s="246">
        <v>28.5</v>
      </c>
      <c r="I267" s="247"/>
      <c r="J267" s="243"/>
      <c r="K267" s="243"/>
      <c r="L267" s="248"/>
      <c r="M267" s="249"/>
      <c r="N267" s="250"/>
      <c r="O267" s="250"/>
      <c r="P267" s="250"/>
      <c r="Q267" s="250"/>
      <c r="R267" s="250"/>
      <c r="S267" s="250"/>
      <c r="T267" s="251"/>
      <c r="AT267" s="252" t="s">
        <v>182</v>
      </c>
      <c r="AU267" s="252" t="s">
        <v>83</v>
      </c>
      <c r="AV267" s="13" t="s">
        <v>83</v>
      </c>
      <c r="AW267" s="13" t="s">
        <v>35</v>
      </c>
      <c r="AX267" s="13" t="s">
        <v>73</v>
      </c>
      <c r="AY267" s="252" t="s">
        <v>152</v>
      </c>
    </row>
    <row r="268" s="13" customFormat="1">
      <c r="B268" s="242"/>
      <c r="C268" s="243"/>
      <c r="D268" s="229" t="s">
        <v>182</v>
      </c>
      <c r="E268" s="244" t="s">
        <v>19</v>
      </c>
      <c r="F268" s="245" t="s">
        <v>1853</v>
      </c>
      <c r="G268" s="243"/>
      <c r="H268" s="246">
        <v>46.875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AT268" s="252" t="s">
        <v>182</v>
      </c>
      <c r="AU268" s="252" t="s">
        <v>83</v>
      </c>
      <c r="AV268" s="13" t="s">
        <v>83</v>
      </c>
      <c r="AW268" s="13" t="s">
        <v>35</v>
      </c>
      <c r="AX268" s="13" t="s">
        <v>73</v>
      </c>
      <c r="AY268" s="252" t="s">
        <v>152</v>
      </c>
    </row>
    <row r="269" s="13" customFormat="1">
      <c r="B269" s="242"/>
      <c r="C269" s="243"/>
      <c r="D269" s="229" t="s">
        <v>182</v>
      </c>
      <c r="E269" s="244" t="s">
        <v>19</v>
      </c>
      <c r="F269" s="245" t="s">
        <v>1854</v>
      </c>
      <c r="G269" s="243"/>
      <c r="H269" s="246">
        <v>23.588000000000001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AT269" s="252" t="s">
        <v>182</v>
      </c>
      <c r="AU269" s="252" t="s">
        <v>83</v>
      </c>
      <c r="AV269" s="13" t="s">
        <v>83</v>
      </c>
      <c r="AW269" s="13" t="s">
        <v>35</v>
      </c>
      <c r="AX269" s="13" t="s">
        <v>73</v>
      </c>
      <c r="AY269" s="252" t="s">
        <v>152</v>
      </c>
    </row>
    <row r="270" s="14" customFormat="1">
      <c r="B270" s="253"/>
      <c r="C270" s="254"/>
      <c r="D270" s="229" t="s">
        <v>182</v>
      </c>
      <c r="E270" s="255" t="s">
        <v>19</v>
      </c>
      <c r="F270" s="256" t="s">
        <v>189</v>
      </c>
      <c r="G270" s="254"/>
      <c r="H270" s="257">
        <v>397.46300000000002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AT270" s="263" t="s">
        <v>182</v>
      </c>
      <c r="AU270" s="263" t="s">
        <v>83</v>
      </c>
      <c r="AV270" s="14" t="s">
        <v>151</v>
      </c>
      <c r="AW270" s="14" t="s">
        <v>35</v>
      </c>
      <c r="AX270" s="14" t="s">
        <v>81</v>
      </c>
      <c r="AY270" s="263" t="s">
        <v>152</v>
      </c>
    </row>
    <row r="271" s="1" customFormat="1" ht="36" customHeight="1">
      <c r="B271" s="38"/>
      <c r="C271" s="211" t="s">
        <v>498</v>
      </c>
      <c r="D271" s="211" t="s">
        <v>155</v>
      </c>
      <c r="E271" s="212" t="s">
        <v>1855</v>
      </c>
      <c r="F271" s="213" t="s">
        <v>1856</v>
      </c>
      <c r="G271" s="214" t="s">
        <v>236</v>
      </c>
      <c r="H271" s="215">
        <v>249.375</v>
      </c>
      <c r="I271" s="216"/>
      <c r="J271" s="217">
        <f>ROUND(I271*H271,2)</f>
        <v>0</v>
      </c>
      <c r="K271" s="213" t="s">
        <v>178</v>
      </c>
      <c r="L271" s="43"/>
      <c r="M271" s="225" t="s">
        <v>19</v>
      </c>
      <c r="N271" s="226" t="s">
        <v>44</v>
      </c>
      <c r="O271" s="83"/>
      <c r="P271" s="227">
        <f>O271*H271</f>
        <v>0</v>
      </c>
      <c r="Q271" s="227">
        <v>0.015400000000000001</v>
      </c>
      <c r="R271" s="227">
        <f>Q271*H271</f>
        <v>3.8403750000000003</v>
      </c>
      <c r="S271" s="227">
        <v>0</v>
      </c>
      <c r="T271" s="228">
        <f>S271*H271</f>
        <v>0</v>
      </c>
      <c r="AR271" s="223" t="s">
        <v>151</v>
      </c>
      <c r="AT271" s="223" t="s">
        <v>155</v>
      </c>
      <c r="AU271" s="223" t="s">
        <v>83</v>
      </c>
      <c r="AY271" s="17" t="s">
        <v>152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81</v>
      </c>
      <c r="BK271" s="224">
        <f>ROUND(I271*H271,2)</f>
        <v>0</v>
      </c>
      <c r="BL271" s="17" t="s">
        <v>151</v>
      </c>
      <c r="BM271" s="223" t="s">
        <v>1857</v>
      </c>
    </row>
    <row r="272" s="13" customFormat="1">
      <c r="B272" s="242"/>
      <c r="C272" s="243"/>
      <c r="D272" s="229" t="s">
        <v>182</v>
      </c>
      <c r="E272" s="244" t="s">
        <v>19</v>
      </c>
      <c r="F272" s="245" t="s">
        <v>1852</v>
      </c>
      <c r="G272" s="243"/>
      <c r="H272" s="246">
        <v>202.5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AT272" s="252" t="s">
        <v>182</v>
      </c>
      <c r="AU272" s="252" t="s">
        <v>83</v>
      </c>
      <c r="AV272" s="13" t="s">
        <v>83</v>
      </c>
      <c r="AW272" s="13" t="s">
        <v>35</v>
      </c>
      <c r="AX272" s="13" t="s">
        <v>73</v>
      </c>
      <c r="AY272" s="252" t="s">
        <v>152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1853</v>
      </c>
      <c r="G273" s="243"/>
      <c r="H273" s="246">
        <v>46.875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73</v>
      </c>
      <c r="AY273" s="252" t="s">
        <v>152</v>
      </c>
    </row>
    <row r="274" s="14" customFormat="1">
      <c r="B274" s="253"/>
      <c r="C274" s="254"/>
      <c r="D274" s="229" t="s">
        <v>182</v>
      </c>
      <c r="E274" s="255" t="s">
        <v>19</v>
      </c>
      <c r="F274" s="256" t="s">
        <v>189</v>
      </c>
      <c r="G274" s="254"/>
      <c r="H274" s="257">
        <v>249.375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AT274" s="263" t="s">
        <v>182</v>
      </c>
      <c r="AU274" s="263" t="s">
        <v>83</v>
      </c>
      <c r="AV274" s="14" t="s">
        <v>151</v>
      </c>
      <c r="AW274" s="14" t="s">
        <v>35</v>
      </c>
      <c r="AX274" s="14" t="s">
        <v>81</v>
      </c>
      <c r="AY274" s="263" t="s">
        <v>152</v>
      </c>
    </row>
    <row r="275" s="1" customFormat="1" ht="48" customHeight="1">
      <c r="B275" s="38"/>
      <c r="C275" s="211" t="s">
        <v>504</v>
      </c>
      <c r="D275" s="211" t="s">
        <v>155</v>
      </c>
      <c r="E275" s="212" t="s">
        <v>1858</v>
      </c>
      <c r="F275" s="213" t="s">
        <v>1859</v>
      </c>
      <c r="G275" s="214" t="s">
        <v>236</v>
      </c>
      <c r="H275" s="215">
        <v>148.08799999999999</v>
      </c>
      <c r="I275" s="216"/>
      <c r="J275" s="217">
        <f>ROUND(I275*H275,2)</f>
        <v>0</v>
      </c>
      <c r="K275" s="213" t="s">
        <v>178</v>
      </c>
      <c r="L275" s="43"/>
      <c r="M275" s="225" t="s">
        <v>19</v>
      </c>
      <c r="N275" s="226" t="s">
        <v>44</v>
      </c>
      <c r="O275" s="83"/>
      <c r="P275" s="227">
        <f>O275*H275</f>
        <v>0</v>
      </c>
      <c r="Q275" s="227">
        <v>0.018380000000000001</v>
      </c>
      <c r="R275" s="227">
        <f>Q275*H275</f>
        <v>2.72185744</v>
      </c>
      <c r="S275" s="227">
        <v>0</v>
      </c>
      <c r="T275" s="228">
        <f>S275*H275</f>
        <v>0</v>
      </c>
      <c r="AR275" s="223" t="s">
        <v>151</v>
      </c>
      <c r="AT275" s="223" t="s">
        <v>155</v>
      </c>
      <c r="AU275" s="223" t="s">
        <v>83</v>
      </c>
      <c r="AY275" s="17" t="s">
        <v>152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151</v>
      </c>
      <c r="BM275" s="223" t="s">
        <v>1860</v>
      </c>
    </row>
    <row r="276" s="13" customFormat="1">
      <c r="B276" s="242"/>
      <c r="C276" s="243"/>
      <c r="D276" s="229" t="s">
        <v>182</v>
      </c>
      <c r="E276" s="244" t="s">
        <v>19</v>
      </c>
      <c r="F276" s="245" t="s">
        <v>1846</v>
      </c>
      <c r="G276" s="243"/>
      <c r="H276" s="246">
        <v>96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AT276" s="252" t="s">
        <v>182</v>
      </c>
      <c r="AU276" s="252" t="s">
        <v>83</v>
      </c>
      <c r="AV276" s="13" t="s">
        <v>83</v>
      </c>
      <c r="AW276" s="13" t="s">
        <v>35</v>
      </c>
      <c r="AX276" s="13" t="s">
        <v>73</v>
      </c>
      <c r="AY276" s="252" t="s">
        <v>152</v>
      </c>
    </row>
    <row r="277" s="13" customFormat="1">
      <c r="B277" s="242"/>
      <c r="C277" s="243"/>
      <c r="D277" s="229" t="s">
        <v>182</v>
      </c>
      <c r="E277" s="244" t="s">
        <v>19</v>
      </c>
      <c r="F277" s="245" t="s">
        <v>1847</v>
      </c>
      <c r="G277" s="243"/>
      <c r="H277" s="246">
        <v>28.5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AT277" s="252" t="s">
        <v>182</v>
      </c>
      <c r="AU277" s="252" t="s">
        <v>83</v>
      </c>
      <c r="AV277" s="13" t="s">
        <v>83</v>
      </c>
      <c r="AW277" s="13" t="s">
        <v>35</v>
      </c>
      <c r="AX277" s="13" t="s">
        <v>73</v>
      </c>
      <c r="AY277" s="252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1854</v>
      </c>
      <c r="G278" s="243"/>
      <c r="H278" s="246">
        <v>23.588000000000001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73</v>
      </c>
      <c r="AY278" s="252" t="s">
        <v>152</v>
      </c>
    </row>
    <row r="279" s="14" customFormat="1">
      <c r="B279" s="253"/>
      <c r="C279" s="254"/>
      <c r="D279" s="229" t="s">
        <v>182</v>
      </c>
      <c r="E279" s="255" t="s">
        <v>19</v>
      </c>
      <c r="F279" s="256" t="s">
        <v>189</v>
      </c>
      <c r="G279" s="254"/>
      <c r="H279" s="257">
        <v>148.08799999999999</v>
      </c>
      <c r="I279" s="258"/>
      <c r="J279" s="254"/>
      <c r="K279" s="254"/>
      <c r="L279" s="259"/>
      <c r="M279" s="260"/>
      <c r="N279" s="261"/>
      <c r="O279" s="261"/>
      <c r="P279" s="261"/>
      <c r="Q279" s="261"/>
      <c r="R279" s="261"/>
      <c r="S279" s="261"/>
      <c r="T279" s="262"/>
      <c r="AT279" s="263" t="s">
        <v>182</v>
      </c>
      <c r="AU279" s="263" t="s">
        <v>83</v>
      </c>
      <c r="AV279" s="14" t="s">
        <v>151</v>
      </c>
      <c r="AW279" s="14" t="s">
        <v>35</v>
      </c>
      <c r="AX279" s="14" t="s">
        <v>81</v>
      </c>
      <c r="AY279" s="263" t="s">
        <v>152</v>
      </c>
    </row>
    <row r="280" s="1" customFormat="1" ht="36" customHeight="1">
      <c r="B280" s="38"/>
      <c r="C280" s="211" t="s">
        <v>510</v>
      </c>
      <c r="D280" s="211" t="s">
        <v>155</v>
      </c>
      <c r="E280" s="212" t="s">
        <v>1861</v>
      </c>
      <c r="F280" s="213" t="s">
        <v>1862</v>
      </c>
      <c r="G280" s="214" t="s">
        <v>254</v>
      </c>
      <c r="H280" s="215">
        <v>76.799999999999997</v>
      </c>
      <c r="I280" s="216"/>
      <c r="J280" s="217">
        <f>ROUND(I280*H280,2)</f>
        <v>0</v>
      </c>
      <c r="K280" s="213" t="s">
        <v>1387</v>
      </c>
      <c r="L280" s="43"/>
      <c r="M280" s="225" t="s">
        <v>19</v>
      </c>
      <c r="N280" s="226" t="s">
        <v>44</v>
      </c>
      <c r="O280" s="83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AR280" s="223" t="s">
        <v>151</v>
      </c>
      <c r="AT280" s="223" t="s">
        <v>155</v>
      </c>
      <c r="AU280" s="223" t="s">
        <v>83</v>
      </c>
      <c r="AY280" s="17" t="s">
        <v>152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151</v>
      </c>
      <c r="BM280" s="223" t="s">
        <v>1863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1864</v>
      </c>
      <c r="G281" s="243"/>
      <c r="H281" s="246">
        <v>76.799999999999997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81</v>
      </c>
      <c r="AY281" s="252" t="s">
        <v>152</v>
      </c>
    </row>
    <row r="282" s="1" customFormat="1" ht="36" customHeight="1">
      <c r="B282" s="38"/>
      <c r="C282" s="264" t="s">
        <v>519</v>
      </c>
      <c r="D282" s="264" t="s">
        <v>325</v>
      </c>
      <c r="E282" s="265" t="s">
        <v>1865</v>
      </c>
      <c r="F282" s="266" t="s">
        <v>1866</v>
      </c>
      <c r="G282" s="267" t="s">
        <v>254</v>
      </c>
      <c r="H282" s="268">
        <v>76.799999999999997</v>
      </c>
      <c r="I282" s="269"/>
      <c r="J282" s="270">
        <f>ROUND(I282*H282,2)</f>
        <v>0</v>
      </c>
      <c r="K282" s="266" t="s">
        <v>1387</v>
      </c>
      <c r="L282" s="271"/>
      <c r="M282" s="272" t="s">
        <v>19</v>
      </c>
      <c r="N282" s="273" t="s">
        <v>44</v>
      </c>
      <c r="O282" s="83"/>
      <c r="P282" s="227">
        <f>O282*H282</f>
        <v>0</v>
      </c>
      <c r="Q282" s="227">
        <v>0.00010000000000000001</v>
      </c>
      <c r="R282" s="227">
        <f>Q282*H282</f>
        <v>0.0076800000000000002</v>
      </c>
      <c r="S282" s="227">
        <v>0</v>
      </c>
      <c r="T282" s="228">
        <f>S282*H282</f>
        <v>0</v>
      </c>
      <c r="AR282" s="223" t="s">
        <v>233</v>
      </c>
      <c r="AT282" s="223" t="s">
        <v>325</v>
      </c>
      <c r="AU282" s="223" t="s">
        <v>83</v>
      </c>
      <c r="AY282" s="17" t="s">
        <v>152</v>
      </c>
      <c r="BE282" s="224">
        <f>IF(N282="základní",J282,0)</f>
        <v>0</v>
      </c>
      <c r="BF282" s="224">
        <f>IF(N282="snížená",J282,0)</f>
        <v>0</v>
      </c>
      <c r="BG282" s="224">
        <f>IF(N282="zákl. přenesená",J282,0)</f>
        <v>0</v>
      </c>
      <c r="BH282" s="224">
        <f>IF(N282="sníž. přenesená",J282,0)</f>
        <v>0</v>
      </c>
      <c r="BI282" s="224">
        <f>IF(N282="nulová",J282,0)</f>
        <v>0</v>
      </c>
      <c r="BJ282" s="17" t="s">
        <v>81</v>
      </c>
      <c r="BK282" s="224">
        <f>ROUND(I282*H282,2)</f>
        <v>0</v>
      </c>
      <c r="BL282" s="17" t="s">
        <v>151</v>
      </c>
      <c r="BM282" s="223" t="s">
        <v>1867</v>
      </c>
    </row>
    <row r="283" s="13" customFormat="1">
      <c r="B283" s="242"/>
      <c r="C283" s="243"/>
      <c r="D283" s="229" t="s">
        <v>182</v>
      </c>
      <c r="E283" s="244" t="s">
        <v>19</v>
      </c>
      <c r="F283" s="245" t="s">
        <v>1864</v>
      </c>
      <c r="G283" s="243"/>
      <c r="H283" s="246">
        <v>76.799999999999997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182</v>
      </c>
      <c r="AU283" s="252" t="s">
        <v>83</v>
      </c>
      <c r="AV283" s="13" t="s">
        <v>83</v>
      </c>
      <c r="AW283" s="13" t="s">
        <v>35</v>
      </c>
      <c r="AX283" s="13" t="s">
        <v>81</v>
      </c>
      <c r="AY283" s="252" t="s">
        <v>152</v>
      </c>
    </row>
    <row r="284" s="1" customFormat="1" ht="24" customHeight="1">
      <c r="B284" s="38"/>
      <c r="C284" s="211" t="s">
        <v>528</v>
      </c>
      <c r="D284" s="211" t="s">
        <v>155</v>
      </c>
      <c r="E284" s="212" t="s">
        <v>1868</v>
      </c>
      <c r="F284" s="213" t="s">
        <v>1869</v>
      </c>
      <c r="G284" s="214" t="s">
        <v>1835</v>
      </c>
      <c r="H284" s="215">
        <v>23.125</v>
      </c>
      <c r="I284" s="216"/>
      <c r="J284" s="217">
        <f>ROUND(I284*H284,2)</f>
        <v>0</v>
      </c>
      <c r="K284" s="213" t="s">
        <v>1836</v>
      </c>
      <c r="L284" s="43"/>
      <c r="M284" s="225" t="s">
        <v>19</v>
      </c>
      <c r="N284" s="226" t="s">
        <v>44</v>
      </c>
      <c r="O284" s="83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AR284" s="223" t="s">
        <v>151</v>
      </c>
      <c r="AT284" s="223" t="s">
        <v>155</v>
      </c>
      <c r="AU284" s="223" t="s">
        <v>83</v>
      </c>
      <c r="AY284" s="17" t="s">
        <v>152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81</v>
      </c>
      <c r="BK284" s="224">
        <f>ROUND(I284*H284,2)</f>
        <v>0</v>
      </c>
      <c r="BL284" s="17" t="s">
        <v>151</v>
      </c>
      <c r="BM284" s="223" t="s">
        <v>1870</v>
      </c>
    </row>
    <row r="285" s="12" customFormat="1">
      <c r="B285" s="232"/>
      <c r="C285" s="233"/>
      <c r="D285" s="229" t="s">
        <v>182</v>
      </c>
      <c r="E285" s="234" t="s">
        <v>19</v>
      </c>
      <c r="F285" s="235" t="s">
        <v>1871</v>
      </c>
      <c r="G285" s="233"/>
      <c r="H285" s="234" t="s">
        <v>19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182</v>
      </c>
      <c r="AU285" s="241" t="s">
        <v>83</v>
      </c>
      <c r="AV285" s="12" t="s">
        <v>81</v>
      </c>
      <c r="AW285" s="12" t="s">
        <v>35</v>
      </c>
      <c r="AX285" s="12" t="s">
        <v>73</v>
      </c>
      <c r="AY285" s="241" t="s">
        <v>152</v>
      </c>
    </row>
    <row r="286" s="12" customFormat="1">
      <c r="B286" s="232"/>
      <c r="C286" s="233"/>
      <c r="D286" s="229" t="s">
        <v>182</v>
      </c>
      <c r="E286" s="234" t="s">
        <v>19</v>
      </c>
      <c r="F286" s="235" t="s">
        <v>1872</v>
      </c>
      <c r="G286" s="233"/>
      <c r="H286" s="234" t="s">
        <v>19</v>
      </c>
      <c r="I286" s="236"/>
      <c r="J286" s="233"/>
      <c r="K286" s="233"/>
      <c r="L286" s="237"/>
      <c r="M286" s="238"/>
      <c r="N286" s="239"/>
      <c r="O286" s="239"/>
      <c r="P286" s="239"/>
      <c r="Q286" s="239"/>
      <c r="R286" s="239"/>
      <c r="S286" s="239"/>
      <c r="T286" s="240"/>
      <c r="AT286" s="241" t="s">
        <v>182</v>
      </c>
      <c r="AU286" s="241" t="s">
        <v>83</v>
      </c>
      <c r="AV286" s="12" t="s">
        <v>81</v>
      </c>
      <c r="AW286" s="12" t="s">
        <v>35</v>
      </c>
      <c r="AX286" s="12" t="s">
        <v>73</v>
      </c>
      <c r="AY286" s="241" t="s">
        <v>152</v>
      </c>
    </row>
    <row r="287" s="12" customFormat="1">
      <c r="B287" s="232"/>
      <c r="C287" s="233"/>
      <c r="D287" s="229" t="s">
        <v>182</v>
      </c>
      <c r="E287" s="234" t="s">
        <v>19</v>
      </c>
      <c r="F287" s="235" t="s">
        <v>1873</v>
      </c>
      <c r="G287" s="233"/>
      <c r="H287" s="234" t="s">
        <v>19</v>
      </c>
      <c r="I287" s="236"/>
      <c r="J287" s="233"/>
      <c r="K287" s="233"/>
      <c r="L287" s="237"/>
      <c r="M287" s="238"/>
      <c r="N287" s="239"/>
      <c r="O287" s="239"/>
      <c r="P287" s="239"/>
      <c r="Q287" s="239"/>
      <c r="R287" s="239"/>
      <c r="S287" s="239"/>
      <c r="T287" s="240"/>
      <c r="AT287" s="241" t="s">
        <v>182</v>
      </c>
      <c r="AU287" s="241" t="s">
        <v>83</v>
      </c>
      <c r="AV287" s="12" t="s">
        <v>81</v>
      </c>
      <c r="AW287" s="12" t="s">
        <v>35</v>
      </c>
      <c r="AX287" s="12" t="s">
        <v>73</v>
      </c>
      <c r="AY287" s="241" t="s">
        <v>152</v>
      </c>
    </row>
    <row r="288" s="12" customFormat="1">
      <c r="B288" s="232"/>
      <c r="C288" s="233"/>
      <c r="D288" s="229" t="s">
        <v>182</v>
      </c>
      <c r="E288" s="234" t="s">
        <v>19</v>
      </c>
      <c r="F288" s="235" t="s">
        <v>1874</v>
      </c>
      <c r="G288" s="233"/>
      <c r="H288" s="234" t="s">
        <v>19</v>
      </c>
      <c r="I288" s="236"/>
      <c r="J288" s="233"/>
      <c r="K288" s="233"/>
      <c r="L288" s="237"/>
      <c r="M288" s="238"/>
      <c r="N288" s="239"/>
      <c r="O288" s="239"/>
      <c r="P288" s="239"/>
      <c r="Q288" s="239"/>
      <c r="R288" s="239"/>
      <c r="S288" s="239"/>
      <c r="T288" s="240"/>
      <c r="AT288" s="241" t="s">
        <v>182</v>
      </c>
      <c r="AU288" s="241" t="s">
        <v>83</v>
      </c>
      <c r="AV288" s="12" t="s">
        <v>81</v>
      </c>
      <c r="AW288" s="12" t="s">
        <v>35</v>
      </c>
      <c r="AX288" s="12" t="s">
        <v>73</v>
      </c>
      <c r="AY288" s="241" t="s">
        <v>152</v>
      </c>
    </row>
    <row r="289" s="12" customFormat="1">
      <c r="B289" s="232"/>
      <c r="C289" s="233"/>
      <c r="D289" s="229" t="s">
        <v>182</v>
      </c>
      <c r="E289" s="234" t="s">
        <v>19</v>
      </c>
      <c r="F289" s="235" t="s">
        <v>1875</v>
      </c>
      <c r="G289" s="233"/>
      <c r="H289" s="234" t="s">
        <v>19</v>
      </c>
      <c r="I289" s="236"/>
      <c r="J289" s="233"/>
      <c r="K289" s="233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182</v>
      </c>
      <c r="AU289" s="241" t="s">
        <v>83</v>
      </c>
      <c r="AV289" s="12" t="s">
        <v>81</v>
      </c>
      <c r="AW289" s="12" t="s">
        <v>35</v>
      </c>
      <c r="AX289" s="12" t="s">
        <v>73</v>
      </c>
      <c r="AY289" s="241" t="s">
        <v>152</v>
      </c>
    </row>
    <row r="290" s="12" customFormat="1">
      <c r="B290" s="232"/>
      <c r="C290" s="233"/>
      <c r="D290" s="229" t="s">
        <v>182</v>
      </c>
      <c r="E290" s="234" t="s">
        <v>19</v>
      </c>
      <c r="F290" s="235" t="s">
        <v>1876</v>
      </c>
      <c r="G290" s="233"/>
      <c r="H290" s="234" t="s">
        <v>19</v>
      </c>
      <c r="I290" s="236"/>
      <c r="J290" s="233"/>
      <c r="K290" s="233"/>
      <c r="L290" s="237"/>
      <c r="M290" s="238"/>
      <c r="N290" s="239"/>
      <c r="O290" s="239"/>
      <c r="P290" s="239"/>
      <c r="Q290" s="239"/>
      <c r="R290" s="239"/>
      <c r="S290" s="239"/>
      <c r="T290" s="240"/>
      <c r="AT290" s="241" t="s">
        <v>182</v>
      </c>
      <c r="AU290" s="241" t="s">
        <v>83</v>
      </c>
      <c r="AV290" s="12" t="s">
        <v>81</v>
      </c>
      <c r="AW290" s="12" t="s">
        <v>35</v>
      </c>
      <c r="AX290" s="12" t="s">
        <v>73</v>
      </c>
      <c r="AY290" s="241" t="s">
        <v>152</v>
      </c>
    </row>
    <row r="291" s="13" customFormat="1">
      <c r="B291" s="242"/>
      <c r="C291" s="243"/>
      <c r="D291" s="229" t="s">
        <v>182</v>
      </c>
      <c r="E291" s="244" t="s">
        <v>19</v>
      </c>
      <c r="F291" s="245" t="s">
        <v>1877</v>
      </c>
      <c r="G291" s="243"/>
      <c r="H291" s="246">
        <v>23.125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AT291" s="252" t="s">
        <v>182</v>
      </c>
      <c r="AU291" s="252" t="s">
        <v>83</v>
      </c>
      <c r="AV291" s="13" t="s">
        <v>83</v>
      </c>
      <c r="AW291" s="13" t="s">
        <v>35</v>
      </c>
      <c r="AX291" s="13" t="s">
        <v>73</v>
      </c>
      <c r="AY291" s="252" t="s">
        <v>152</v>
      </c>
    </row>
    <row r="292" s="14" customFormat="1">
      <c r="B292" s="253"/>
      <c r="C292" s="254"/>
      <c r="D292" s="229" t="s">
        <v>182</v>
      </c>
      <c r="E292" s="255" t="s">
        <v>19</v>
      </c>
      <c r="F292" s="256" t="s">
        <v>189</v>
      </c>
      <c r="G292" s="254"/>
      <c r="H292" s="257">
        <v>23.125</v>
      </c>
      <c r="I292" s="258"/>
      <c r="J292" s="254"/>
      <c r="K292" s="254"/>
      <c r="L292" s="259"/>
      <c r="M292" s="260"/>
      <c r="N292" s="261"/>
      <c r="O292" s="261"/>
      <c r="P292" s="261"/>
      <c r="Q292" s="261"/>
      <c r="R292" s="261"/>
      <c r="S292" s="261"/>
      <c r="T292" s="262"/>
      <c r="AT292" s="263" t="s">
        <v>182</v>
      </c>
      <c r="AU292" s="263" t="s">
        <v>83</v>
      </c>
      <c r="AV292" s="14" t="s">
        <v>151</v>
      </c>
      <c r="AW292" s="14" t="s">
        <v>35</v>
      </c>
      <c r="AX292" s="14" t="s">
        <v>81</v>
      </c>
      <c r="AY292" s="263" t="s">
        <v>152</v>
      </c>
    </row>
    <row r="293" s="1" customFormat="1" ht="36" customHeight="1">
      <c r="B293" s="38"/>
      <c r="C293" s="211" t="s">
        <v>492</v>
      </c>
      <c r="D293" s="211" t="s">
        <v>155</v>
      </c>
      <c r="E293" s="212" t="s">
        <v>1878</v>
      </c>
      <c r="F293" s="213" t="s">
        <v>1879</v>
      </c>
      <c r="G293" s="214" t="s">
        <v>177</v>
      </c>
      <c r="H293" s="215">
        <v>12.75</v>
      </c>
      <c r="I293" s="216"/>
      <c r="J293" s="217">
        <f>ROUND(I293*H293,2)</f>
        <v>0</v>
      </c>
      <c r="K293" s="213" t="s">
        <v>1382</v>
      </c>
      <c r="L293" s="43"/>
      <c r="M293" s="225" t="s">
        <v>19</v>
      </c>
      <c r="N293" s="226" t="s">
        <v>44</v>
      </c>
      <c r="O293" s="83"/>
      <c r="P293" s="227">
        <f>O293*H293</f>
        <v>0</v>
      </c>
      <c r="Q293" s="227">
        <v>2.2563399999999998</v>
      </c>
      <c r="R293" s="227">
        <f>Q293*H293</f>
        <v>28.768334999999997</v>
      </c>
      <c r="S293" s="227">
        <v>0</v>
      </c>
      <c r="T293" s="228">
        <f>S293*H293</f>
        <v>0</v>
      </c>
      <c r="AR293" s="223" t="s">
        <v>151</v>
      </c>
      <c r="AT293" s="223" t="s">
        <v>155</v>
      </c>
      <c r="AU293" s="223" t="s">
        <v>83</v>
      </c>
      <c r="AY293" s="17" t="s">
        <v>152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81</v>
      </c>
      <c r="BK293" s="224">
        <f>ROUND(I293*H293,2)</f>
        <v>0</v>
      </c>
      <c r="BL293" s="17" t="s">
        <v>151</v>
      </c>
      <c r="BM293" s="223" t="s">
        <v>1880</v>
      </c>
    </row>
    <row r="294" s="13" customFormat="1">
      <c r="B294" s="242"/>
      <c r="C294" s="243"/>
      <c r="D294" s="229" t="s">
        <v>182</v>
      </c>
      <c r="E294" s="244" t="s">
        <v>19</v>
      </c>
      <c r="F294" s="245" t="s">
        <v>1881</v>
      </c>
      <c r="G294" s="243"/>
      <c r="H294" s="246">
        <v>6.25</v>
      </c>
      <c r="I294" s="247"/>
      <c r="J294" s="243"/>
      <c r="K294" s="243"/>
      <c r="L294" s="248"/>
      <c r="M294" s="249"/>
      <c r="N294" s="250"/>
      <c r="O294" s="250"/>
      <c r="P294" s="250"/>
      <c r="Q294" s="250"/>
      <c r="R294" s="250"/>
      <c r="S294" s="250"/>
      <c r="T294" s="251"/>
      <c r="AT294" s="252" t="s">
        <v>182</v>
      </c>
      <c r="AU294" s="252" t="s">
        <v>83</v>
      </c>
      <c r="AV294" s="13" t="s">
        <v>83</v>
      </c>
      <c r="AW294" s="13" t="s">
        <v>35</v>
      </c>
      <c r="AX294" s="13" t="s">
        <v>73</v>
      </c>
      <c r="AY294" s="252" t="s">
        <v>152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1882</v>
      </c>
      <c r="G295" s="243"/>
      <c r="H295" s="246">
        <v>2.75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73</v>
      </c>
      <c r="AY295" s="252" t="s">
        <v>152</v>
      </c>
    </row>
    <row r="296" s="13" customFormat="1">
      <c r="B296" s="242"/>
      <c r="C296" s="243"/>
      <c r="D296" s="229" t="s">
        <v>182</v>
      </c>
      <c r="E296" s="244" t="s">
        <v>19</v>
      </c>
      <c r="F296" s="245" t="s">
        <v>1883</v>
      </c>
      <c r="G296" s="243"/>
      <c r="H296" s="246">
        <v>3.75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AT296" s="252" t="s">
        <v>182</v>
      </c>
      <c r="AU296" s="252" t="s">
        <v>83</v>
      </c>
      <c r="AV296" s="13" t="s">
        <v>83</v>
      </c>
      <c r="AW296" s="13" t="s">
        <v>35</v>
      </c>
      <c r="AX296" s="13" t="s">
        <v>73</v>
      </c>
      <c r="AY296" s="252" t="s">
        <v>152</v>
      </c>
    </row>
    <row r="297" s="14" customFormat="1">
      <c r="B297" s="253"/>
      <c r="C297" s="254"/>
      <c r="D297" s="229" t="s">
        <v>182</v>
      </c>
      <c r="E297" s="255" t="s">
        <v>19</v>
      </c>
      <c r="F297" s="256" t="s">
        <v>189</v>
      </c>
      <c r="G297" s="254"/>
      <c r="H297" s="257">
        <v>12.75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AT297" s="263" t="s">
        <v>182</v>
      </c>
      <c r="AU297" s="263" t="s">
        <v>83</v>
      </c>
      <c r="AV297" s="14" t="s">
        <v>151</v>
      </c>
      <c r="AW297" s="14" t="s">
        <v>35</v>
      </c>
      <c r="AX297" s="14" t="s">
        <v>81</v>
      </c>
      <c r="AY297" s="263" t="s">
        <v>152</v>
      </c>
    </row>
    <row r="298" s="1" customFormat="1" ht="24" customHeight="1">
      <c r="B298" s="38"/>
      <c r="C298" s="211" t="s">
        <v>539</v>
      </c>
      <c r="D298" s="211" t="s">
        <v>155</v>
      </c>
      <c r="E298" s="212" t="s">
        <v>1884</v>
      </c>
      <c r="F298" s="213" t="s">
        <v>1885</v>
      </c>
      <c r="G298" s="214" t="s">
        <v>236</v>
      </c>
      <c r="H298" s="215">
        <v>107.5</v>
      </c>
      <c r="I298" s="216"/>
      <c r="J298" s="217">
        <f>ROUND(I298*H298,2)</f>
        <v>0</v>
      </c>
      <c r="K298" s="213" t="s">
        <v>1387</v>
      </c>
      <c r="L298" s="43"/>
      <c r="M298" s="225" t="s">
        <v>19</v>
      </c>
      <c r="N298" s="226" t="s">
        <v>44</v>
      </c>
      <c r="O298" s="83"/>
      <c r="P298" s="227">
        <f>O298*H298</f>
        <v>0</v>
      </c>
      <c r="Q298" s="227">
        <v>0.094500000000000001</v>
      </c>
      <c r="R298" s="227">
        <f>Q298*H298</f>
        <v>10.15875</v>
      </c>
      <c r="S298" s="227">
        <v>0</v>
      </c>
      <c r="T298" s="228">
        <f>S298*H298</f>
        <v>0</v>
      </c>
      <c r="AR298" s="223" t="s">
        <v>151</v>
      </c>
      <c r="AT298" s="223" t="s">
        <v>155</v>
      </c>
      <c r="AU298" s="223" t="s">
        <v>83</v>
      </c>
      <c r="AY298" s="17" t="s">
        <v>152</v>
      </c>
      <c r="BE298" s="224">
        <f>IF(N298="základní",J298,0)</f>
        <v>0</v>
      </c>
      <c r="BF298" s="224">
        <f>IF(N298="snížená",J298,0)</f>
        <v>0</v>
      </c>
      <c r="BG298" s="224">
        <f>IF(N298="zákl. přenesená",J298,0)</f>
        <v>0</v>
      </c>
      <c r="BH298" s="224">
        <f>IF(N298="sníž. přenesená",J298,0)</f>
        <v>0</v>
      </c>
      <c r="BI298" s="224">
        <f>IF(N298="nulová",J298,0)</f>
        <v>0</v>
      </c>
      <c r="BJ298" s="17" t="s">
        <v>81</v>
      </c>
      <c r="BK298" s="224">
        <f>ROUND(I298*H298,2)</f>
        <v>0</v>
      </c>
      <c r="BL298" s="17" t="s">
        <v>151</v>
      </c>
      <c r="BM298" s="223" t="s">
        <v>1886</v>
      </c>
    </row>
    <row r="299" s="13" customFormat="1">
      <c r="B299" s="242"/>
      <c r="C299" s="243"/>
      <c r="D299" s="229" t="s">
        <v>182</v>
      </c>
      <c r="E299" s="244" t="s">
        <v>19</v>
      </c>
      <c r="F299" s="245" t="s">
        <v>1887</v>
      </c>
      <c r="G299" s="243"/>
      <c r="H299" s="246">
        <v>107.5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AT299" s="252" t="s">
        <v>182</v>
      </c>
      <c r="AU299" s="252" t="s">
        <v>83</v>
      </c>
      <c r="AV299" s="13" t="s">
        <v>83</v>
      </c>
      <c r="AW299" s="13" t="s">
        <v>35</v>
      </c>
      <c r="AX299" s="13" t="s">
        <v>73</v>
      </c>
      <c r="AY299" s="252" t="s">
        <v>152</v>
      </c>
    </row>
    <row r="300" s="14" customFormat="1">
      <c r="B300" s="253"/>
      <c r="C300" s="254"/>
      <c r="D300" s="229" t="s">
        <v>182</v>
      </c>
      <c r="E300" s="255" t="s">
        <v>19</v>
      </c>
      <c r="F300" s="256" t="s">
        <v>189</v>
      </c>
      <c r="G300" s="254"/>
      <c r="H300" s="257">
        <v>107.5</v>
      </c>
      <c r="I300" s="258"/>
      <c r="J300" s="254"/>
      <c r="K300" s="254"/>
      <c r="L300" s="259"/>
      <c r="M300" s="260"/>
      <c r="N300" s="261"/>
      <c r="O300" s="261"/>
      <c r="P300" s="261"/>
      <c r="Q300" s="261"/>
      <c r="R300" s="261"/>
      <c r="S300" s="261"/>
      <c r="T300" s="262"/>
      <c r="AT300" s="263" t="s">
        <v>182</v>
      </c>
      <c r="AU300" s="263" t="s">
        <v>83</v>
      </c>
      <c r="AV300" s="14" t="s">
        <v>151</v>
      </c>
      <c r="AW300" s="14" t="s">
        <v>35</v>
      </c>
      <c r="AX300" s="14" t="s">
        <v>81</v>
      </c>
      <c r="AY300" s="263" t="s">
        <v>152</v>
      </c>
    </row>
    <row r="301" s="1" customFormat="1" ht="24" customHeight="1">
      <c r="B301" s="38"/>
      <c r="C301" s="211" t="s">
        <v>547</v>
      </c>
      <c r="D301" s="211" t="s">
        <v>155</v>
      </c>
      <c r="E301" s="212" t="s">
        <v>1888</v>
      </c>
      <c r="F301" s="213" t="s">
        <v>1739</v>
      </c>
      <c r="G301" s="214" t="s">
        <v>236</v>
      </c>
      <c r="H301" s="215">
        <v>12.585000000000001</v>
      </c>
      <c r="I301" s="216"/>
      <c r="J301" s="217">
        <f>ROUND(I301*H301,2)</f>
        <v>0</v>
      </c>
      <c r="K301" s="213" t="s">
        <v>1387</v>
      </c>
      <c r="L301" s="43"/>
      <c r="M301" s="225" t="s">
        <v>19</v>
      </c>
      <c r="N301" s="226" t="s">
        <v>44</v>
      </c>
      <c r="O301" s="83"/>
      <c r="P301" s="227">
        <f>O301*H301</f>
        <v>0</v>
      </c>
      <c r="Q301" s="227">
        <v>0.084000000000000005</v>
      </c>
      <c r="R301" s="227">
        <f>Q301*H301</f>
        <v>1.0571400000000002</v>
      </c>
      <c r="S301" s="227">
        <v>0</v>
      </c>
      <c r="T301" s="228">
        <f>S301*H301</f>
        <v>0</v>
      </c>
      <c r="AR301" s="223" t="s">
        <v>151</v>
      </c>
      <c r="AT301" s="223" t="s">
        <v>155</v>
      </c>
      <c r="AU301" s="223" t="s">
        <v>83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151</v>
      </c>
      <c r="BM301" s="223" t="s">
        <v>1889</v>
      </c>
    </row>
    <row r="302" s="13" customFormat="1">
      <c r="B302" s="242"/>
      <c r="C302" s="243"/>
      <c r="D302" s="229" t="s">
        <v>182</v>
      </c>
      <c r="E302" s="244" t="s">
        <v>19</v>
      </c>
      <c r="F302" s="245" t="s">
        <v>1890</v>
      </c>
      <c r="G302" s="243"/>
      <c r="H302" s="246">
        <v>5.7000000000000002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182</v>
      </c>
      <c r="AU302" s="252" t="s">
        <v>83</v>
      </c>
      <c r="AV302" s="13" t="s">
        <v>83</v>
      </c>
      <c r="AW302" s="13" t="s">
        <v>35</v>
      </c>
      <c r="AX302" s="13" t="s">
        <v>73</v>
      </c>
      <c r="AY302" s="252" t="s">
        <v>152</v>
      </c>
    </row>
    <row r="303" s="13" customFormat="1">
      <c r="B303" s="242"/>
      <c r="C303" s="243"/>
      <c r="D303" s="229" t="s">
        <v>182</v>
      </c>
      <c r="E303" s="244" t="s">
        <v>19</v>
      </c>
      <c r="F303" s="245" t="s">
        <v>1891</v>
      </c>
      <c r="G303" s="243"/>
      <c r="H303" s="246">
        <v>6.8849999999999998</v>
      </c>
      <c r="I303" s="247"/>
      <c r="J303" s="243"/>
      <c r="K303" s="243"/>
      <c r="L303" s="248"/>
      <c r="M303" s="249"/>
      <c r="N303" s="250"/>
      <c r="O303" s="250"/>
      <c r="P303" s="250"/>
      <c r="Q303" s="250"/>
      <c r="R303" s="250"/>
      <c r="S303" s="250"/>
      <c r="T303" s="251"/>
      <c r="AT303" s="252" t="s">
        <v>182</v>
      </c>
      <c r="AU303" s="252" t="s">
        <v>83</v>
      </c>
      <c r="AV303" s="13" t="s">
        <v>83</v>
      </c>
      <c r="AW303" s="13" t="s">
        <v>35</v>
      </c>
      <c r="AX303" s="13" t="s">
        <v>73</v>
      </c>
      <c r="AY303" s="252" t="s">
        <v>152</v>
      </c>
    </row>
    <row r="304" s="14" customFormat="1">
      <c r="B304" s="253"/>
      <c r="C304" s="254"/>
      <c r="D304" s="229" t="s">
        <v>182</v>
      </c>
      <c r="E304" s="255" t="s">
        <v>19</v>
      </c>
      <c r="F304" s="256" t="s">
        <v>189</v>
      </c>
      <c r="G304" s="254"/>
      <c r="H304" s="257">
        <v>12.585000000000001</v>
      </c>
      <c r="I304" s="258"/>
      <c r="J304" s="254"/>
      <c r="K304" s="254"/>
      <c r="L304" s="259"/>
      <c r="M304" s="260"/>
      <c r="N304" s="261"/>
      <c r="O304" s="261"/>
      <c r="P304" s="261"/>
      <c r="Q304" s="261"/>
      <c r="R304" s="261"/>
      <c r="S304" s="261"/>
      <c r="T304" s="262"/>
      <c r="AT304" s="263" t="s">
        <v>182</v>
      </c>
      <c r="AU304" s="263" t="s">
        <v>83</v>
      </c>
      <c r="AV304" s="14" t="s">
        <v>151</v>
      </c>
      <c r="AW304" s="14" t="s">
        <v>35</v>
      </c>
      <c r="AX304" s="14" t="s">
        <v>81</v>
      </c>
      <c r="AY304" s="263" t="s">
        <v>152</v>
      </c>
    </row>
    <row r="305" s="1" customFormat="1" ht="24" customHeight="1">
      <c r="B305" s="38"/>
      <c r="C305" s="211" t="s">
        <v>555</v>
      </c>
      <c r="D305" s="211" t="s">
        <v>155</v>
      </c>
      <c r="E305" s="212" t="s">
        <v>1892</v>
      </c>
      <c r="F305" s="213" t="s">
        <v>1893</v>
      </c>
      <c r="G305" s="214" t="s">
        <v>236</v>
      </c>
      <c r="H305" s="215">
        <v>107.5</v>
      </c>
      <c r="I305" s="216"/>
      <c r="J305" s="217">
        <f>ROUND(I305*H305,2)</f>
        <v>0</v>
      </c>
      <c r="K305" s="213" t="s">
        <v>1387</v>
      </c>
      <c r="L305" s="43"/>
      <c r="M305" s="225" t="s">
        <v>19</v>
      </c>
      <c r="N305" s="226" t="s">
        <v>44</v>
      </c>
      <c r="O305" s="83"/>
      <c r="P305" s="227">
        <f>O305*H305</f>
        <v>0</v>
      </c>
      <c r="Q305" s="227">
        <v>0.00012</v>
      </c>
      <c r="R305" s="227">
        <f>Q305*H305</f>
        <v>0.0129</v>
      </c>
      <c r="S305" s="227">
        <v>0</v>
      </c>
      <c r="T305" s="228">
        <f>S305*H305</f>
        <v>0</v>
      </c>
      <c r="AR305" s="223" t="s">
        <v>151</v>
      </c>
      <c r="AT305" s="223" t="s">
        <v>155</v>
      </c>
      <c r="AU305" s="223" t="s">
        <v>83</v>
      </c>
      <c r="AY305" s="17" t="s">
        <v>152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151</v>
      </c>
      <c r="BM305" s="223" t="s">
        <v>1894</v>
      </c>
    </row>
    <row r="306" s="13" customFormat="1">
      <c r="B306" s="242"/>
      <c r="C306" s="243"/>
      <c r="D306" s="229" t="s">
        <v>182</v>
      </c>
      <c r="E306" s="244" t="s">
        <v>19</v>
      </c>
      <c r="F306" s="245" t="s">
        <v>1887</v>
      </c>
      <c r="G306" s="243"/>
      <c r="H306" s="246">
        <v>107.5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AT306" s="252" t="s">
        <v>182</v>
      </c>
      <c r="AU306" s="252" t="s">
        <v>83</v>
      </c>
      <c r="AV306" s="13" t="s">
        <v>83</v>
      </c>
      <c r="AW306" s="13" t="s">
        <v>35</v>
      </c>
      <c r="AX306" s="13" t="s">
        <v>73</v>
      </c>
      <c r="AY306" s="252" t="s">
        <v>152</v>
      </c>
    </row>
    <row r="307" s="14" customFormat="1">
      <c r="B307" s="253"/>
      <c r="C307" s="254"/>
      <c r="D307" s="229" t="s">
        <v>182</v>
      </c>
      <c r="E307" s="255" t="s">
        <v>19</v>
      </c>
      <c r="F307" s="256" t="s">
        <v>189</v>
      </c>
      <c r="G307" s="254"/>
      <c r="H307" s="257">
        <v>107.5</v>
      </c>
      <c r="I307" s="258"/>
      <c r="J307" s="254"/>
      <c r="K307" s="254"/>
      <c r="L307" s="259"/>
      <c r="M307" s="260"/>
      <c r="N307" s="261"/>
      <c r="O307" s="261"/>
      <c r="P307" s="261"/>
      <c r="Q307" s="261"/>
      <c r="R307" s="261"/>
      <c r="S307" s="261"/>
      <c r="T307" s="262"/>
      <c r="AT307" s="263" t="s">
        <v>182</v>
      </c>
      <c r="AU307" s="263" t="s">
        <v>83</v>
      </c>
      <c r="AV307" s="14" t="s">
        <v>151</v>
      </c>
      <c r="AW307" s="14" t="s">
        <v>35</v>
      </c>
      <c r="AX307" s="14" t="s">
        <v>81</v>
      </c>
      <c r="AY307" s="263" t="s">
        <v>152</v>
      </c>
    </row>
    <row r="308" s="11" customFormat="1" ht="22.8" customHeight="1">
      <c r="B308" s="195"/>
      <c r="C308" s="196"/>
      <c r="D308" s="197" t="s">
        <v>72</v>
      </c>
      <c r="E308" s="209" t="s">
        <v>233</v>
      </c>
      <c r="F308" s="209" t="s">
        <v>480</v>
      </c>
      <c r="G308" s="196"/>
      <c r="H308" s="196"/>
      <c r="I308" s="199"/>
      <c r="J308" s="210">
        <f>BK308</f>
        <v>0</v>
      </c>
      <c r="K308" s="196"/>
      <c r="L308" s="201"/>
      <c r="M308" s="202"/>
      <c r="N308" s="203"/>
      <c r="O308" s="203"/>
      <c r="P308" s="204">
        <f>SUM(P309:P367)</f>
        <v>0</v>
      </c>
      <c r="Q308" s="203"/>
      <c r="R308" s="204">
        <f>SUM(R309:R367)</f>
        <v>13.601854999999999</v>
      </c>
      <c r="S308" s="203"/>
      <c r="T308" s="205">
        <f>SUM(T309:T367)</f>
        <v>0</v>
      </c>
      <c r="AR308" s="206" t="s">
        <v>81</v>
      </c>
      <c r="AT308" s="207" t="s">
        <v>72</v>
      </c>
      <c r="AU308" s="207" t="s">
        <v>81</v>
      </c>
      <c r="AY308" s="206" t="s">
        <v>152</v>
      </c>
      <c r="BK308" s="208">
        <f>SUM(BK309:BK367)</f>
        <v>0</v>
      </c>
    </row>
    <row r="309" s="1" customFormat="1" ht="16.5" customHeight="1">
      <c r="B309" s="38"/>
      <c r="C309" s="211" t="s">
        <v>560</v>
      </c>
      <c r="D309" s="211" t="s">
        <v>155</v>
      </c>
      <c r="E309" s="212" t="s">
        <v>1475</v>
      </c>
      <c r="F309" s="213" t="s">
        <v>1476</v>
      </c>
      <c r="G309" s="214" t="s">
        <v>254</v>
      </c>
      <c r="H309" s="215">
        <v>20</v>
      </c>
      <c r="I309" s="216"/>
      <c r="J309" s="217">
        <f>ROUND(I309*H309,2)</f>
        <v>0</v>
      </c>
      <c r="K309" s="213" t="s">
        <v>1382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0.0035000000000000001</v>
      </c>
      <c r="R309" s="227">
        <f>Q309*H309</f>
        <v>0.070000000000000007</v>
      </c>
      <c r="S309" s="227">
        <v>0</v>
      </c>
      <c r="T309" s="228">
        <f>S309*H309</f>
        <v>0</v>
      </c>
      <c r="AR309" s="223" t="s">
        <v>151</v>
      </c>
      <c r="AT309" s="223" t="s">
        <v>155</v>
      </c>
      <c r="AU309" s="223" t="s">
        <v>83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151</v>
      </c>
      <c r="BM309" s="223" t="s">
        <v>1895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1896</v>
      </c>
      <c r="G310" s="243"/>
      <c r="H310" s="246">
        <v>20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" customFormat="1" ht="16.5" customHeight="1">
      <c r="B311" s="38"/>
      <c r="C311" s="211" t="s">
        <v>567</v>
      </c>
      <c r="D311" s="211" t="s">
        <v>155</v>
      </c>
      <c r="E311" s="212" t="s">
        <v>1897</v>
      </c>
      <c r="F311" s="213" t="s">
        <v>1898</v>
      </c>
      <c r="G311" s="214" t="s">
        <v>254</v>
      </c>
      <c r="H311" s="215">
        <v>15</v>
      </c>
      <c r="I311" s="216"/>
      <c r="J311" s="217">
        <f>ROUND(I311*H311,2)</f>
        <v>0</v>
      </c>
      <c r="K311" s="213" t="s">
        <v>19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0.00079000000000000001</v>
      </c>
      <c r="R311" s="227">
        <f>Q311*H311</f>
        <v>0.011849999999999999</v>
      </c>
      <c r="S311" s="227">
        <v>0</v>
      </c>
      <c r="T311" s="228">
        <f>S311*H311</f>
        <v>0</v>
      </c>
      <c r="AR311" s="223" t="s">
        <v>285</v>
      </c>
      <c r="AT311" s="223" t="s">
        <v>155</v>
      </c>
      <c r="AU311" s="223" t="s">
        <v>83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285</v>
      </c>
      <c r="BM311" s="223" t="s">
        <v>1899</v>
      </c>
    </row>
    <row r="312" s="13" customFormat="1">
      <c r="B312" s="242"/>
      <c r="C312" s="243"/>
      <c r="D312" s="229" t="s">
        <v>182</v>
      </c>
      <c r="E312" s="244" t="s">
        <v>19</v>
      </c>
      <c r="F312" s="245" t="s">
        <v>8</v>
      </c>
      <c r="G312" s="243"/>
      <c r="H312" s="246">
        <v>15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AT312" s="252" t="s">
        <v>182</v>
      </c>
      <c r="AU312" s="252" t="s">
        <v>83</v>
      </c>
      <c r="AV312" s="13" t="s">
        <v>83</v>
      </c>
      <c r="AW312" s="13" t="s">
        <v>35</v>
      </c>
      <c r="AX312" s="13" t="s">
        <v>81</v>
      </c>
      <c r="AY312" s="252" t="s">
        <v>152</v>
      </c>
    </row>
    <row r="313" s="1" customFormat="1" ht="24" customHeight="1">
      <c r="B313" s="38"/>
      <c r="C313" s="211" t="s">
        <v>572</v>
      </c>
      <c r="D313" s="211" t="s">
        <v>155</v>
      </c>
      <c r="E313" s="212" t="s">
        <v>1900</v>
      </c>
      <c r="F313" s="213" t="s">
        <v>1901</v>
      </c>
      <c r="G313" s="214" t="s">
        <v>254</v>
      </c>
      <c r="H313" s="215">
        <v>87.5</v>
      </c>
      <c r="I313" s="216"/>
      <c r="J313" s="217">
        <f>ROUND(I313*H313,2)</f>
        <v>0</v>
      </c>
      <c r="K313" s="213" t="s">
        <v>1382</v>
      </c>
      <c r="L313" s="43"/>
      <c r="M313" s="225" t="s">
        <v>19</v>
      </c>
      <c r="N313" s="226" t="s">
        <v>44</v>
      </c>
      <c r="O313" s="83"/>
      <c r="P313" s="227">
        <f>O313*H313</f>
        <v>0</v>
      </c>
      <c r="Q313" s="227">
        <v>0.0041700000000000001</v>
      </c>
      <c r="R313" s="227">
        <f>Q313*H313</f>
        <v>0.364875</v>
      </c>
      <c r="S313" s="227">
        <v>0</v>
      </c>
      <c r="T313" s="228">
        <f>S313*H313</f>
        <v>0</v>
      </c>
      <c r="AR313" s="223" t="s">
        <v>151</v>
      </c>
      <c r="AT313" s="223" t="s">
        <v>155</v>
      </c>
      <c r="AU313" s="223" t="s">
        <v>83</v>
      </c>
      <c r="AY313" s="17" t="s">
        <v>152</v>
      </c>
      <c r="BE313" s="224">
        <f>IF(N313="základní",J313,0)</f>
        <v>0</v>
      </c>
      <c r="BF313" s="224">
        <f>IF(N313="snížená",J313,0)</f>
        <v>0</v>
      </c>
      <c r="BG313" s="224">
        <f>IF(N313="zákl. přenesená",J313,0)</f>
        <v>0</v>
      </c>
      <c r="BH313" s="224">
        <f>IF(N313="sníž. přenesená",J313,0)</f>
        <v>0</v>
      </c>
      <c r="BI313" s="224">
        <f>IF(N313="nulová",J313,0)</f>
        <v>0</v>
      </c>
      <c r="BJ313" s="17" t="s">
        <v>81</v>
      </c>
      <c r="BK313" s="224">
        <f>ROUND(I313*H313,2)</f>
        <v>0</v>
      </c>
      <c r="BL313" s="17" t="s">
        <v>151</v>
      </c>
      <c r="BM313" s="223" t="s">
        <v>1902</v>
      </c>
    </row>
    <row r="314" s="13" customFormat="1">
      <c r="B314" s="242"/>
      <c r="C314" s="243"/>
      <c r="D314" s="229" t="s">
        <v>182</v>
      </c>
      <c r="E314" s="244" t="s">
        <v>19</v>
      </c>
      <c r="F314" s="245" t="s">
        <v>1903</v>
      </c>
      <c r="G314" s="243"/>
      <c r="H314" s="246">
        <v>87.5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AT314" s="252" t="s">
        <v>182</v>
      </c>
      <c r="AU314" s="252" t="s">
        <v>83</v>
      </c>
      <c r="AV314" s="13" t="s">
        <v>83</v>
      </c>
      <c r="AW314" s="13" t="s">
        <v>35</v>
      </c>
      <c r="AX314" s="13" t="s">
        <v>81</v>
      </c>
      <c r="AY314" s="252" t="s">
        <v>152</v>
      </c>
    </row>
    <row r="315" s="1" customFormat="1" ht="24" customHeight="1">
      <c r="B315" s="38"/>
      <c r="C315" s="211" t="s">
        <v>583</v>
      </c>
      <c r="D315" s="211" t="s">
        <v>155</v>
      </c>
      <c r="E315" s="212" t="s">
        <v>1479</v>
      </c>
      <c r="F315" s="213" t="s">
        <v>1480</v>
      </c>
      <c r="G315" s="214" t="s">
        <v>267</v>
      </c>
      <c r="H315" s="215">
        <v>2</v>
      </c>
      <c r="I315" s="216"/>
      <c r="J315" s="217">
        <f>ROUND(I315*H315,2)</f>
        <v>0</v>
      </c>
      <c r="K315" s="213" t="s">
        <v>1382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0.0014300000000000001</v>
      </c>
      <c r="R315" s="227">
        <f>Q315*H315</f>
        <v>0.0028600000000000001</v>
      </c>
      <c r="S315" s="227">
        <v>0</v>
      </c>
      <c r="T315" s="228">
        <f>S315*H315</f>
        <v>0</v>
      </c>
      <c r="AR315" s="223" t="s">
        <v>285</v>
      </c>
      <c r="AT315" s="223" t="s">
        <v>155</v>
      </c>
      <c r="AU315" s="223" t="s">
        <v>83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285</v>
      </c>
      <c r="BM315" s="223" t="s">
        <v>1904</v>
      </c>
    </row>
    <row r="316" s="13" customFormat="1">
      <c r="B316" s="242"/>
      <c r="C316" s="243"/>
      <c r="D316" s="229" t="s">
        <v>182</v>
      </c>
      <c r="E316" s="244" t="s">
        <v>19</v>
      </c>
      <c r="F316" s="245" t="s">
        <v>83</v>
      </c>
      <c r="G316" s="243"/>
      <c r="H316" s="246">
        <v>2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AT316" s="252" t="s">
        <v>182</v>
      </c>
      <c r="AU316" s="252" t="s">
        <v>83</v>
      </c>
      <c r="AV316" s="13" t="s">
        <v>83</v>
      </c>
      <c r="AW316" s="13" t="s">
        <v>35</v>
      </c>
      <c r="AX316" s="13" t="s">
        <v>81</v>
      </c>
      <c r="AY316" s="252" t="s">
        <v>152</v>
      </c>
    </row>
    <row r="317" s="1" customFormat="1" ht="16.5" customHeight="1">
      <c r="B317" s="38"/>
      <c r="C317" s="211" t="s">
        <v>592</v>
      </c>
      <c r="D317" s="211" t="s">
        <v>155</v>
      </c>
      <c r="E317" s="212" t="s">
        <v>1905</v>
      </c>
      <c r="F317" s="213" t="s">
        <v>1906</v>
      </c>
      <c r="G317" s="214" t="s">
        <v>267</v>
      </c>
      <c r="H317" s="215">
        <v>1</v>
      </c>
      <c r="I317" s="216"/>
      <c r="J317" s="217">
        <f>ROUND(I317*H317,2)</f>
        <v>0</v>
      </c>
      <c r="K317" s="213" t="s">
        <v>19</v>
      </c>
      <c r="L317" s="43"/>
      <c r="M317" s="225" t="s">
        <v>19</v>
      </c>
      <c r="N317" s="226" t="s">
        <v>44</v>
      </c>
      <c r="O317" s="83"/>
      <c r="P317" s="227">
        <f>O317*H317</f>
        <v>0</v>
      </c>
      <c r="Q317" s="227">
        <v>0.00029</v>
      </c>
      <c r="R317" s="227">
        <f>Q317*H317</f>
        <v>0.00029</v>
      </c>
      <c r="S317" s="227">
        <v>0</v>
      </c>
      <c r="T317" s="228">
        <f>S317*H317</f>
        <v>0</v>
      </c>
      <c r="AR317" s="223" t="s">
        <v>151</v>
      </c>
      <c r="AT317" s="223" t="s">
        <v>155</v>
      </c>
      <c r="AU317" s="223" t="s">
        <v>83</v>
      </c>
      <c r="AY317" s="17" t="s">
        <v>152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7" t="s">
        <v>81</v>
      </c>
      <c r="BK317" s="224">
        <f>ROUND(I317*H317,2)</f>
        <v>0</v>
      </c>
      <c r="BL317" s="17" t="s">
        <v>151</v>
      </c>
      <c r="BM317" s="223" t="s">
        <v>1907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81</v>
      </c>
      <c r="G318" s="243"/>
      <c r="H318" s="246">
        <v>1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83</v>
      </c>
      <c r="AV318" s="13" t="s">
        <v>83</v>
      </c>
      <c r="AW318" s="13" t="s">
        <v>35</v>
      </c>
      <c r="AX318" s="13" t="s">
        <v>81</v>
      </c>
      <c r="AY318" s="252" t="s">
        <v>152</v>
      </c>
    </row>
    <row r="319" s="1" customFormat="1" ht="16.5" customHeight="1">
      <c r="B319" s="38"/>
      <c r="C319" s="211" t="s">
        <v>598</v>
      </c>
      <c r="D319" s="211" t="s">
        <v>155</v>
      </c>
      <c r="E319" s="212" t="s">
        <v>1482</v>
      </c>
      <c r="F319" s="213" t="s">
        <v>1483</v>
      </c>
      <c r="G319" s="214" t="s">
        <v>254</v>
      </c>
      <c r="H319" s="215">
        <v>107.5</v>
      </c>
      <c r="I319" s="216"/>
      <c r="J319" s="217">
        <f>ROUND(I319*H319,2)</f>
        <v>0</v>
      </c>
      <c r="K319" s="213" t="s">
        <v>19</v>
      </c>
      <c r="L319" s="43"/>
      <c r="M319" s="225" t="s">
        <v>19</v>
      </c>
      <c r="N319" s="226" t="s">
        <v>44</v>
      </c>
      <c r="O319" s="83"/>
      <c r="P319" s="227">
        <f>O319*H319</f>
        <v>0</v>
      </c>
      <c r="Q319" s="227">
        <v>0</v>
      </c>
      <c r="R319" s="227">
        <f>Q319*H319</f>
        <v>0</v>
      </c>
      <c r="S319" s="227">
        <v>0</v>
      </c>
      <c r="T319" s="228">
        <f>S319*H319</f>
        <v>0</v>
      </c>
      <c r="AR319" s="223" t="s">
        <v>151</v>
      </c>
      <c r="AT319" s="223" t="s">
        <v>155</v>
      </c>
      <c r="AU319" s="223" t="s">
        <v>83</v>
      </c>
      <c r="AY319" s="17" t="s">
        <v>152</v>
      </c>
      <c r="BE319" s="224">
        <f>IF(N319="základní",J319,0)</f>
        <v>0</v>
      </c>
      <c r="BF319" s="224">
        <f>IF(N319="snížená",J319,0)</f>
        <v>0</v>
      </c>
      <c r="BG319" s="224">
        <f>IF(N319="zákl. přenesená",J319,0)</f>
        <v>0</v>
      </c>
      <c r="BH319" s="224">
        <f>IF(N319="sníž. přenesená",J319,0)</f>
        <v>0</v>
      </c>
      <c r="BI319" s="224">
        <f>IF(N319="nulová",J319,0)</f>
        <v>0</v>
      </c>
      <c r="BJ319" s="17" t="s">
        <v>81</v>
      </c>
      <c r="BK319" s="224">
        <f>ROUND(I319*H319,2)</f>
        <v>0</v>
      </c>
      <c r="BL319" s="17" t="s">
        <v>151</v>
      </c>
      <c r="BM319" s="223" t="s">
        <v>1908</v>
      </c>
    </row>
    <row r="320" s="13" customFormat="1">
      <c r="B320" s="242"/>
      <c r="C320" s="243"/>
      <c r="D320" s="229" t="s">
        <v>182</v>
      </c>
      <c r="E320" s="244" t="s">
        <v>19</v>
      </c>
      <c r="F320" s="245" t="s">
        <v>1909</v>
      </c>
      <c r="G320" s="243"/>
      <c r="H320" s="246">
        <v>107.5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AT320" s="252" t="s">
        <v>182</v>
      </c>
      <c r="AU320" s="252" t="s">
        <v>83</v>
      </c>
      <c r="AV320" s="13" t="s">
        <v>83</v>
      </c>
      <c r="AW320" s="13" t="s">
        <v>35</v>
      </c>
      <c r="AX320" s="13" t="s">
        <v>81</v>
      </c>
      <c r="AY320" s="252" t="s">
        <v>152</v>
      </c>
    </row>
    <row r="321" s="1" customFormat="1" ht="36" customHeight="1">
      <c r="B321" s="38"/>
      <c r="C321" s="211" t="s">
        <v>609</v>
      </c>
      <c r="D321" s="211" t="s">
        <v>155</v>
      </c>
      <c r="E321" s="212" t="s">
        <v>1910</v>
      </c>
      <c r="F321" s="213" t="s">
        <v>1911</v>
      </c>
      <c r="G321" s="214" t="s">
        <v>254</v>
      </c>
      <c r="H321" s="215">
        <v>102.5</v>
      </c>
      <c r="I321" s="216"/>
      <c r="J321" s="217">
        <f>ROUND(I321*H321,2)</f>
        <v>0</v>
      </c>
      <c r="K321" s="213" t="s">
        <v>19</v>
      </c>
      <c r="L321" s="43"/>
      <c r="M321" s="225" t="s">
        <v>19</v>
      </c>
      <c r="N321" s="226" t="s">
        <v>44</v>
      </c>
      <c r="O321" s="83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AR321" s="223" t="s">
        <v>151</v>
      </c>
      <c r="AT321" s="223" t="s">
        <v>155</v>
      </c>
      <c r="AU321" s="223" t="s">
        <v>83</v>
      </c>
      <c r="AY321" s="17" t="s">
        <v>152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7" t="s">
        <v>81</v>
      </c>
      <c r="BK321" s="224">
        <f>ROUND(I321*H321,2)</f>
        <v>0</v>
      </c>
      <c r="BL321" s="17" t="s">
        <v>151</v>
      </c>
      <c r="BM321" s="223" t="s">
        <v>1912</v>
      </c>
    </row>
    <row r="322" s="13" customFormat="1">
      <c r="B322" s="242"/>
      <c r="C322" s="243"/>
      <c r="D322" s="229" t="s">
        <v>182</v>
      </c>
      <c r="E322" s="244" t="s">
        <v>19</v>
      </c>
      <c r="F322" s="245" t="s">
        <v>8</v>
      </c>
      <c r="G322" s="243"/>
      <c r="H322" s="246">
        <v>15</v>
      </c>
      <c r="I322" s="247"/>
      <c r="J322" s="243"/>
      <c r="K322" s="243"/>
      <c r="L322" s="248"/>
      <c r="M322" s="249"/>
      <c r="N322" s="250"/>
      <c r="O322" s="250"/>
      <c r="P322" s="250"/>
      <c r="Q322" s="250"/>
      <c r="R322" s="250"/>
      <c r="S322" s="250"/>
      <c r="T322" s="251"/>
      <c r="AT322" s="252" t="s">
        <v>182</v>
      </c>
      <c r="AU322" s="252" t="s">
        <v>83</v>
      </c>
      <c r="AV322" s="13" t="s">
        <v>83</v>
      </c>
      <c r="AW322" s="13" t="s">
        <v>35</v>
      </c>
      <c r="AX322" s="13" t="s">
        <v>73</v>
      </c>
      <c r="AY322" s="252" t="s">
        <v>152</v>
      </c>
    </row>
    <row r="323" s="13" customFormat="1">
      <c r="B323" s="242"/>
      <c r="C323" s="243"/>
      <c r="D323" s="229" t="s">
        <v>182</v>
      </c>
      <c r="E323" s="244" t="s">
        <v>19</v>
      </c>
      <c r="F323" s="245" t="s">
        <v>1903</v>
      </c>
      <c r="G323" s="243"/>
      <c r="H323" s="246">
        <v>87.5</v>
      </c>
      <c r="I323" s="247"/>
      <c r="J323" s="243"/>
      <c r="K323" s="243"/>
      <c r="L323" s="248"/>
      <c r="M323" s="249"/>
      <c r="N323" s="250"/>
      <c r="O323" s="250"/>
      <c r="P323" s="250"/>
      <c r="Q323" s="250"/>
      <c r="R323" s="250"/>
      <c r="S323" s="250"/>
      <c r="T323" s="251"/>
      <c r="AT323" s="252" t="s">
        <v>182</v>
      </c>
      <c r="AU323" s="252" t="s">
        <v>83</v>
      </c>
      <c r="AV323" s="13" t="s">
        <v>83</v>
      </c>
      <c r="AW323" s="13" t="s">
        <v>35</v>
      </c>
      <c r="AX323" s="13" t="s">
        <v>73</v>
      </c>
      <c r="AY323" s="252" t="s">
        <v>152</v>
      </c>
    </row>
    <row r="324" s="14" customFormat="1">
      <c r="B324" s="253"/>
      <c r="C324" s="254"/>
      <c r="D324" s="229" t="s">
        <v>182</v>
      </c>
      <c r="E324" s="255" t="s">
        <v>19</v>
      </c>
      <c r="F324" s="256" t="s">
        <v>189</v>
      </c>
      <c r="G324" s="254"/>
      <c r="H324" s="257">
        <v>102.5</v>
      </c>
      <c r="I324" s="258"/>
      <c r="J324" s="254"/>
      <c r="K324" s="254"/>
      <c r="L324" s="259"/>
      <c r="M324" s="260"/>
      <c r="N324" s="261"/>
      <c r="O324" s="261"/>
      <c r="P324" s="261"/>
      <c r="Q324" s="261"/>
      <c r="R324" s="261"/>
      <c r="S324" s="261"/>
      <c r="T324" s="262"/>
      <c r="AT324" s="263" t="s">
        <v>182</v>
      </c>
      <c r="AU324" s="263" t="s">
        <v>83</v>
      </c>
      <c r="AV324" s="14" t="s">
        <v>151</v>
      </c>
      <c r="AW324" s="14" t="s">
        <v>35</v>
      </c>
      <c r="AX324" s="14" t="s">
        <v>81</v>
      </c>
      <c r="AY324" s="263" t="s">
        <v>152</v>
      </c>
    </row>
    <row r="325" s="1" customFormat="1" ht="48" customHeight="1">
      <c r="B325" s="38"/>
      <c r="C325" s="211" t="s">
        <v>616</v>
      </c>
      <c r="D325" s="211" t="s">
        <v>155</v>
      </c>
      <c r="E325" s="212" t="s">
        <v>1913</v>
      </c>
      <c r="F325" s="213" t="s">
        <v>1914</v>
      </c>
      <c r="G325" s="214" t="s">
        <v>267</v>
      </c>
      <c r="H325" s="215">
        <v>2</v>
      </c>
      <c r="I325" s="216"/>
      <c r="J325" s="217">
        <f>ROUND(I325*H325,2)</f>
        <v>0</v>
      </c>
      <c r="K325" s="213" t="s">
        <v>19</v>
      </c>
      <c r="L325" s="43"/>
      <c r="M325" s="225" t="s">
        <v>19</v>
      </c>
      <c r="N325" s="226" t="s">
        <v>44</v>
      </c>
      <c r="O325" s="83"/>
      <c r="P325" s="227">
        <f>O325*H325</f>
        <v>0</v>
      </c>
      <c r="Q325" s="227">
        <v>0</v>
      </c>
      <c r="R325" s="227">
        <f>Q325*H325</f>
        <v>0</v>
      </c>
      <c r="S325" s="227">
        <v>0</v>
      </c>
      <c r="T325" s="228">
        <f>S325*H325</f>
        <v>0</v>
      </c>
      <c r="AR325" s="223" t="s">
        <v>151</v>
      </c>
      <c r="AT325" s="223" t="s">
        <v>155</v>
      </c>
      <c r="AU325" s="223" t="s">
        <v>83</v>
      </c>
      <c r="AY325" s="17" t="s">
        <v>152</v>
      </c>
      <c r="BE325" s="224">
        <f>IF(N325="základní",J325,0)</f>
        <v>0</v>
      </c>
      <c r="BF325" s="224">
        <f>IF(N325="snížená",J325,0)</f>
        <v>0</v>
      </c>
      <c r="BG325" s="224">
        <f>IF(N325="zákl. přenesená",J325,0)</f>
        <v>0</v>
      </c>
      <c r="BH325" s="224">
        <f>IF(N325="sníž. přenesená",J325,0)</f>
        <v>0</v>
      </c>
      <c r="BI325" s="224">
        <f>IF(N325="nulová",J325,0)</f>
        <v>0</v>
      </c>
      <c r="BJ325" s="17" t="s">
        <v>81</v>
      </c>
      <c r="BK325" s="224">
        <f>ROUND(I325*H325,2)</f>
        <v>0</v>
      </c>
      <c r="BL325" s="17" t="s">
        <v>151</v>
      </c>
      <c r="BM325" s="223" t="s">
        <v>1915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83</v>
      </c>
      <c r="G326" s="243"/>
      <c r="H326" s="246">
        <v>2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83</v>
      </c>
      <c r="AV326" s="13" t="s">
        <v>83</v>
      </c>
      <c r="AW326" s="13" t="s">
        <v>35</v>
      </c>
      <c r="AX326" s="13" t="s">
        <v>81</v>
      </c>
      <c r="AY326" s="252" t="s">
        <v>152</v>
      </c>
    </row>
    <row r="327" s="1" customFormat="1" ht="48" customHeight="1">
      <c r="B327" s="38"/>
      <c r="C327" s="264" t="s">
        <v>622</v>
      </c>
      <c r="D327" s="264" t="s">
        <v>325</v>
      </c>
      <c r="E327" s="265" t="s">
        <v>1916</v>
      </c>
      <c r="F327" s="266" t="s">
        <v>1917</v>
      </c>
      <c r="G327" s="267" t="s">
        <v>267</v>
      </c>
      <c r="H327" s="268">
        <v>2</v>
      </c>
      <c r="I327" s="269"/>
      <c r="J327" s="270">
        <f>ROUND(I327*H327,2)</f>
        <v>0</v>
      </c>
      <c r="K327" s="266" t="s">
        <v>19</v>
      </c>
      <c r="L327" s="271"/>
      <c r="M327" s="272" t="s">
        <v>19</v>
      </c>
      <c r="N327" s="273" t="s">
        <v>44</v>
      </c>
      <c r="O327" s="83"/>
      <c r="P327" s="227">
        <f>O327*H327</f>
        <v>0</v>
      </c>
      <c r="Q327" s="227">
        <v>0.0011000000000000001</v>
      </c>
      <c r="R327" s="227">
        <f>Q327*H327</f>
        <v>0.0022000000000000001</v>
      </c>
      <c r="S327" s="227">
        <v>0</v>
      </c>
      <c r="T327" s="228">
        <f>S327*H327</f>
        <v>0</v>
      </c>
      <c r="AR327" s="223" t="s">
        <v>233</v>
      </c>
      <c r="AT327" s="223" t="s">
        <v>325</v>
      </c>
      <c r="AU327" s="223" t="s">
        <v>83</v>
      </c>
      <c r="AY327" s="17" t="s">
        <v>152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7" t="s">
        <v>81</v>
      </c>
      <c r="BK327" s="224">
        <f>ROUND(I327*H327,2)</f>
        <v>0</v>
      </c>
      <c r="BL327" s="17" t="s">
        <v>151</v>
      </c>
      <c r="BM327" s="223" t="s">
        <v>1918</v>
      </c>
    </row>
    <row r="328" s="13" customFormat="1">
      <c r="B328" s="242"/>
      <c r="C328" s="243"/>
      <c r="D328" s="229" t="s">
        <v>182</v>
      </c>
      <c r="E328" s="244" t="s">
        <v>19</v>
      </c>
      <c r="F328" s="245" t="s">
        <v>83</v>
      </c>
      <c r="G328" s="243"/>
      <c r="H328" s="246">
        <v>2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AT328" s="252" t="s">
        <v>182</v>
      </c>
      <c r="AU328" s="252" t="s">
        <v>83</v>
      </c>
      <c r="AV328" s="13" t="s">
        <v>83</v>
      </c>
      <c r="AW328" s="13" t="s">
        <v>35</v>
      </c>
      <c r="AX328" s="13" t="s">
        <v>81</v>
      </c>
      <c r="AY328" s="252" t="s">
        <v>152</v>
      </c>
    </row>
    <row r="329" s="1" customFormat="1" ht="36" customHeight="1">
      <c r="B329" s="38"/>
      <c r="C329" s="211" t="s">
        <v>628</v>
      </c>
      <c r="D329" s="211" t="s">
        <v>155</v>
      </c>
      <c r="E329" s="212" t="s">
        <v>1919</v>
      </c>
      <c r="F329" s="213" t="s">
        <v>1920</v>
      </c>
      <c r="G329" s="214" t="s">
        <v>267</v>
      </c>
      <c r="H329" s="215">
        <v>2</v>
      </c>
      <c r="I329" s="216"/>
      <c r="J329" s="217">
        <f>ROUND(I329*H329,2)</f>
        <v>0</v>
      </c>
      <c r="K329" s="213" t="s">
        <v>1382</v>
      </c>
      <c r="L329" s="43"/>
      <c r="M329" s="225" t="s">
        <v>19</v>
      </c>
      <c r="N329" s="226" t="s">
        <v>44</v>
      </c>
      <c r="O329" s="83"/>
      <c r="P329" s="227">
        <f>O329*H329</f>
        <v>0</v>
      </c>
      <c r="Q329" s="227">
        <v>2.7262499999999998</v>
      </c>
      <c r="R329" s="227">
        <f>Q329*H329</f>
        <v>5.4524999999999997</v>
      </c>
      <c r="S329" s="227">
        <v>0</v>
      </c>
      <c r="T329" s="228">
        <f>S329*H329</f>
        <v>0</v>
      </c>
      <c r="AR329" s="223" t="s">
        <v>151</v>
      </c>
      <c r="AT329" s="223" t="s">
        <v>155</v>
      </c>
      <c r="AU329" s="223" t="s">
        <v>83</v>
      </c>
      <c r="AY329" s="17" t="s">
        <v>152</v>
      </c>
      <c r="BE329" s="224">
        <f>IF(N329="základní",J329,0)</f>
        <v>0</v>
      </c>
      <c r="BF329" s="224">
        <f>IF(N329="snížená",J329,0)</f>
        <v>0</v>
      </c>
      <c r="BG329" s="224">
        <f>IF(N329="zákl. přenesená",J329,0)</f>
        <v>0</v>
      </c>
      <c r="BH329" s="224">
        <f>IF(N329="sníž. přenesená",J329,0)</f>
        <v>0</v>
      </c>
      <c r="BI329" s="224">
        <f>IF(N329="nulová",J329,0)</f>
        <v>0</v>
      </c>
      <c r="BJ329" s="17" t="s">
        <v>81</v>
      </c>
      <c r="BK329" s="224">
        <f>ROUND(I329*H329,2)</f>
        <v>0</v>
      </c>
      <c r="BL329" s="17" t="s">
        <v>151</v>
      </c>
      <c r="BM329" s="223" t="s">
        <v>1921</v>
      </c>
    </row>
    <row r="330" s="1" customFormat="1" ht="16.5" customHeight="1">
      <c r="B330" s="38"/>
      <c r="C330" s="264" t="s">
        <v>632</v>
      </c>
      <c r="D330" s="264" t="s">
        <v>325</v>
      </c>
      <c r="E330" s="265" t="s">
        <v>1922</v>
      </c>
      <c r="F330" s="266" t="s">
        <v>1923</v>
      </c>
      <c r="G330" s="267" t="s">
        <v>267</v>
      </c>
      <c r="H330" s="268">
        <v>2</v>
      </c>
      <c r="I330" s="269"/>
      <c r="J330" s="270">
        <f>ROUND(I330*H330,2)</f>
        <v>0</v>
      </c>
      <c r="K330" s="266" t="s">
        <v>1382</v>
      </c>
      <c r="L330" s="271"/>
      <c r="M330" s="272" t="s">
        <v>19</v>
      </c>
      <c r="N330" s="273" t="s">
        <v>44</v>
      </c>
      <c r="O330" s="83"/>
      <c r="P330" s="227">
        <f>O330*H330</f>
        <v>0</v>
      </c>
      <c r="Q330" s="227">
        <v>2.1499999999999999</v>
      </c>
      <c r="R330" s="227">
        <f>Q330*H330</f>
        <v>4.2999999999999998</v>
      </c>
      <c r="S330" s="227">
        <v>0</v>
      </c>
      <c r="T330" s="228">
        <f>S330*H330</f>
        <v>0</v>
      </c>
      <c r="AR330" s="223" t="s">
        <v>233</v>
      </c>
      <c r="AT330" s="223" t="s">
        <v>325</v>
      </c>
      <c r="AU330" s="223" t="s">
        <v>83</v>
      </c>
      <c r="AY330" s="17" t="s">
        <v>152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7" t="s">
        <v>81</v>
      </c>
      <c r="BK330" s="224">
        <f>ROUND(I330*H330,2)</f>
        <v>0</v>
      </c>
      <c r="BL330" s="17" t="s">
        <v>151</v>
      </c>
      <c r="BM330" s="223" t="s">
        <v>1924</v>
      </c>
    </row>
    <row r="331" s="1" customFormat="1" ht="16.5" customHeight="1">
      <c r="B331" s="38"/>
      <c r="C331" s="264" t="s">
        <v>641</v>
      </c>
      <c r="D331" s="264" t="s">
        <v>325</v>
      </c>
      <c r="E331" s="265" t="s">
        <v>1925</v>
      </c>
      <c r="F331" s="266" t="s">
        <v>1926</v>
      </c>
      <c r="G331" s="267" t="s">
        <v>267</v>
      </c>
      <c r="H331" s="268">
        <v>5</v>
      </c>
      <c r="I331" s="269"/>
      <c r="J331" s="270">
        <f>ROUND(I331*H331,2)</f>
        <v>0</v>
      </c>
      <c r="K331" s="266" t="s">
        <v>1382</v>
      </c>
      <c r="L331" s="271"/>
      <c r="M331" s="272" t="s">
        <v>19</v>
      </c>
      <c r="N331" s="273" t="s">
        <v>44</v>
      </c>
      <c r="O331" s="83"/>
      <c r="P331" s="227">
        <f>O331*H331</f>
        <v>0</v>
      </c>
      <c r="Q331" s="227">
        <v>0.37</v>
      </c>
      <c r="R331" s="227">
        <f>Q331*H331</f>
        <v>1.8500000000000001</v>
      </c>
      <c r="S331" s="227">
        <v>0</v>
      </c>
      <c r="T331" s="228">
        <f>S331*H331</f>
        <v>0</v>
      </c>
      <c r="AR331" s="223" t="s">
        <v>233</v>
      </c>
      <c r="AT331" s="223" t="s">
        <v>325</v>
      </c>
      <c r="AU331" s="223" t="s">
        <v>83</v>
      </c>
      <c r="AY331" s="17" t="s">
        <v>152</v>
      </c>
      <c r="BE331" s="224">
        <f>IF(N331="základní",J331,0)</f>
        <v>0</v>
      </c>
      <c r="BF331" s="224">
        <f>IF(N331="snížená",J331,0)</f>
        <v>0</v>
      </c>
      <c r="BG331" s="224">
        <f>IF(N331="zákl. přenesená",J331,0)</f>
        <v>0</v>
      </c>
      <c r="BH331" s="224">
        <f>IF(N331="sníž. přenesená",J331,0)</f>
        <v>0</v>
      </c>
      <c r="BI331" s="224">
        <f>IF(N331="nulová",J331,0)</f>
        <v>0</v>
      </c>
      <c r="BJ331" s="17" t="s">
        <v>81</v>
      </c>
      <c r="BK331" s="224">
        <f>ROUND(I331*H331,2)</f>
        <v>0</v>
      </c>
      <c r="BL331" s="17" t="s">
        <v>151</v>
      </c>
      <c r="BM331" s="223" t="s">
        <v>1927</v>
      </c>
    </row>
    <row r="332" s="1" customFormat="1" ht="24" customHeight="1">
      <c r="B332" s="38"/>
      <c r="C332" s="264" t="s">
        <v>645</v>
      </c>
      <c r="D332" s="264" t="s">
        <v>325</v>
      </c>
      <c r="E332" s="265" t="s">
        <v>1928</v>
      </c>
      <c r="F332" s="266" t="s">
        <v>1929</v>
      </c>
      <c r="G332" s="267" t="s">
        <v>267</v>
      </c>
      <c r="H332" s="268">
        <v>2</v>
      </c>
      <c r="I332" s="269"/>
      <c r="J332" s="270">
        <f>ROUND(I332*H332,2)</f>
        <v>0</v>
      </c>
      <c r="K332" s="266" t="s">
        <v>1382</v>
      </c>
      <c r="L332" s="271"/>
      <c r="M332" s="272" t="s">
        <v>19</v>
      </c>
      <c r="N332" s="273" t="s">
        <v>44</v>
      </c>
      <c r="O332" s="83"/>
      <c r="P332" s="227">
        <f>O332*H332</f>
        <v>0</v>
      </c>
      <c r="Q332" s="227">
        <v>0.58499999999999996</v>
      </c>
      <c r="R332" s="227">
        <f>Q332*H332</f>
        <v>1.1699999999999999</v>
      </c>
      <c r="S332" s="227">
        <v>0</v>
      </c>
      <c r="T332" s="228">
        <f>S332*H332</f>
        <v>0</v>
      </c>
      <c r="AR332" s="223" t="s">
        <v>233</v>
      </c>
      <c r="AT332" s="223" t="s">
        <v>325</v>
      </c>
      <c r="AU332" s="223" t="s">
        <v>83</v>
      </c>
      <c r="AY332" s="17" t="s">
        <v>152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7" t="s">
        <v>81</v>
      </c>
      <c r="BK332" s="224">
        <f>ROUND(I332*H332,2)</f>
        <v>0</v>
      </c>
      <c r="BL332" s="17" t="s">
        <v>151</v>
      </c>
      <c r="BM332" s="223" t="s">
        <v>1930</v>
      </c>
    </row>
    <row r="333" s="1" customFormat="1" ht="24" customHeight="1">
      <c r="B333" s="38"/>
      <c r="C333" s="264" t="s">
        <v>651</v>
      </c>
      <c r="D333" s="264" t="s">
        <v>325</v>
      </c>
      <c r="E333" s="265" t="s">
        <v>1931</v>
      </c>
      <c r="F333" s="266" t="s">
        <v>1932</v>
      </c>
      <c r="G333" s="267" t="s">
        <v>267</v>
      </c>
      <c r="H333" s="268">
        <v>2</v>
      </c>
      <c r="I333" s="269"/>
      <c r="J333" s="270">
        <f>ROUND(I333*H333,2)</f>
        <v>0</v>
      </c>
      <c r="K333" s="266" t="s">
        <v>1382</v>
      </c>
      <c r="L333" s="271"/>
      <c r="M333" s="272" t="s">
        <v>19</v>
      </c>
      <c r="N333" s="273" t="s">
        <v>44</v>
      </c>
      <c r="O333" s="83"/>
      <c r="P333" s="227">
        <f>O333*H333</f>
        <v>0</v>
      </c>
      <c r="Q333" s="227">
        <v>0.17599999999999999</v>
      </c>
      <c r="R333" s="227">
        <f>Q333*H333</f>
        <v>0.35199999999999998</v>
      </c>
      <c r="S333" s="227">
        <v>0</v>
      </c>
      <c r="T333" s="228">
        <f>S333*H333</f>
        <v>0</v>
      </c>
      <c r="AR333" s="223" t="s">
        <v>233</v>
      </c>
      <c r="AT333" s="223" t="s">
        <v>325</v>
      </c>
      <c r="AU333" s="223" t="s">
        <v>83</v>
      </c>
      <c r="AY333" s="17" t="s">
        <v>152</v>
      </c>
      <c r="BE333" s="224">
        <f>IF(N333="základní",J333,0)</f>
        <v>0</v>
      </c>
      <c r="BF333" s="224">
        <f>IF(N333="snížená",J333,0)</f>
        <v>0</v>
      </c>
      <c r="BG333" s="224">
        <f>IF(N333="zákl. přenesená",J333,0)</f>
        <v>0</v>
      </c>
      <c r="BH333" s="224">
        <f>IF(N333="sníž. přenesená",J333,0)</f>
        <v>0</v>
      </c>
      <c r="BI333" s="224">
        <f>IF(N333="nulová",J333,0)</f>
        <v>0</v>
      </c>
      <c r="BJ333" s="17" t="s">
        <v>81</v>
      </c>
      <c r="BK333" s="224">
        <f>ROUND(I333*H333,2)</f>
        <v>0</v>
      </c>
      <c r="BL333" s="17" t="s">
        <v>151</v>
      </c>
      <c r="BM333" s="223" t="s">
        <v>1933</v>
      </c>
    </row>
    <row r="334" s="1" customFormat="1" ht="24" customHeight="1">
      <c r="B334" s="38"/>
      <c r="C334" s="211" t="s">
        <v>655</v>
      </c>
      <c r="D334" s="211" t="s">
        <v>155</v>
      </c>
      <c r="E334" s="212" t="s">
        <v>1934</v>
      </c>
      <c r="F334" s="213" t="s">
        <v>1935</v>
      </c>
      <c r="G334" s="214" t="s">
        <v>177</v>
      </c>
      <c r="H334" s="215">
        <v>4.1399999999999997</v>
      </c>
      <c r="I334" s="216"/>
      <c r="J334" s="217">
        <f>ROUND(I334*H334,2)</f>
        <v>0</v>
      </c>
      <c r="K334" s="213" t="s">
        <v>19</v>
      </c>
      <c r="L334" s="43"/>
      <c r="M334" s="225" t="s">
        <v>19</v>
      </c>
      <c r="N334" s="226" t="s">
        <v>44</v>
      </c>
      <c r="O334" s="83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AR334" s="223" t="s">
        <v>151</v>
      </c>
      <c r="AT334" s="223" t="s">
        <v>155</v>
      </c>
      <c r="AU334" s="223" t="s">
        <v>83</v>
      </c>
      <c r="AY334" s="17" t="s">
        <v>152</v>
      </c>
      <c r="BE334" s="224">
        <f>IF(N334="základní",J334,0)</f>
        <v>0</v>
      </c>
      <c r="BF334" s="224">
        <f>IF(N334="snížená",J334,0)</f>
        <v>0</v>
      </c>
      <c r="BG334" s="224">
        <f>IF(N334="zákl. přenesená",J334,0)</f>
        <v>0</v>
      </c>
      <c r="BH334" s="224">
        <f>IF(N334="sníž. přenesená",J334,0)</f>
        <v>0</v>
      </c>
      <c r="BI334" s="224">
        <f>IF(N334="nulová",J334,0)</f>
        <v>0</v>
      </c>
      <c r="BJ334" s="17" t="s">
        <v>81</v>
      </c>
      <c r="BK334" s="224">
        <f>ROUND(I334*H334,2)</f>
        <v>0</v>
      </c>
      <c r="BL334" s="17" t="s">
        <v>151</v>
      </c>
      <c r="BM334" s="223" t="s">
        <v>1936</v>
      </c>
    </row>
    <row r="335" s="1" customFormat="1">
      <c r="B335" s="38"/>
      <c r="C335" s="39"/>
      <c r="D335" s="229" t="s">
        <v>1402</v>
      </c>
      <c r="E335" s="39"/>
      <c r="F335" s="230" t="s">
        <v>1937</v>
      </c>
      <c r="G335" s="39"/>
      <c r="H335" s="39"/>
      <c r="I335" s="135"/>
      <c r="J335" s="39"/>
      <c r="K335" s="39"/>
      <c r="L335" s="43"/>
      <c r="M335" s="231"/>
      <c r="N335" s="83"/>
      <c r="O335" s="83"/>
      <c r="P335" s="83"/>
      <c r="Q335" s="83"/>
      <c r="R335" s="83"/>
      <c r="S335" s="83"/>
      <c r="T335" s="84"/>
      <c r="AT335" s="17" t="s">
        <v>1402</v>
      </c>
      <c r="AU335" s="17" t="s">
        <v>83</v>
      </c>
    </row>
    <row r="336" s="13" customFormat="1">
      <c r="B336" s="242"/>
      <c r="C336" s="243"/>
      <c r="D336" s="229" t="s">
        <v>182</v>
      </c>
      <c r="E336" s="244" t="s">
        <v>19</v>
      </c>
      <c r="F336" s="245" t="s">
        <v>1938</v>
      </c>
      <c r="G336" s="243"/>
      <c r="H336" s="246">
        <v>3.1400000000000001</v>
      </c>
      <c r="I336" s="247"/>
      <c r="J336" s="243"/>
      <c r="K336" s="243"/>
      <c r="L336" s="248"/>
      <c r="M336" s="249"/>
      <c r="N336" s="250"/>
      <c r="O336" s="250"/>
      <c r="P336" s="250"/>
      <c r="Q336" s="250"/>
      <c r="R336" s="250"/>
      <c r="S336" s="250"/>
      <c r="T336" s="251"/>
      <c r="AT336" s="252" t="s">
        <v>182</v>
      </c>
      <c r="AU336" s="252" t="s">
        <v>83</v>
      </c>
      <c r="AV336" s="13" t="s">
        <v>83</v>
      </c>
      <c r="AW336" s="13" t="s">
        <v>35</v>
      </c>
      <c r="AX336" s="13" t="s">
        <v>73</v>
      </c>
      <c r="AY336" s="252" t="s">
        <v>152</v>
      </c>
    </row>
    <row r="337" s="13" customFormat="1">
      <c r="B337" s="242"/>
      <c r="C337" s="243"/>
      <c r="D337" s="229" t="s">
        <v>182</v>
      </c>
      <c r="E337" s="244" t="s">
        <v>19</v>
      </c>
      <c r="F337" s="245" t="s">
        <v>1939</v>
      </c>
      <c r="G337" s="243"/>
      <c r="H337" s="246">
        <v>1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AT337" s="252" t="s">
        <v>182</v>
      </c>
      <c r="AU337" s="252" t="s">
        <v>83</v>
      </c>
      <c r="AV337" s="13" t="s">
        <v>83</v>
      </c>
      <c r="AW337" s="13" t="s">
        <v>35</v>
      </c>
      <c r="AX337" s="13" t="s">
        <v>73</v>
      </c>
      <c r="AY337" s="252" t="s">
        <v>152</v>
      </c>
    </row>
    <row r="338" s="14" customFormat="1">
      <c r="B338" s="253"/>
      <c r="C338" s="254"/>
      <c r="D338" s="229" t="s">
        <v>182</v>
      </c>
      <c r="E338" s="255" t="s">
        <v>19</v>
      </c>
      <c r="F338" s="256" t="s">
        <v>189</v>
      </c>
      <c r="G338" s="254"/>
      <c r="H338" s="257">
        <v>4.1400000000000006</v>
      </c>
      <c r="I338" s="258"/>
      <c r="J338" s="254"/>
      <c r="K338" s="254"/>
      <c r="L338" s="259"/>
      <c r="M338" s="260"/>
      <c r="N338" s="261"/>
      <c r="O338" s="261"/>
      <c r="P338" s="261"/>
      <c r="Q338" s="261"/>
      <c r="R338" s="261"/>
      <c r="S338" s="261"/>
      <c r="T338" s="262"/>
      <c r="AT338" s="263" t="s">
        <v>182</v>
      </c>
      <c r="AU338" s="263" t="s">
        <v>83</v>
      </c>
      <c r="AV338" s="14" t="s">
        <v>151</v>
      </c>
      <c r="AW338" s="14" t="s">
        <v>35</v>
      </c>
      <c r="AX338" s="14" t="s">
        <v>81</v>
      </c>
      <c r="AY338" s="263" t="s">
        <v>152</v>
      </c>
    </row>
    <row r="339" s="1" customFormat="1" ht="36" customHeight="1">
      <c r="B339" s="38"/>
      <c r="C339" s="211" t="s">
        <v>661</v>
      </c>
      <c r="D339" s="211" t="s">
        <v>155</v>
      </c>
      <c r="E339" s="212" t="s">
        <v>1940</v>
      </c>
      <c r="F339" s="213" t="s">
        <v>1941</v>
      </c>
      <c r="G339" s="214" t="s">
        <v>254</v>
      </c>
      <c r="H339" s="215">
        <v>4</v>
      </c>
      <c r="I339" s="216"/>
      <c r="J339" s="217">
        <f>ROUND(I339*H339,2)</f>
        <v>0</v>
      </c>
      <c r="K339" s="213" t="s">
        <v>1387</v>
      </c>
      <c r="L339" s="43"/>
      <c r="M339" s="225" t="s">
        <v>19</v>
      </c>
      <c r="N339" s="226" t="s">
        <v>44</v>
      </c>
      <c r="O339" s="83"/>
      <c r="P339" s="227">
        <f>O339*H339</f>
        <v>0</v>
      </c>
      <c r="Q339" s="227">
        <v>0.0062199999999999998</v>
      </c>
      <c r="R339" s="227">
        <f>Q339*H339</f>
        <v>0.024879999999999999</v>
      </c>
      <c r="S339" s="227">
        <v>0</v>
      </c>
      <c r="T339" s="228">
        <f>S339*H339</f>
        <v>0</v>
      </c>
      <c r="AR339" s="223" t="s">
        <v>151</v>
      </c>
      <c r="AT339" s="223" t="s">
        <v>155</v>
      </c>
      <c r="AU339" s="223" t="s">
        <v>83</v>
      </c>
      <c r="AY339" s="17" t="s">
        <v>152</v>
      </c>
      <c r="BE339" s="224">
        <f>IF(N339="základní",J339,0)</f>
        <v>0</v>
      </c>
      <c r="BF339" s="224">
        <f>IF(N339="snížená",J339,0)</f>
        <v>0</v>
      </c>
      <c r="BG339" s="224">
        <f>IF(N339="zákl. přenesená",J339,0)</f>
        <v>0</v>
      </c>
      <c r="BH339" s="224">
        <f>IF(N339="sníž. přenesená",J339,0)</f>
        <v>0</v>
      </c>
      <c r="BI339" s="224">
        <f>IF(N339="nulová",J339,0)</f>
        <v>0</v>
      </c>
      <c r="BJ339" s="17" t="s">
        <v>81</v>
      </c>
      <c r="BK339" s="224">
        <f>ROUND(I339*H339,2)</f>
        <v>0</v>
      </c>
      <c r="BL339" s="17" t="s">
        <v>151</v>
      </c>
      <c r="BM339" s="223" t="s">
        <v>1942</v>
      </c>
    </row>
    <row r="340" s="1" customFormat="1" ht="24" customHeight="1">
      <c r="B340" s="38"/>
      <c r="C340" s="264" t="s">
        <v>1033</v>
      </c>
      <c r="D340" s="264" t="s">
        <v>325</v>
      </c>
      <c r="E340" s="265" t="s">
        <v>1943</v>
      </c>
      <c r="F340" s="266" t="s">
        <v>1944</v>
      </c>
      <c r="G340" s="267" t="s">
        <v>1945</v>
      </c>
      <c r="H340" s="268">
        <v>35</v>
      </c>
      <c r="I340" s="269"/>
      <c r="J340" s="270">
        <f>ROUND(I340*H340,2)</f>
        <v>0</v>
      </c>
      <c r="K340" s="266" t="s">
        <v>19</v>
      </c>
      <c r="L340" s="271"/>
      <c r="M340" s="272" t="s">
        <v>19</v>
      </c>
      <c r="N340" s="273" t="s">
        <v>44</v>
      </c>
      <c r="O340" s="83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AR340" s="223" t="s">
        <v>233</v>
      </c>
      <c r="AT340" s="223" t="s">
        <v>325</v>
      </c>
      <c r="AU340" s="223" t="s">
        <v>83</v>
      </c>
      <c r="AY340" s="17" t="s">
        <v>152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7" t="s">
        <v>81</v>
      </c>
      <c r="BK340" s="224">
        <f>ROUND(I340*H340,2)</f>
        <v>0</v>
      </c>
      <c r="BL340" s="17" t="s">
        <v>151</v>
      </c>
      <c r="BM340" s="223" t="s">
        <v>1946</v>
      </c>
    </row>
    <row r="341" s="13" customFormat="1">
      <c r="B341" s="242"/>
      <c r="C341" s="243"/>
      <c r="D341" s="229" t="s">
        <v>182</v>
      </c>
      <c r="E341" s="244" t="s">
        <v>19</v>
      </c>
      <c r="F341" s="245" t="s">
        <v>426</v>
      </c>
      <c r="G341" s="243"/>
      <c r="H341" s="246">
        <v>35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AT341" s="252" t="s">
        <v>182</v>
      </c>
      <c r="AU341" s="252" t="s">
        <v>83</v>
      </c>
      <c r="AV341" s="13" t="s">
        <v>83</v>
      </c>
      <c r="AW341" s="13" t="s">
        <v>35</v>
      </c>
      <c r="AX341" s="13" t="s">
        <v>81</v>
      </c>
      <c r="AY341" s="252" t="s">
        <v>152</v>
      </c>
    </row>
    <row r="342" s="1" customFormat="1" ht="16.5" customHeight="1">
      <c r="B342" s="38"/>
      <c r="C342" s="264" t="s">
        <v>1038</v>
      </c>
      <c r="D342" s="264" t="s">
        <v>325</v>
      </c>
      <c r="E342" s="265" t="s">
        <v>1947</v>
      </c>
      <c r="F342" s="266" t="s">
        <v>1948</v>
      </c>
      <c r="G342" s="267" t="s">
        <v>1949</v>
      </c>
      <c r="H342" s="268">
        <v>12</v>
      </c>
      <c r="I342" s="269"/>
      <c r="J342" s="270">
        <f>ROUND(I342*H342,2)</f>
        <v>0</v>
      </c>
      <c r="K342" s="266" t="s">
        <v>19</v>
      </c>
      <c r="L342" s="271"/>
      <c r="M342" s="272" t="s">
        <v>19</v>
      </c>
      <c r="N342" s="273" t="s">
        <v>44</v>
      </c>
      <c r="O342" s="83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AR342" s="223" t="s">
        <v>233</v>
      </c>
      <c r="AT342" s="223" t="s">
        <v>325</v>
      </c>
      <c r="AU342" s="223" t="s">
        <v>83</v>
      </c>
      <c r="AY342" s="17" t="s">
        <v>152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7" t="s">
        <v>81</v>
      </c>
      <c r="BK342" s="224">
        <f>ROUND(I342*H342,2)</f>
        <v>0</v>
      </c>
      <c r="BL342" s="17" t="s">
        <v>151</v>
      </c>
      <c r="BM342" s="223" t="s">
        <v>1950</v>
      </c>
    </row>
    <row r="343" s="1" customFormat="1" ht="36" customHeight="1">
      <c r="B343" s="38"/>
      <c r="C343" s="264" t="s">
        <v>1045</v>
      </c>
      <c r="D343" s="264" t="s">
        <v>325</v>
      </c>
      <c r="E343" s="265" t="s">
        <v>1951</v>
      </c>
      <c r="F343" s="266" t="s">
        <v>1952</v>
      </c>
      <c r="G343" s="267" t="s">
        <v>1949</v>
      </c>
      <c r="H343" s="268">
        <v>4</v>
      </c>
      <c r="I343" s="269"/>
      <c r="J343" s="270">
        <f>ROUND(I343*H343,2)</f>
        <v>0</v>
      </c>
      <c r="K343" s="266" t="s">
        <v>19</v>
      </c>
      <c r="L343" s="271"/>
      <c r="M343" s="272" t="s">
        <v>19</v>
      </c>
      <c r="N343" s="273" t="s">
        <v>44</v>
      </c>
      <c r="O343" s="83"/>
      <c r="P343" s="227">
        <f>O343*H343</f>
        <v>0</v>
      </c>
      <c r="Q343" s="227">
        <v>0</v>
      </c>
      <c r="R343" s="227">
        <f>Q343*H343</f>
        <v>0</v>
      </c>
      <c r="S343" s="227">
        <v>0</v>
      </c>
      <c r="T343" s="228">
        <f>S343*H343</f>
        <v>0</v>
      </c>
      <c r="AR343" s="223" t="s">
        <v>233</v>
      </c>
      <c r="AT343" s="223" t="s">
        <v>325</v>
      </c>
      <c r="AU343" s="223" t="s">
        <v>83</v>
      </c>
      <c r="AY343" s="17" t="s">
        <v>152</v>
      </c>
      <c r="BE343" s="224">
        <f>IF(N343="základní",J343,0)</f>
        <v>0</v>
      </c>
      <c r="BF343" s="224">
        <f>IF(N343="snížená",J343,0)</f>
        <v>0</v>
      </c>
      <c r="BG343" s="224">
        <f>IF(N343="zákl. přenesená",J343,0)</f>
        <v>0</v>
      </c>
      <c r="BH343" s="224">
        <f>IF(N343="sníž. přenesená",J343,0)</f>
        <v>0</v>
      </c>
      <c r="BI343" s="224">
        <f>IF(N343="nulová",J343,0)</f>
        <v>0</v>
      </c>
      <c r="BJ343" s="17" t="s">
        <v>81</v>
      </c>
      <c r="BK343" s="224">
        <f>ROUND(I343*H343,2)</f>
        <v>0</v>
      </c>
      <c r="BL343" s="17" t="s">
        <v>151</v>
      </c>
      <c r="BM343" s="223" t="s">
        <v>1953</v>
      </c>
    </row>
    <row r="344" s="1" customFormat="1" ht="16.5" customHeight="1">
      <c r="B344" s="38"/>
      <c r="C344" s="264" t="s">
        <v>1056</v>
      </c>
      <c r="D344" s="264" t="s">
        <v>325</v>
      </c>
      <c r="E344" s="265" t="s">
        <v>1954</v>
      </c>
      <c r="F344" s="266" t="s">
        <v>1955</v>
      </c>
      <c r="G344" s="267" t="s">
        <v>1949</v>
      </c>
      <c r="H344" s="268">
        <v>50</v>
      </c>
      <c r="I344" s="269"/>
      <c r="J344" s="270">
        <f>ROUND(I344*H344,2)</f>
        <v>0</v>
      </c>
      <c r="K344" s="266" t="s">
        <v>19</v>
      </c>
      <c r="L344" s="271"/>
      <c r="M344" s="272" t="s">
        <v>19</v>
      </c>
      <c r="N344" s="273" t="s">
        <v>44</v>
      </c>
      <c r="O344" s="83"/>
      <c r="P344" s="227">
        <f>O344*H344</f>
        <v>0</v>
      </c>
      <c r="Q344" s="227">
        <v>0</v>
      </c>
      <c r="R344" s="227">
        <f>Q344*H344</f>
        <v>0</v>
      </c>
      <c r="S344" s="227">
        <v>0</v>
      </c>
      <c r="T344" s="228">
        <f>S344*H344</f>
        <v>0</v>
      </c>
      <c r="AR344" s="223" t="s">
        <v>233</v>
      </c>
      <c r="AT344" s="223" t="s">
        <v>325</v>
      </c>
      <c r="AU344" s="223" t="s">
        <v>83</v>
      </c>
      <c r="AY344" s="17" t="s">
        <v>152</v>
      </c>
      <c r="BE344" s="224">
        <f>IF(N344="základní",J344,0)</f>
        <v>0</v>
      </c>
      <c r="BF344" s="224">
        <f>IF(N344="snížená",J344,0)</f>
        <v>0</v>
      </c>
      <c r="BG344" s="224">
        <f>IF(N344="zákl. přenesená",J344,0)</f>
        <v>0</v>
      </c>
      <c r="BH344" s="224">
        <f>IF(N344="sníž. přenesená",J344,0)</f>
        <v>0</v>
      </c>
      <c r="BI344" s="224">
        <f>IF(N344="nulová",J344,0)</f>
        <v>0</v>
      </c>
      <c r="BJ344" s="17" t="s">
        <v>81</v>
      </c>
      <c r="BK344" s="224">
        <f>ROUND(I344*H344,2)</f>
        <v>0</v>
      </c>
      <c r="BL344" s="17" t="s">
        <v>151</v>
      </c>
      <c r="BM344" s="223" t="s">
        <v>1956</v>
      </c>
    </row>
    <row r="345" s="1" customFormat="1" ht="16.5" customHeight="1">
      <c r="B345" s="38"/>
      <c r="C345" s="264" t="s">
        <v>1062</v>
      </c>
      <c r="D345" s="264" t="s">
        <v>325</v>
      </c>
      <c r="E345" s="265" t="s">
        <v>1957</v>
      </c>
      <c r="F345" s="266" t="s">
        <v>1958</v>
      </c>
      <c r="G345" s="267" t="s">
        <v>254</v>
      </c>
      <c r="H345" s="268">
        <v>3</v>
      </c>
      <c r="I345" s="269"/>
      <c r="J345" s="270">
        <f>ROUND(I345*H345,2)</f>
        <v>0</v>
      </c>
      <c r="K345" s="266" t="s">
        <v>19</v>
      </c>
      <c r="L345" s="271"/>
      <c r="M345" s="272" t="s">
        <v>19</v>
      </c>
      <c r="N345" s="273" t="s">
        <v>44</v>
      </c>
      <c r="O345" s="83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AR345" s="223" t="s">
        <v>233</v>
      </c>
      <c r="AT345" s="223" t="s">
        <v>325</v>
      </c>
      <c r="AU345" s="223" t="s">
        <v>83</v>
      </c>
      <c r="AY345" s="17" t="s">
        <v>152</v>
      </c>
      <c r="BE345" s="224">
        <f>IF(N345="základní",J345,0)</f>
        <v>0</v>
      </c>
      <c r="BF345" s="224">
        <f>IF(N345="snížená",J345,0)</f>
        <v>0</v>
      </c>
      <c r="BG345" s="224">
        <f>IF(N345="zákl. přenesená",J345,0)</f>
        <v>0</v>
      </c>
      <c r="BH345" s="224">
        <f>IF(N345="sníž. přenesená",J345,0)</f>
        <v>0</v>
      </c>
      <c r="BI345" s="224">
        <f>IF(N345="nulová",J345,0)</f>
        <v>0</v>
      </c>
      <c r="BJ345" s="17" t="s">
        <v>81</v>
      </c>
      <c r="BK345" s="224">
        <f>ROUND(I345*H345,2)</f>
        <v>0</v>
      </c>
      <c r="BL345" s="17" t="s">
        <v>151</v>
      </c>
      <c r="BM345" s="223" t="s">
        <v>1959</v>
      </c>
    </row>
    <row r="346" s="1" customFormat="1" ht="16.5" customHeight="1">
      <c r="B346" s="38"/>
      <c r="C346" s="264" t="s">
        <v>1071</v>
      </c>
      <c r="D346" s="264" t="s">
        <v>325</v>
      </c>
      <c r="E346" s="265" t="s">
        <v>1960</v>
      </c>
      <c r="F346" s="266" t="s">
        <v>1961</v>
      </c>
      <c r="G346" s="267" t="s">
        <v>1542</v>
      </c>
      <c r="H346" s="268">
        <v>2</v>
      </c>
      <c r="I346" s="269"/>
      <c r="J346" s="270">
        <f>ROUND(I346*H346,2)</f>
        <v>0</v>
      </c>
      <c r="K346" s="266" t="s">
        <v>19</v>
      </c>
      <c r="L346" s="271"/>
      <c r="M346" s="272" t="s">
        <v>19</v>
      </c>
      <c r="N346" s="273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233</v>
      </c>
      <c r="AT346" s="223" t="s">
        <v>325</v>
      </c>
      <c r="AU346" s="223" t="s">
        <v>83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151</v>
      </c>
      <c r="BM346" s="223" t="s">
        <v>1962</v>
      </c>
    </row>
    <row r="347" s="13" customFormat="1">
      <c r="B347" s="242"/>
      <c r="C347" s="243"/>
      <c r="D347" s="229" t="s">
        <v>182</v>
      </c>
      <c r="E347" s="244" t="s">
        <v>19</v>
      </c>
      <c r="F347" s="245" t="s">
        <v>83</v>
      </c>
      <c r="G347" s="243"/>
      <c r="H347" s="246">
        <v>2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AT347" s="252" t="s">
        <v>182</v>
      </c>
      <c r="AU347" s="252" t="s">
        <v>83</v>
      </c>
      <c r="AV347" s="13" t="s">
        <v>83</v>
      </c>
      <c r="AW347" s="13" t="s">
        <v>35</v>
      </c>
      <c r="AX347" s="13" t="s">
        <v>81</v>
      </c>
      <c r="AY347" s="252" t="s">
        <v>152</v>
      </c>
    </row>
    <row r="348" s="1" customFormat="1" ht="24" customHeight="1">
      <c r="B348" s="38"/>
      <c r="C348" s="264" t="s">
        <v>1080</v>
      </c>
      <c r="D348" s="264" t="s">
        <v>325</v>
      </c>
      <c r="E348" s="265" t="s">
        <v>1963</v>
      </c>
      <c r="F348" s="266" t="s">
        <v>1964</v>
      </c>
      <c r="G348" s="267" t="s">
        <v>254</v>
      </c>
      <c r="H348" s="268">
        <v>35</v>
      </c>
      <c r="I348" s="269"/>
      <c r="J348" s="270">
        <f>ROUND(I348*H348,2)</f>
        <v>0</v>
      </c>
      <c r="K348" s="266" t="s">
        <v>19</v>
      </c>
      <c r="L348" s="271"/>
      <c r="M348" s="272" t="s">
        <v>19</v>
      </c>
      <c r="N348" s="273" t="s">
        <v>44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AR348" s="223" t="s">
        <v>233</v>
      </c>
      <c r="AT348" s="223" t="s">
        <v>325</v>
      </c>
      <c r="AU348" s="223" t="s">
        <v>83</v>
      </c>
      <c r="AY348" s="17" t="s">
        <v>152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7" t="s">
        <v>81</v>
      </c>
      <c r="BK348" s="224">
        <f>ROUND(I348*H348,2)</f>
        <v>0</v>
      </c>
      <c r="BL348" s="17" t="s">
        <v>151</v>
      </c>
      <c r="BM348" s="223" t="s">
        <v>1965</v>
      </c>
    </row>
    <row r="349" s="13" customFormat="1">
      <c r="B349" s="242"/>
      <c r="C349" s="243"/>
      <c r="D349" s="229" t="s">
        <v>182</v>
      </c>
      <c r="E349" s="244" t="s">
        <v>19</v>
      </c>
      <c r="F349" s="245" t="s">
        <v>426</v>
      </c>
      <c r="G349" s="243"/>
      <c r="H349" s="246">
        <v>35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AT349" s="252" t="s">
        <v>182</v>
      </c>
      <c r="AU349" s="252" t="s">
        <v>83</v>
      </c>
      <c r="AV349" s="13" t="s">
        <v>83</v>
      </c>
      <c r="AW349" s="13" t="s">
        <v>35</v>
      </c>
      <c r="AX349" s="13" t="s">
        <v>81</v>
      </c>
      <c r="AY349" s="252" t="s">
        <v>152</v>
      </c>
    </row>
    <row r="350" s="1" customFormat="1" ht="16.5" customHeight="1">
      <c r="B350" s="38"/>
      <c r="C350" s="264" t="s">
        <v>1087</v>
      </c>
      <c r="D350" s="264" t="s">
        <v>325</v>
      </c>
      <c r="E350" s="265" t="s">
        <v>1966</v>
      </c>
      <c r="F350" s="266" t="s">
        <v>1967</v>
      </c>
      <c r="G350" s="267" t="s">
        <v>254</v>
      </c>
      <c r="H350" s="268">
        <v>35</v>
      </c>
      <c r="I350" s="269"/>
      <c r="J350" s="270">
        <f>ROUND(I350*H350,2)</f>
        <v>0</v>
      </c>
      <c r="K350" s="266" t="s">
        <v>19</v>
      </c>
      <c r="L350" s="271"/>
      <c r="M350" s="272" t="s">
        <v>19</v>
      </c>
      <c r="N350" s="273" t="s">
        <v>44</v>
      </c>
      <c r="O350" s="83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AR350" s="223" t="s">
        <v>233</v>
      </c>
      <c r="AT350" s="223" t="s">
        <v>325</v>
      </c>
      <c r="AU350" s="223" t="s">
        <v>83</v>
      </c>
      <c r="AY350" s="17" t="s">
        <v>152</v>
      </c>
      <c r="BE350" s="224">
        <f>IF(N350="základní",J350,0)</f>
        <v>0</v>
      </c>
      <c r="BF350" s="224">
        <f>IF(N350="snížená",J350,0)</f>
        <v>0</v>
      </c>
      <c r="BG350" s="224">
        <f>IF(N350="zákl. přenesená",J350,0)</f>
        <v>0</v>
      </c>
      <c r="BH350" s="224">
        <f>IF(N350="sníž. přenesená",J350,0)</f>
        <v>0</v>
      </c>
      <c r="BI350" s="224">
        <f>IF(N350="nulová",J350,0)</f>
        <v>0</v>
      </c>
      <c r="BJ350" s="17" t="s">
        <v>81</v>
      </c>
      <c r="BK350" s="224">
        <f>ROUND(I350*H350,2)</f>
        <v>0</v>
      </c>
      <c r="BL350" s="17" t="s">
        <v>151</v>
      </c>
      <c r="BM350" s="223" t="s">
        <v>1968</v>
      </c>
    </row>
    <row r="351" s="13" customFormat="1">
      <c r="B351" s="242"/>
      <c r="C351" s="243"/>
      <c r="D351" s="229" t="s">
        <v>182</v>
      </c>
      <c r="E351" s="244" t="s">
        <v>19</v>
      </c>
      <c r="F351" s="245" t="s">
        <v>426</v>
      </c>
      <c r="G351" s="243"/>
      <c r="H351" s="246">
        <v>35</v>
      </c>
      <c r="I351" s="247"/>
      <c r="J351" s="243"/>
      <c r="K351" s="243"/>
      <c r="L351" s="248"/>
      <c r="M351" s="249"/>
      <c r="N351" s="250"/>
      <c r="O351" s="250"/>
      <c r="P351" s="250"/>
      <c r="Q351" s="250"/>
      <c r="R351" s="250"/>
      <c r="S351" s="250"/>
      <c r="T351" s="251"/>
      <c r="AT351" s="252" t="s">
        <v>182</v>
      </c>
      <c r="AU351" s="252" t="s">
        <v>83</v>
      </c>
      <c r="AV351" s="13" t="s">
        <v>83</v>
      </c>
      <c r="AW351" s="13" t="s">
        <v>35</v>
      </c>
      <c r="AX351" s="13" t="s">
        <v>81</v>
      </c>
      <c r="AY351" s="252" t="s">
        <v>152</v>
      </c>
    </row>
    <row r="352" s="1" customFormat="1" ht="16.5" customHeight="1">
      <c r="B352" s="38"/>
      <c r="C352" s="264" t="s">
        <v>1095</v>
      </c>
      <c r="D352" s="264" t="s">
        <v>325</v>
      </c>
      <c r="E352" s="265" t="s">
        <v>1969</v>
      </c>
      <c r="F352" s="266" t="s">
        <v>1970</v>
      </c>
      <c r="G352" s="267" t="s">
        <v>1949</v>
      </c>
      <c r="H352" s="268">
        <v>4</v>
      </c>
      <c r="I352" s="269"/>
      <c r="J352" s="270">
        <f>ROUND(I352*H352,2)</f>
        <v>0</v>
      </c>
      <c r="K352" s="266" t="s">
        <v>19</v>
      </c>
      <c r="L352" s="271"/>
      <c r="M352" s="272" t="s">
        <v>19</v>
      </c>
      <c r="N352" s="273" t="s">
        <v>44</v>
      </c>
      <c r="O352" s="83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AR352" s="223" t="s">
        <v>233</v>
      </c>
      <c r="AT352" s="223" t="s">
        <v>325</v>
      </c>
      <c r="AU352" s="223" t="s">
        <v>83</v>
      </c>
      <c r="AY352" s="17" t="s">
        <v>152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151</v>
      </c>
      <c r="BM352" s="223" t="s">
        <v>1971</v>
      </c>
    </row>
    <row r="353" s="13" customFormat="1">
      <c r="B353" s="242"/>
      <c r="C353" s="243"/>
      <c r="D353" s="229" t="s">
        <v>182</v>
      </c>
      <c r="E353" s="244" t="s">
        <v>19</v>
      </c>
      <c r="F353" s="245" t="s">
        <v>151</v>
      </c>
      <c r="G353" s="243"/>
      <c r="H353" s="246">
        <v>4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AT353" s="252" t="s">
        <v>182</v>
      </c>
      <c r="AU353" s="252" t="s">
        <v>83</v>
      </c>
      <c r="AV353" s="13" t="s">
        <v>83</v>
      </c>
      <c r="AW353" s="13" t="s">
        <v>35</v>
      </c>
      <c r="AX353" s="13" t="s">
        <v>81</v>
      </c>
      <c r="AY353" s="252" t="s">
        <v>152</v>
      </c>
    </row>
    <row r="354" s="1" customFormat="1" ht="24" customHeight="1">
      <c r="B354" s="38"/>
      <c r="C354" s="264" t="s">
        <v>1105</v>
      </c>
      <c r="D354" s="264" t="s">
        <v>325</v>
      </c>
      <c r="E354" s="265" t="s">
        <v>1972</v>
      </c>
      <c r="F354" s="266" t="s">
        <v>1973</v>
      </c>
      <c r="G354" s="267" t="s">
        <v>267</v>
      </c>
      <c r="H354" s="268">
        <v>4</v>
      </c>
      <c r="I354" s="269"/>
      <c r="J354" s="270">
        <f>ROUND(I354*H354,2)</f>
        <v>0</v>
      </c>
      <c r="K354" s="266" t="s">
        <v>1382</v>
      </c>
      <c r="L354" s="271"/>
      <c r="M354" s="272" t="s">
        <v>19</v>
      </c>
      <c r="N354" s="273" t="s">
        <v>44</v>
      </c>
      <c r="O354" s="83"/>
      <c r="P354" s="227">
        <f>O354*H354</f>
        <v>0</v>
      </c>
      <c r="Q354" s="227">
        <v>0.00010000000000000001</v>
      </c>
      <c r="R354" s="227">
        <f>Q354*H354</f>
        <v>0.00040000000000000002</v>
      </c>
      <c r="S354" s="227">
        <v>0</v>
      </c>
      <c r="T354" s="228">
        <f>S354*H354</f>
        <v>0</v>
      </c>
      <c r="AR354" s="223" t="s">
        <v>233</v>
      </c>
      <c r="AT354" s="223" t="s">
        <v>325</v>
      </c>
      <c r="AU354" s="223" t="s">
        <v>83</v>
      </c>
      <c r="AY354" s="17" t="s">
        <v>152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7" t="s">
        <v>81</v>
      </c>
      <c r="BK354" s="224">
        <f>ROUND(I354*H354,2)</f>
        <v>0</v>
      </c>
      <c r="BL354" s="17" t="s">
        <v>151</v>
      </c>
      <c r="BM354" s="223" t="s">
        <v>1974</v>
      </c>
    </row>
    <row r="355" s="1" customFormat="1" ht="16.5" customHeight="1">
      <c r="B355" s="38"/>
      <c r="C355" s="264" t="s">
        <v>1109</v>
      </c>
      <c r="D355" s="264" t="s">
        <v>325</v>
      </c>
      <c r="E355" s="265" t="s">
        <v>1975</v>
      </c>
      <c r="F355" s="266" t="s">
        <v>1976</v>
      </c>
      <c r="G355" s="267" t="s">
        <v>1949</v>
      </c>
      <c r="H355" s="268">
        <v>1</v>
      </c>
      <c r="I355" s="269"/>
      <c r="J355" s="270">
        <f>ROUND(I355*H355,2)</f>
        <v>0</v>
      </c>
      <c r="K355" s="266" t="s">
        <v>19</v>
      </c>
      <c r="L355" s="271"/>
      <c r="M355" s="272" t="s">
        <v>19</v>
      </c>
      <c r="N355" s="273" t="s">
        <v>44</v>
      </c>
      <c r="O355" s="83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AR355" s="223" t="s">
        <v>233</v>
      </c>
      <c r="AT355" s="223" t="s">
        <v>325</v>
      </c>
      <c r="AU355" s="223" t="s">
        <v>83</v>
      </c>
      <c r="AY355" s="17" t="s">
        <v>152</v>
      </c>
      <c r="BE355" s="224">
        <f>IF(N355="základní",J355,0)</f>
        <v>0</v>
      </c>
      <c r="BF355" s="224">
        <f>IF(N355="snížená",J355,0)</f>
        <v>0</v>
      </c>
      <c r="BG355" s="224">
        <f>IF(N355="zákl. přenesená",J355,0)</f>
        <v>0</v>
      </c>
      <c r="BH355" s="224">
        <f>IF(N355="sníž. přenesená",J355,0)</f>
        <v>0</v>
      </c>
      <c r="BI355" s="224">
        <f>IF(N355="nulová",J355,0)</f>
        <v>0</v>
      </c>
      <c r="BJ355" s="17" t="s">
        <v>81</v>
      </c>
      <c r="BK355" s="224">
        <f>ROUND(I355*H355,2)</f>
        <v>0</v>
      </c>
      <c r="BL355" s="17" t="s">
        <v>151</v>
      </c>
      <c r="BM355" s="223" t="s">
        <v>1977</v>
      </c>
    </row>
    <row r="356" s="1" customFormat="1" ht="16.5" customHeight="1">
      <c r="B356" s="38"/>
      <c r="C356" s="264" t="s">
        <v>1113</v>
      </c>
      <c r="D356" s="264" t="s">
        <v>325</v>
      </c>
      <c r="E356" s="265" t="s">
        <v>1978</v>
      </c>
      <c r="F356" s="266" t="s">
        <v>1979</v>
      </c>
      <c r="G356" s="267" t="s">
        <v>1949</v>
      </c>
      <c r="H356" s="268">
        <v>2</v>
      </c>
      <c r="I356" s="269"/>
      <c r="J356" s="270">
        <f>ROUND(I356*H356,2)</f>
        <v>0</v>
      </c>
      <c r="K356" s="266" t="s">
        <v>19</v>
      </c>
      <c r="L356" s="271"/>
      <c r="M356" s="272" t="s">
        <v>19</v>
      </c>
      <c r="N356" s="273" t="s">
        <v>44</v>
      </c>
      <c r="O356" s="83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AR356" s="223" t="s">
        <v>233</v>
      </c>
      <c r="AT356" s="223" t="s">
        <v>325</v>
      </c>
      <c r="AU356" s="223" t="s">
        <v>83</v>
      </c>
      <c r="AY356" s="17" t="s">
        <v>152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7" t="s">
        <v>81</v>
      </c>
      <c r="BK356" s="224">
        <f>ROUND(I356*H356,2)</f>
        <v>0</v>
      </c>
      <c r="BL356" s="17" t="s">
        <v>151</v>
      </c>
      <c r="BM356" s="223" t="s">
        <v>1980</v>
      </c>
    </row>
    <row r="357" s="1" customFormat="1" ht="16.5" customHeight="1">
      <c r="B357" s="38"/>
      <c r="C357" s="264" t="s">
        <v>1118</v>
      </c>
      <c r="D357" s="264" t="s">
        <v>325</v>
      </c>
      <c r="E357" s="265" t="s">
        <v>1981</v>
      </c>
      <c r="F357" s="266" t="s">
        <v>1982</v>
      </c>
      <c r="G357" s="267" t="s">
        <v>254</v>
      </c>
      <c r="H357" s="268">
        <v>10</v>
      </c>
      <c r="I357" s="269"/>
      <c r="J357" s="270">
        <f>ROUND(I357*H357,2)</f>
        <v>0</v>
      </c>
      <c r="K357" s="266" t="s">
        <v>19</v>
      </c>
      <c r="L357" s="271"/>
      <c r="M357" s="272" t="s">
        <v>19</v>
      </c>
      <c r="N357" s="273" t="s">
        <v>44</v>
      </c>
      <c r="O357" s="83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AR357" s="223" t="s">
        <v>233</v>
      </c>
      <c r="AT357" s="223" t="s">
        <v>325</v>
      </c>
      <c r="AU357" s="223" t="s">
        <v>83</v>
      </c>
      <c r="AY357" s="17" t="s">
        <v>152</v>
      </c>
      <c r="BE357" s="224">
        <f>IF(N357="základní",J357,0)</f>
        <v>0</v>
      </c>
      <c r="BF357" s="224">
        <f>IF(N357="snížená",J357,0)</f>
        <v>0</v>
      </c>
      <c r="BG357" s="224">
        <f>IF(N357="zákl. přenesená",J357,0)</f>
        <v>0</v>
      </c>
      <c r="BH357" s="224">
        <f>IF(N357="sníž. přenesená",J357,0)</f>
        <v>0</v>
      </c>
      <c r="BI357" s="224">
        <f>IF(N357="nulová",J357,0)</f>
        <v>0</v>
      </c>
      <c r="BJ357" s="17" t="s">
        <v>81</v>
      </c>
      <c r="BK357" s="224">
        <f>ROUND(I357*H357,2)</f>
        <v>0</v>
      </c>
      <c r="BL357" s="17" t="s">
        <v>151</v>
      </c>
      <c r="BM357" s="223" t="s">
        <v>1983</v>
      </c>
    </row>
    <row r="358" s="1" customFormat="1" ht="16.5" customHeight="1">
      <c r="B358" s="38"/>
      <c r="C358" s="264" t="s">
        <v>1126</v>
      </c>
      <c r="D358" s="264" t="s">
        <v>325</v>
      </c>
      <c r="E358" s="265" t="s">
        <v>1984</v>
      </c>
      <c r="F358" s="266" t="s">
        <v>1985</v>
      </c>
      <c r="G358" s="267" t="s">
        <v>254</v>
      </c>
      <c r="H358" s="268">
        <v>35</v>
      </c>
      <c r="I358" s="269"/>
      <c r="J358" s="270">
        <f>ROUND(I358*H358,2)</f>
        <v>0</v>
      </c>
      <c r="K358" s="266" t="s">
        <v>19</v>
      </c>
      <c r="L358" s="271"/>
      <c r="M358" s="272" t="s">
        <v>19</v>
      </c>
      <c r="N358" s="273" t="s">
        <v>44</v>
      </c>
      <c r="O358" s="83"/>
      <c r="P358" s="227">
        <f>O358*H358</f>
        <v>0</v>
      </c>
      <c r="Q358" s="227">
        <v>0</v>
      </c>
      <c r="R358" s="227">
        <f>Q358*H358</f>
        <v>0</v>
      </c>
      <c r="S358" s="227">
        <v>0</v>
      </c>
      <c r="T358" s="228">
        <f>S358*H358</f>
        <v>0</v>
      </c>
      <c r="AR358" s="223" t="s">
        <v>233</v>
      </c>
      <c r="AT358" s="223" t="s">
        <v>325</v>
      </c>
      <c r="AU358" s="223" t="s">
        <v>83</v>
      </c>
      <c r="AY358" s="17" t="s">
        <v>152</v>
      </c>
      <c r="BE358" s="224">
        <f>IF(N358="základní",J358,0)</f>
        <v>0</v>
      </c>
      <c r="BF358" s="224">
        <f>IF(N358="snížená",J358,0)</f>
        <v>0</v>
      </c>
      <c r="BG358" s="224">
        <f>IF(N358="zákl. přenesená",J358,0)</f>
        <v>0</v>
      </c>
      <c r="BH358" s="224">
        <f>IF(N358="sníž. přenesená",J358,0)</f>
        <v>0</v>
      </c>
      <c r="BI358" s="224">
        <f>IF(N358="nulová",J358,0)</f>
        <v>0</v>
      </c>
      <c r="BJ358" s="17" t="s">
        <v>81</v>
      </c>
      <c r="BK358" s="224">
        <f>ROUND(I358*H358,2)</f>
        <v>0</v>
      </c>
      <c r="BL358" s="17" t="s">
        <v>151</v>
      </c>
      <c r="BM358" s="223" t="s">
        <v>1986</v>
      </c>
    </row>
    <row r="359" s="13" customFormat="1">
      <c r="B359" s="242"/>
      <c r="C359" s="243"/>
      <c r="D359" s="229" t="s">
        <v>182</v>
      </c>
      <c r="E359" s="244" t="s">
        <v>19</v>
      </c>
      <c r="F359" s="245" t="s">
        <v>426</v>
      </c>
      <c r="G359" s="243"/>
      <c r="H359" s="246">
        <v>35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AT359" s="252" t="s">
        <v>182</v>
      </c>
      <c r="AU359" s="252" t="s">
        <v>83</v>
      </c>
      <c r="AV359" s="13" t="s">
        <v>83</v>
      </c>
      <c r="AW359" s="13" t="s">
        <v>35</v>
      </c>
      <c r="AX359" s="13" t="s">
        <v>81</v>
      </c>
      <c r="AY359" s="252" t="s">
        <v>152</v>
      </c>
    </row>
    <row r="360" s="1" customFormat="1" ht="16.5" customHeight="1">
      <c r="B360" s="38"/>
      <c r="C360" s="264" t="s">
        <v>1133</v>
      </c>
      <c r="D360" s="264" t="s">
        <v>325</v>
      </c>
      <c r="E360" s="265" t="s">
        <v>1987</v>
      </c>
      <c r="F360" s="266" t="s">
        <v>1988</v>
      </c>
      <c r="G360" s="267" t="s">
        <v>1949</v>
      </c>
      <c r="H360" s="268">
        <v>3</v>
      </c>
      <c r="I360" s="269"/>
      <c r="J360" s="270">
        <f>ROUND(I360*H360,2)</f>
        <v>0</v>
      </c>
      <c r="K360" s="266" t="s">
        <v>19</v>
      </c>
      <c r="L360" s="271"/>
      <c r="M360" s="272" t="s">
        <v>19</v>
      </c>
      <c r="N360" s="273" t="s">
        <v>44</v>
      </c>
      <c r="O360" s="83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AR360" s="223" t="s">
        <v>233</v>
      </c>
      <c r="AT360" s="223" t="s">
        <v>325</v>
      </c>
      <c r="AU360" s="223" t="s">
        <v>83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151</v>
      </c>
      <c r="BM360" s="223" t="s">
        <v>1989</v>
      </c>
    </row>
    <row r="361" s="1" customFormat="1" ht="16.5" customHeight="1">
      <c r="B361" s="38"/>
      <c r="C361" s="264" t="s">
        <v>1141</v>
      </c>
      <c r="D361" s="264" t="s">
        <v>325</v>
      </c>
      <c r="E361" s="265" t="s">
        <v>1990</v>
      </c>
      <c r="F361" s="266" t="s">
        <v>1991</v>
      </c>
      <c r="G361" s="267" t="s">
        <v>1949</v>
      </c>
      <c r="H361" s="268">
        <v>2</v>
      </c>
      <c r="I361" s="269"/>
      <c r="J361" s="270">
        <f>ROUND(I361*H361,2)</f>
        <v>0</v>
      </c>
      <c r="K361" s="266" t="s">
        <v>19</v>
      </c>
      <c r="L361" s="271"/>
      <c r="M361" s="272" t="s">
        <v>19</v>
      </c>
      <c r="N361" s="273" t="s">
        <v>44</v>
      </c>
      <c r="O361" s="83"/>
      <c r="P361" s="227">
        <f>O361*H361</f>
        <v>0</v>
      </c>
      <c r="Q361" s="227">
        <v>0</v>
      </c>
      <c r="R361" s="227">
        <f>Q361*H361</f>
        <v>0</v>
      </c>
      <c r="S361" s="227">
        <v>0</v>
      </c>
      <c r="T361" s="228">
        <f>S361*H361</f>
        <v>0</v>
      </c>
      <c r="AR361" s="223" t="s">
        <v>233</v>
      </c>
      <c r="AT361" s="223" t="s">
        <v>325</v>
      </c>
      <c r="AU361" s="223" t="s">
        <v>83</v>
      </c>
      <c r="AY361" s="17" t="s">
        <v>152</v>
      </c>
      <c r="BE361" s="224">
        <f>IF(N361="základní",J361,0)</f>
        <v>0</v>
      </c>
      <c r="BF361" s="224">
        <f>IF(N361="snížená",J361,0)</f>
        <v>0</v>
      </c>
      <c r="BG361" s="224">
        <f>IF(N361="zákl. přenesená",J361,0)</f>
        <v>0</v>
      </c>
      <c r="BH361" s="224">
        <f>IF(N361="sníž. přenesená",J361,0)</f>
        <v>0</v>
      </c>
      <c r="BI361" s="224">
        <f>IF(N361="nulová",J361,0)</f>
        <v>0</v>
      </c>
      <c r="BJ361" s="17" t="s">
        <v>81</v>
      </c>
      <c r="BK361" s="224">
        <f>ROUND(I361*H361,2)</f>
        <v>0</v>
      </c>
      <c r="BL361" s="17" t="s">
        <v>151</v>
      </c>
      <c r="BM361" s="223" t="s">
        <v>1992</v>
      </c>
    </row>
    <row r="362" s="1" customFormat="1" ht="16.5" customHeight="1">
      <c r="B362" s="38"/>
      <c r="C362" s="264" t="s">
        <v>1150</v>
      </c>
      <c r="D362" s="264" t="s">
        <v>325</v>
      </c>
      <c r="E362" s="265" t="s">
        <v>1993</v>
      </c>
      <c r="F362" s="266" t="s">
        <v>1994</v>
      </c>
      <c r="G362" s="267" t="s">
        <v>1949</v>
      </c>
      <c r="H362" s="268">
        <v>1</v>
      </c>
      <c r="I362" s="269"/>
      <c r="J362" s="270">
        <f>ROUND(I362*H362,2)</f>
        <v>0</v>
      </c>
      <c r="K362" s="266" t="s">
        <v>19</v>
      </c>
      <c r="L362" s="271"/>
      <c r="M362" s="272" t="s">
        <v>19</v>
      </c>
      <c r="N362" s="273" t="s">
        <v>44</v>
      </c>
      <c r="O362" s="83"/>
      <c r="P362" s="227">
        <f>O362*H362</f>
        <v>0</v>
      </c>
      <c r="Q362" s="227">
        <v>0</v>
      </c>
      <c r="R362" s="227">
        <f>Q362*H362</f>
        <v>0</v>
      </c>
      <c r="S362" s="227">
        <v>0</v>
      </c>
      <c r="T362" s="228">
        <f>S362*H362</f>
        <v>0</v>
      </c>
      <c r="AR362" s="223" t="s">
        <v>233</v>
      </c>
      <c r="AT362" s="223" t="s">
        <v>325</v>
      </c>
      <c r="AU362" s="223" t="s">
        <v>83</v>
      </c>
      <c r="AY362" s="17" t="s">
        <v>152</v>
      </c>
      <c r="BE362" s="224">
        <f>IF(N362="základní",J362,0)</f>
        <v>0</v>
      </c>
      <c r="BF362" s="224">
        <f>IF(N362="snížená",J362,0)</f>
        <v>0</v>
      </c>
      <c r="BG362" s="224">
        <f>IF(N362="zákl. přenesená",J362,0)</f>
        <v>0</v>
      </c>
      <c r="BH362" s="224">
        <f>IF(N362="sníž. přenesená",J362,0)</f>
        <v>0</v>
      </c>
      <c r="BI362" s="224">
        <f>IF(N362="nulová",J362,0)</f>
        <v>0</v>
      </c>
      <c r="BJ362" s="17" t="s">
        <v>81</v>
      </c>
      <c r="BK362" s="224">
        <f>ROUND(I362*H362,2)</f>
        <v>0</v>
      </c>
      <c r="BL362" s="17" t="s">
        <v>151</v>
      </c>
      <c r="BM362" s="223" t="s">
        <v>1995</v>
      </c>
    </row>
    <row r="363" s="1" customFormat="1" ht="24" customHeight="1">
      <c r="B363" s="38"/>
      <c r="C363" s="264" t="s">
        <v>1154</v>
      </c>
      <c r="D363" s="264" t="s">
        <v>325</v>
      </c>
      <c r="E363" s="265" t="s">
        <v>1996</v>
      </c>
      <c r="F363" s="266" t="s">
        <v>1997</v>
      </c>
      <c r="G363" s="267" t="s">
        <v>1949</v>
      </c>
      <c r="H363" s="268">
        <v>1</v>
      </c>
      <c r="I363" s="269"/>
      <c r="J363" s="270">
        <f>ROUND(I363*H363,2)</f>
        <v>0</v>
      </c>
      <c r="K363" s="266" t="s">
        <v>19</v>
      </c>
      <c r="L363" s="271"/>
      <c r="M363" s="272" t="s">
        <v>19</v>
      </c>
      <c r="N363" s="273" t="s">
        <v>44</v>
      </c>
      <c r="O363" s="83"/>
      <c r="P363" s="227">
        <f>O363*H363</f>
        <v>0</v>
      </c>
      <c r="Q363" s="227">
        <v>0</v>
      </c>
      <c r="R363" s="227">
        <f>Q363*H363</f>
        <v>0</v>
      </c>
      <c r="S363" s="227">
        <v>0</v>
      </c>
      <c r="T363" s="228">
        <f>S363*H363</f>
        <v>0</v>
      </c>
      <c r="AR363" s="223" t="s">
        <v>233</v>
      </c>
      <c r="AT363" s="223" t="s">
        <v>325</v>
      </c>
      <c r="AU363" s="223" t="s">
        <v>83</v>
      </c>
      <c r="AY363" s="17" t="s">
        <v>152</v>
      </c>
      <c r="BE363" s="224">
        <f>IF(N363="základní",J363,0)</f>
        <v>0</v>
      </c>
      <c r="BF363" s="224">
        <f>IF(N363="snížená",J363,0)</f>
        <v>0</v>
      </c>
      <c r="BG363" s="224">
        <f>IF(N363="zákl. přenesená",J363,0)</f>
        <v>0</v>
      </c>
      <c r="BH363" s="224">
        <f>IF(N363="sníž. přenesená",J363,0)</f>
        <v>0</v>
      </c>
      <c r="BI363" s="224">
        <f>IF(N363="nulová",J363,0)</f>
        <v>0</v>
      </c>
      <c r="BJ363" s="17" t="s">
        <v>81</v>
      </c>
      <c r="BK363" s="224">
        <f>ROUND(I363*H363,2)</f>
        <v>0</v>
      </c>
      <c r="BL363" s="17" t="s">
        <v>151</v>
      </c>
      <c r="BM363" s="223" t="s">
        <v>1998</v>
      </c>
    </row>
    <row r="364" s="1" customFormat="1" ht="16.5" customHeight="1">
      <c r="B364" s="38"/>
      <c r="C364" s="264" t="s">
        <v>1158</v>
      </c>
      <c r="D364" s="264" t="s">
        <v>325</v>
      </c>
      <c r="E364" s="265" t="s">
        <v>1999</v>
      </c>
      <c r="F364" s="266" t="s">
        <v>2000</v>
      </c>
      <c r="G364" s="267" t="s">
        <v>1949</v>
      </c>
      <c r="H364" s="268">
        <v>3</v>
      </c>
      <c r="I364" s="269"/>
      <c r="J364" s="270">
        <f>ROUND(I364*H364,2)</f>
        <v>0</v>
      </c>
      <c r="K364" s="266" t="s">
        <v>19</v>
      </c>
      <c r="L364" s="271"/>
      <c r="M364" s="272" t="s">
        <v>19</v>
      </c>
      <c r="N364" s="273" t="s">
        <v>44</v>
      </c>
      <c r="O364" s="83"/>
      <c r="P364" s="227">
        <f>O364*H364</f>
        <v>0</v>
      </c>
      <c r="Q364" s="227">
        <v>0</v>
      </c>
      <c r="R364" s="227">
        <f>Q364*H364</f>
        <v>0</v>
      </c>
      <c r="S364" s="227">
        <v>0</v>
      </c>
      <c r="T364" s="228">
        <f>S364*H364</f>
        <v>0</v>
      </c>
      <c r="AR364" s="223" t="s">
        <v>233</v>
      </c>
      <c r="AT364" s="223" t="s">
        <v>325</v>
      </c>
      <c r="AU364" s="223" t="s">
        <v>83</v>
      </c>
      <c r="AY364" s="17" t="s">
        <v>152</v>
      </c>
      <c r="BE364" s="224">
        <f>IF(N364="základní",J364,0)</f>
        <v>0</v>
      </c>
      <c r="BF364" s="224">
        <f>IF(N364="snížená",J364,0)</f>
        <v>0</v>
      </c>
      <c r="BG364" s="224">
        <f>IF(N364="zákl. přenesená",J364,0)</f>
        <v>0</v>
      </c>
      <c r="BH364" s="224">
        <f>IF(N364="sníž. přenesená",J364,0)</f>
        <v>0</v>
      </c>
      <c r="BI364" s="224">
        <f>IF(N364="nulová",J364,0)</f>
        <v>0</v>
      </c>
      <c r="BJ364" s="17" t="s">
        <v>81</v>
      </c>
      <c r="BK364" s="224">
        <f>ROUND(I364*H364,2)</f>
        <v>0</v>
      </c>
      <c r="BL364" s="17" t="s">
        <v>151</v>
      </c>
      <c r="BM364" s="223" t="s">
        <v>2001</v>
      </c>
    </row>
    <row r="365" s="1" customFormat="1" ht="16.5" customHeight="1">
      <c r="B365" s="38"/>
      <c r="C365" s="264" t="s">
        <v>1165</v>
      </c>
      <c r="D365" s="264" t="s">
        <v>325</v>
      </c>
      <c r="E365" s="265" t="s">
        <v>2002</v>
      </c>
      <c r="F365" s="266" t="s">
        <v>2003</v>
      </c>
      <c r="G365" s="267" t="s">
        <v>1949</v>
      </c>
      <c r="H365" s="268">
        <v>32</v>
      </c>
      <c r="I365" s="269"/>
      <c r="J365" s="270">
        <f>ROUND(I365*H365,2)</f>
        <v>0</v>
      </c>
      <c r="K365" s="266" t="s">
        <v>19</v>
      </c>
      <c r="L365" s="271"/>
      <c r="M365" s="272" t="s">
        <v>19</v>
      </c>
      <c r="N365" s="273" t="s">
        <v>44</v>
      </c>
      <c r="O365" s="83"/>
      <c r="P365" s="227">
        <f>O365*H365</f>
        <v>0</v>
      </c>
      <c r="Q365" s="227">
        <v>0</v>
      </c>
      <c r="R365" s="227">
        <f>Q365*H365</f>
        <v>0</v>
      </c>
      <c r="S365" s="227">
        <v>0</v>
      </c>
      <c r="T365" s="228">
        <f>S365*H365</f>
        <v>0</v>
      </c>
      <c r="AR365" s="223" t="s">
        <v>233</v>
      </c>
      <c r="AT365" s="223" t="s">
        <v>325</v>
      </c>
      <c r="AU365" s="223" t="s">
        <v>83</v>
      </c>
      <c r="AY365" s="17" t="s">
        <v>152</v>
      </c>
      <c r="BE365" s="224">
        <f>IF(N365="základní",J365,0)</f>
        <v>0</v>
      </c>
      <c r="BF365" s="224">
        <f>IF(N365="snížená",J365,0)</f>
        <v>0</v>
      </c>
      <c r="BG365" s="224">
        <f>IF(N365="zákl. přenesená",J365,0)</f>
        <v>0</v>
      </c>
      <c r="BH365" s="224">
        <f>IF(N365="sníž. přenesená",J365,0)</f>
        <v>0</v>
      </c>
      <c r="BI365" s="224">
        <f>IF(N365="nulová",J365,0)</f>
        <v>0</v>
      </c>
      <c r="BJ365" s="17" t="s">
        <v>81</v>
      </c>
      <c r="BK365" s="224">
        <f>ROUND(I365*H365,2)</f>
        <v>0</v>
      </c>
      <c r="BL365" s="17" t="s">
        <v>151</v>
      </c>
      <c r="BM365" s="223" t="s">
        <v>2004</v>
      </c>
    </row>
    <row r="366" s="1" customFormat="1" ht="16.5" customHeight="1">
      <c r="B366" s="38"/>
      <c r="C366" s="264" t="s">
        <v>1169</v>
      </c>
      <c r="D366" s="264" t="s">
        <v>325</v>
      </c>
      <c r="E366" s="265" t="s">
        <v>2005</v>
      </c>
      <c r="F366" s="266" t="s">
        <v>2006</v>
      </c>
      <c r="G366" s="267" t="s">
        <v>1949</v>
      </c>
      <c r="H366" s="268">
        <v>2</v>
      </c>
      <c r="I366" s="269"/>
      <c r="J366" s="270">
        <f>ROUND(I366*H366,2)</f>
        <v>0</v>
      </c>
      <c r="K366" s="266" t="s">
        <v>19</v>
      </c>
      <c r="L366" s="271"/>
      <c r="M366" s="272" t="s">
        <v>19</v>
      </c>
      <c r="N366" s="273" t="s">
        <v>44</v>
      </c>
      <c r="O366" s="83"/>
      <c r="P366" s="227">
        <f>O366*H366</f>
        <v>0</v>
      </c>
      <c r="Q366" s="227">
        <v>0</v>
      </c>
      <c r="R366" s="227">
        <f>Q366*H366</f>
        <v>0</v>
      </c>
      <c r="S366" s="227">
        <v>0</v>
      </c>
      <c r="T366" s="228">
        <f>S366*H366</f>
        <v>0</v>
      </c>
      <c r="AR366" s="223" t="s">
        <v>233</v>
      </c>
      <c r="AT366" s="223" t="s">
        <v>325</v>
      </c>
      <c r="AU366" s="223" t="s">
        <v>83</v>
      </c>
      <c r="AY366" s="17" t="s">
        <v>152</v>
      </c>
      <c r="BE366" s="224">
        <f>IF(N366="základní",J366,0)</f>
        <v>0</v>
      </c>
      <c r="BF366" s="224">
        <f>IF(N366="snížená",J366,0)</f>
        <v>0</v>
      </c>
      <c r="BG366" s="224">
        <f>IF(N366="zákl. přenesená",J366,0)</f>
        <v>0</v>
      </c>
      <c r="BH366" s="224">
        <f>IF(N366="sníž. přenesená",J366,0)</f>
        <v>0</v>
      </c>
      <c r="BI366" s="224">
        <f>IF(N366="nulová",J366,0)</f>
        <v>0</v>
      </c>
      <c r="BJ366" s="17" t="s">
        <v>81</v>
      </c>
      <c r="BK366" s="224">
        <f>ROUND(I366*H366,2)</f>
        <v>0</v>
      </c>
      <c r="BL366" s="17" t="s">
        <v>151</v>
      </c>
      <c r="BM366" s="223" t="s">
        <v>2007</v>
      </c>
    </row>
    <row r="367" s="1" customFormat="1" ht="16.5" customHeight="1">
      <c r="B367" s="38"/>
      <c r="C367" s="264" t="s">
        <v>1176</v>
      </c>
      <c r="D367" s="264" t="s">
        <v>325</v>
      </c>
      <c r="E367" s="265" t="s">
        <v>2008</v>
      </c>
      <c r="F367" s="266" t="s">
        <v>2009</v>
      </c>
      <c r="G367" s="267" t="s">
        <v>223</v>
      </c>
      <c r="H367" s="268">
        <v>0.26000000000000001</v>
      </c>
      <c r="I367" s="269"/>
      <c r="J367" s="270">
        <f>ROUND(I367*H367,2)</f>
        <v>0</v>
      </c>
      <c r="K367" s="266" t="s">
        <v>19</v>
      </c>
      <c r="L367" s="271"/>
      <c r="M367" s="272" t="s">
        <v>19</v>
      </c>
      <c r="N367" s="273" t="s">
        <v>44</v>
      </c>
      <c r="O367" s="83"/>
      <c r="P367" s="227">
        <f>O367*H367</f>
        <v>0</v>
      </c>
      <c r="Q367" s="227">
        <v>0</v>
      </c>
      <c r="R367" s="227">
        <f>Q367*H367</f>
        <v>0</v>
      </c>
      <c r="S367" s="227">
        <v>0</v>
      </c>
      <c r="T367" s="228">
        <f>S367*H367</f>
        <v>0</v>
      </c>
      <c r="AR367" s="223" t="s">
        <v>233</v>
      </c>
      <c r="AT367" s="223" t="s">
        <v>325</v>
      </c>
      <c r="AU367" s="223" t="s">
        <v>83</v>
      </c>
      <c r="AY367" s="17" t="s">
        <v>152</v>
      </c>
      <c r="BE367" s="224">
        <f>IF(N367="základní",J367,0)</f>
        <v>0</v>
      </c>
      <c r="BF367" s="224">
        <f>IF(N367="snížená",J367,0)</f>
        <v>0</v>
      </c>
      <c r="BG367" s="224">
        <f>IF(N367="zákl. přenesená",J367,0)</f>
        <v>0</v>
      </c>
      <c r="BH367" s="224">
        <f>IF(N367="sníž. přenesená",J367,0)</f>
        <v>0</v>
      </c>
      <c r="BI367" s="224">
        <f>IF(N367="nulová",J367,0)</f>
        <v>0</v>
      </c>
      <c r="BJ367" s="17" t="s">
        <v>81</v>
      </c>
      <c r="BK367" s="224">
        <f>ROUND(I367*H367,2)</f>
        <v>0</v>
      </c>
      <c r="BL367" s="17" t="s">
        <v>151</v>
      </c>
      <c r="BM367" s="223" t="s">
        <v>2010</v>
      </c>
    </row>
    <row r="368" s="11" customFormat="1" ht="22.8" customHeight="1">
      <c r="B368" s="195"/>
      <c r="C368" s="196"/>
      <c r="D368" s="197" t="s">
        <v>72</v>
      </c>
      <c r="E368" s="209" t="s">
        <v>240</v>
      </c>
      <c r="F368" s="209" t="s">
        <v>1486</v>
      </c>
      <c r="G368" s="196"/>
      <c r="H368" s="196"/>
      <c r="I368" s="199"/>
      <c r="J368" s="210">
        <f>BK368</f>
        <v>0</v>
      </c>
      <c r="K368" s="196"/>
      <c r="L368" s="201"/>
      <c r="M368" s="202"/>
      <c r="N368" s="203"/>
      <c r="O368" s="203"/>
      <c r="P368" s="204">
        <f>SUM(P369:P442)</f>
        <v>0</v>
      </c>
      <c r="Q368" s="203"/>
      <c r="R368" s="204">
        <f>SUM(R369:R442)</f>
        <v>0.048719999999999999</v>
      </c>
      <c r="S368" s="203"/>
      <c r="T368" s="205">
        <f>SUM(T369:T442)</f>
        <v>85.5</v>
      </c>
      <c r="AR368" s="206" t="s">
        <v>81</v>
      </c>
      <c r="AT368" s="207" t="s">
        <v>72</v>
      </c>
      <c r="AU368" s="207" t="s">
        <v>81</v>
      </c>
      <c r="AY368" s="206" t="s">
        <v>152</v>
      </c>
      <c r="BK368" s="208">
        <f>SUM(BK369:BK442)</f>
        <v>0</v>
      </c>
    </row>
    <row r="369" s="1" customFormat="1" ht="48" customHeight="1">
      <c r="B369" s="38"/>
      <c r="C369" s="211" t="s">
        <v>1181</v>
      </c>
      <c r="D369" s="211" t="s">
        <v>155</v>
      </c>
      <c r="E369" s="212" t="s">
        <v>2011</v>
      </c>
      <c r="F369" s="213" t="s">
        <v>2012</v>
      </c>
      <c r="G369" s="214" t="s">
        <v>177</v>
      </c>
      <c r="H369" s="215">
        <v>11.699999999999999</v>
      </c>
      <c r="I369" s="216"/>
      <c r="J369" s="217">
        <f>ROUND(I369*H369,2)</f>
        <v>0</v>
      </c>
      <c r="K369" s="213" t="s">
        <v>1382</v>
      </c>
      <c r="L369" s="43"/>
      <c r="M369" s="225" t="s">
        <v>19</v>
      </c>
      <c r="N369" s="226" t="s">
        <v>44</v>
      </c>
      <c r="O369" s="83"/>
      <c r="P369" s="227">
        <f>O369*H369</f>
        <v>0</v>
      </c>
      <c r="Q369" s="227">
        <v>0</v>
      </c>
      <c r="R369" s="227">
        <f>Q369*H369</f>
        <v>0</v>
      </c>
      <c r="S369" s="227">
        <v>1.8</v>
      </c>
      <c r="T369" s="228">
        <f>S369*H369</f>
        <v>21.059999999999999</v>
      </c>
      <c r="AR369" s="223" t="s">
        <v>151</v>
      </c>
      <c r="AT369" s="223" t="s">
        <v>155</v>
      </c>
      <c r="AU369" s="223" t="s">
        <v>83</v>
      </c>
      <c r="AY369" s="17" t="s">
        <v>152</v>
      </c>
      <c r="BE369" s="224">
        <f>IF(N369="základní",J369,0)</f>
        <v>0</v>
      </c>
      <c r="BF369" s="224">
        <f>IF(N369="snížená",J369,0)</f>
        <v>0</v>
      </c>
      <c r="BG369" s="224">
        <f>IF(N369="zákl. přenesená",J369,0)</f>
        <v>0</v>
      </c>
      <c r="BH369" s="224">
        <f>IF(N369="sníž. přenesená",J369,0)</f>
        <v>0</v>
      </c>
      <c r="BI369" s="224">
        <f>IF(N369="nulová",J369,0)</f>
        <v>0</v>
      </c>
      <c r="BJ369" s="17" t="s">
        <v>81</v>
      </c>
      <c r="BK369" s="224">
        <f>ROUND(I369*H369,2)</f>
        <v>0</v>
      </c>
      <c r="BL369" s="17" t="s">
        <v>151</v>
      </c>
      <c r="BM369" s="223" t="s">
        <v>2013</v>
      </c>
    </row>
    <row r="370" s="13" customFormat="1">
      <c r="B370" s="242"/>
      <c r="C370" s="243"/>
      <c r="D370" s="229" t="s">
        <v>182</v>
      </c>
      <c r="E370" s="244" t="s">
        <v>19</v>
      </c>
      <c r="F370" s="245" t="s">
        <v>2014</v>
      </c>
      <c r="G370" s="243"/>
      <c r="H370" s="246">
        <v>1.8</v>
      </c>
      <c r="I370" s="247"/>
      <c r="J370" s="243"/>
      <c r="K370" s="243"/>
      <c r="L370" s="248"/>
      <c r="M370" s="249"/>
      <c r="N370" s="250"/>
      <c r="O370" s="250"/>
      <c r="P370" s="250"/>
      <c r="Q370" s="250"/>
      <c r="R370" s="250"/>
      <c r="S370" s="250"/>
      <c r="T370" s="251"/>
      <c r="AT370" s="252" t="s">
        <v>182</v>
      </c>
      <c r="AU370" s="252" t="s">
        <v>83</v>
      </c>
      <c r="AV370" s="13" t="s">
        <v>83</v>
      </c>
      <c r="AW370" s="13" t="s">
        <v>35</v>
      </c>
      <c r="AX370" s="13" t="s">
        <v>73</v>
      </c>
      <c r="AY370" s="252" t="s">
        <v>152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2015</v>
      </c>
      <c r="G371" s="243"/>
      <c r="H371" s="246">
        <v>7.5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83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3" customFormat="1">
      <c r="B372" s="242"/>
      <c r="C372" s="243"/>
      <c r="D372" s="229" t="s">
        <v>182</v>
      </c>
      <c r="E372" s="244" t="s">
        <v>19</v>
      </c>
      <c r="F372" s="245" t="s">
        <v>2016</v>
      </c>
      <c r="G372" s="243"/>
      <c r="H372" s="246">
        <v>2.3999999999999999</v>
      </c>
      <c r="I372" s="247"/>
      <c r="J372" s="243"/>
      <c r="K372" s="243"/>
      <c r="L372" s="248"/>
      <c r="M372" s="249"/>
      <c r="N372" s="250"/>
      <c r="O372" s="250"/>
      <c r="P372" s="250"/>
      <c r="Q372" s="250"/>
      <c r="R372" s="250"/>
      <c r="S372" s="250"/>
      <c r="T372" s="251"/>
      <c r="AT372" s="252" t="s">
        <v>182</v>
      </c>
      <c r="AU372" s="252" t="s">
        <v>83</v>
      </c>
      <c r="AV372" s="13" t="s">
        <v>83</v>
      </c>
      <c r="AW372" s="13" t="s">
        <v>35</v>
      </c>
      <c r="AX372" s="13" t="s">
        <v>73</v>
      </c>
      <c r="AY372" s="252" t="s">
        <v>152</v>
      </c>
    </row>
    <row r="373" s="14" customFormat="1">
      <c r="B373" s="253"/>
      <c r="C373" s="254"/>
      <c r="D373" s="229" t="s">
        <v>182</v>
      </c>
      <c r="E373" s="255" t="s">
        <v>19</v>
      </c>
      <c r="F373" s="256" t="s">
        <v>189</v>
      </c>
      <c r="G373" s="254"/>
      <c r="H373" s="257">
        <v>11.699999999999999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AT373" s="263" t="s">
        <v>182</v>
      </c>
      <c r="AU373" s="263" t="s">
        <v>83</v>
      </c>
      <c r="AV373" s="14" t="s">
        <v>151</v>
      </c>
      <c r="AW373" s="14" t="s">
        <v>35</v>
      </c>
      <c r="AX373" s="14" t="s">
        <v>81</v>
      </c>
      <c r="AY373" s="263" t="s">
        <v>152</v>
      </c>
    </row>
    <row r="374" s="1" customFormat="1" ht="24" customHeight="1">
      <c r="B374" s="38"/>
      <c r="C374" s="211" t="s">
        <v>1185</v>
      </c>
      <c r="D374" s="211" t="s">
        <v>155</v>
      </c>
      <c r="E374" s="212" t="s">
        <v>2017</v>
      </c>
      <c r="F374" s="213" t="s">
        <v>2018</v>
      </c>
      <c r="G374" s="214" t="s">
        <v>177</v>
      </c>
      <c r="H374" s="215">
        <v>26.875</v>
      </c>
      <c r="I374" s="216"/>
      <c r="J374" s="217">
        <f>ROUND(I374*H374,2)</f>
        <v>0</v>
      </c>
      <c r="K374" s="213" t="s">
        <v>1382</v>
      </c>
      <c r="L374" s="43"/>
      <c r="M374" s="225" t="s">
        <v>19</v>
      </c>
      <c r="N374" s="226" t="s">
        <v>44</v>
      </c>
      <c r="O374" s="83"/>
      <c r="P374" s="227">
        <f>O374*H374</f>
        <v>0</v>
      </c>
      <c r="Q374" s="227">
        <v>0</v>
      </c>
      <c r="R374" s="227">
        <f>Q374*H374</f>
        <v>0</v>
      </c>
      <c r="S374" s="227">
        <v>2.2000000000000002</v>
      </c>
      <c r="T374" s="228">
        <f>S374*H374</f>
        <v>59.125000000000007</v>
      </c>
      <c r="AR374" s="223" t="s">
        <v>151</v>
      </c>
      <c r="AT374" s="223" t="s">
        <v>155</v>
      </c>
      <c r="AU374" s="223" t="s">
        <v>83</v>
      </c>
      <c r="AY374" s="17" t="s">
        <v>152</v>
      </c>
      <c r="BE374" s="224">
        <f>IF(N374="základní",J374,0)</f>
        <v>0</v>
      </c>
      <c r="BF374" s="224">
        <f>IF(N374="snížená",J374,0)</f>
        <v>0</v>
      </c>
      <c r="BG374" s="224">
        <f>IF(N374="zákl. přenesená",J374,0)</f>
        <v>0</v>
      </c>
      <c r="BH374" s="224">
        <f>IF(N374="sníž. přenesená",J374,0)</f>
        <v>0</v>
      </c>
      <c r="BI374" s="224">
        <f>IF(N374="nulová",J374,0)</f>
        <v>0</v>
      </c>
      <c r="BJ374" s="17" t="s">
        <v>81</v>
      </c>
      <c r="BK374" s="224">
        <f>ROUND(I374*H374,2)</f>
        <v>0</v>
      </c>
      <c r="BL374" s="17" t="s">
        <v>151</v>
      </c>
      <c r="BM374" s="223" t="s">
        <v>2019</v>
      </c>
    </row>
    <row r="375" s="13" customFormat="1">
      <c r="B375" s="242"/>
      <c r="C375" s="243"/>
      <c r="D375" s="229" t="s">
        <v>182</v>
      </c>
      <c r="E375" s="244" t="s">
        <v>19</v>
      </c>
      <c r="F375" s="245" t="s">
        <v>2020</v>
      </c>
      <c r="G375" s="243"/>
      <c r="H375" s="246">
        <v>26.875</v>
      </c>
      <c r="I375" s="247"/>
      <c r="J375" s="243"/>
      <c r="K375" s="243"/>
      <c r="L375" s="248"/>
      <c r="M375" s="249"/>
      <c r="N375" s="250"/>
      <c r="O375" s="250"/>
      <c r="P375" s="250"/>
      <c r="Q375" s="250"/>
      <c r="R375" s="250"/>
      <c r="S375" s="250"/>
      <c r="T375" s="251"/>
      <c r="AT375" s="252" t="s">
        <v>182</v>
      </c>
      <c r="AU375" s="252" t="s">
        <v>83</v>
      </c>
      <c r="AV375" s="13" t="s">
        <v>83</v>
      </c>
      <c r="AW375" s="13" t="s">
        <v>35</v>
      </c>
      <c r="AX375" s="13" t="s">
        <v>73</v>
      </c>
      <c r="AY375" s="252" t="s">
        <v>152</v>
      </c>
    </row>
    <row r="376" s="14" customFormat="1">
      <c r="B376" s="253"/>
      <c r="C376" s="254"/>
      <c r="D376" s="229" t="s">
        <v>182</v>
      </c>
      <c r="E376" s="255" t="s">
        <v>19</v>
      </c>
      <c r="F376" s="256" t="s">
        <v>189</v>
      </c>
      <c r="G376" s="254"/>
      <c r="H376" s="257">
        <v>26.875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AT376" s="263" t="s">
        <v>182</v>
      </c>
      <c r="AU376" s="263" t="s">
        <v>83</v>
      </c>
      <c r="AV376" s="14" t="s">
        <v>151</v>
      </c>
      <c r="AW376" s="14" t="s">
        <v>35</v>
      </c>
      <c r="AX376" s="14" t="s">
        <v>81</v>
      </c>
      <c r="AY376" s="263" t="s">
        <v>152</v>
      </c>
    </row>
    <row r="377" s="1" customFormat="1" ht="36" customHeight="1">
      <c r="B377" s="38"/>
      <c r="C377" s="211" t="s">
        <v>1194</v>
      </c>
      <c r="D377" s="211" t="s">
        <v>155</v>
      </c>
      <c r="E377" s="212" t="s">
        <v>2021</v>
      </c>
      <c r="F377" s="213" t="s">
        <v>2022</v>
      </c>
      <c r="G377" s="214" t="s">
        <v>236</v>
      </c>
      <c r="H377" s="215">
        <v>86</v>
      </c>
      <c r="I377" s="216"/>
      <c r="J377" s="217">
        <f>ROUND(I377*H377,2)</f>
        <v>0</v>
      </c>
      <c r="K377" s="213" t="s">
        <v>1387</v>
      </c>
      <c r="L377" s="43"/>
      <c r="M377" s="225" t="s">
        <v>19</v>
      </c>
      <c r="N377" s="226" t="s">
        <v>44</v>
      </c>
      <c r="O377" s="83"/>
      <c r="P377" s="227">
        <f>O377*H377</f>
        <v>0</v>
      </c>
      <c r="Q377" s="227">
        <v>0.00012999999999999999</v>
      </c>
      <c r="R377" s="227">
        <f>Q377*H377</f>
        <v>0.011179999999999999</v>
      </c>
      <c r="S377" s="227">
        <v>0</v>
      </c>
      <c r="T377" s="228">
        <f>S377*H377</f>
        <v>0</v>
      </c>
      <c r="AR377" s="223" t="s">
        <v>151</v>
      </c>
      <c r="AT377" s="223" t="s">
        <v>155</v>
      </c>
      <c r="AU377" s="223" t="s">
        <v>83</v>
      </c>
      <c r="AY377" s="17" t="s">
        <v>152</v>
      </c>
      <c r="BE377" s="224">
        <f>IF(N377="základní",J377,0)</f>
        <v>0</v>
      </c>
      <c r="BF377" s="224">
        <f>IF(N377="snížená",J377,0)</f>
        <v>0</v>
      </c>
      <c r="BG377" s="224">
        <f>IF(N377="zákl. přenesená",J377,0)</f>
        <v>0</v>
      </c>
      <c r="BH377" s="224">
        <f>IF(N377="sníž. přenesená",J377,0)</f>
        <v>0</v>
      </c>
      <c r="BI377" s="224">
        <f>IF(N377="nulová",J377,0)</f>
        <v>0</v>
      </c>
      <c r="BJ377" s="17" t="s">
        <v>81</v>
      </c>
      <c r="BK377" s="224">
        <f>ROUND(I377*H377,2)</f>
        <v>0</v>
      </c>
      <c r="BL377" s="17" t="s">
        <v>151</v>
      </c>
      <c r="BM377" s="223" t="s">
        <v>2023</v>
      </c>
    </row>
    <row r="378" s="13" customFormat="1">
      <c r="B378" s="242"/>
      <c r="C378" s="243"/>
      <c r="D378" s="229" t="s">
        <v>182</v>
      </c>
      <c r="E378" s="244" t="s">
        <v>19</v>
      </c>
      <c r="F378" s="245" t="s">
        <v>2024</v>
      </c>
      <c r="G378" s="243"/>
      <c r="H378" s="246">
        <v>86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AT378" s="252" t="s">
        <v>182</v>
      </c>
      <c r="AU378" s="252" t="s">
        <v>83</v>
      </c>
      <c r="AV378" s="13" t="s">
        <v>83</v>
      </c>
      <c r="AW378" s="13" t="s">
        <v>35</v>
      </c>
      <c r="AX378" s="13" t="s">
        <v>73</v>
      </c>
      <c r="AY378" s="252" t="s">
        <v>152</v>
      </c>
    </row>
    <row r="379" s="14" customFormat="1">
      <c r="B379" s="253"/>
      <c r="C379" s="254"/>
      <c r="D379" s="229" t="s">
        <v>182</v>
      </c>
      <c r="E379" s="255" t="s">
        <v>19</v>
      </c>
      <c r="F379" s="256" t="s">
        <v>189</v>
      </c>
      <c r="G379" s="254"/>
      <c r="H379" s="257">
        <v>86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AT379" s="263" t="s">
        <v>182</v>
      </c>
      <c r="AU379" s="263" t="s">
        <v>83</v>
      </c>
      <c r="AV379" s="14" t="s">
        <v>151</v>
      </c>
      <c r="AW379" s="14" t="s">
        <v>35</v>
      </c>
      <c r="AX379" s="14" t="s">
        <v>81</v>
      </c>
      <c r="AY379" s="263" t="s">
        <v>152</v>
      </c>
    </row>
    <row r="380" s="1" customFormat="1" ht="36" customHeight="1">
      <c r="B380" s="38"/>
      <c r="C380" s="211" t="s">
        <v>1202</v>
      </c>
      <c r="D380" s="211" t="s">
        <v>155</v>
      </c>
      <c r="E380" s="212" t="s">
        <v>2025</v>
      </c>
      <c r="F380" s="213" t="s">
        <v>2026</v>
      </c>
      <c r="G380" s="214" t="s">
        <v>236</v>
      </c>
      <c r="H380" s="215">
        <v>86</v>
      </c>
      <c r="I380" s="216"/>
      <c r="J380" s="217">
        <f>ROUND(I380*H380,2)</f>
        <v>0</v>
      </c>
      <c r="K380" s="213" t="s">
        <v>178</v>
      </c>
      <c r="L380" s="43"/>
      <c r="M380" s="225" t="s">
        <v>19</v>
      </c>
      <c r="N380" s="226" t="s">
        <v>44</v>
      </c>
      <c r="O380" s="83"/>
      <c r="P380" s="227">
        <f>O380*H380</f>
        <v>0</v>
      </c>
      <c r="Q380" s="227">
        <v>4.0000000000000003E-05</v>
      </c>
      <c r="R380" s="227">
        <f>Q380*H380</f>
        <v>0.0034400000000000003</v>
      </c>
      <c r="S380" s="227">
        <v>0</v>
      </c>
      <c r="T380" s="228">
        <f>S380*H380</f>
        <v>0</v>
      </c>
      <c r="AR380" s="223" t="s">
        <v>151</v>
      </c>
      <c r="AT380" s="223" t="s">
        <v>155</v>
      </c>
      <c r="AU380" s="223" t="s">
        <v>83</v>
      </c>
      <c r="AY380" s="17" t="s">
        <v>152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151</v>
      </c>
      <c r="BM380" s="223" t="s">
        <v>2027</v>
      </c>
    </row>
    <row r="381" s="13" customFormat="1">
      <c r="B381" s="242"/>
      <c r="C381" s="243"/>
      <c r="D381" s="229" t="s">
        <v>182</v>
      </c>
      <c r="E381" s="244" t="s">
        <v>19</v>
      </c>
      <c r="F381" s="245" t="s">
        <v>2024</v>
      </c>
      <c r="G381" s="243"/>
      <c r="H381" s="246">
        <v>86</v>
      </c>
      <c r="I381" s="247"/>
      <c r="J381" s="243"/>
      <c r="K381" s="243"/>
      <c r="L381" s="248"/>
      <c r="M381" s="249"/>
      <c r="N381" s="250"/>
      <c r="O381" s="250"/>
      <c r="P381" s="250"/>
      <c r="Q381" s="250"/>
      <c r="R381" s="250"/>
      <c r="S381" s="250"/>
      <c r="T381" s="251"/>
      <c r="AT381" s="252" t="s">
        <v>182</v>
      </c>
      <c r="AU381" s="252" t="s">
        <v>83</v>
      </c>
      <c r="AV381" s="13" t="s">
        <v>83</v>
      </c>
      <c r="AW381" s="13" t="s">
        <v>35</v>
      </c>
      <c r="AX381" s="13" t="s">
        <v>73</v>
      </c>
      <c r="AY381" s="252" t="s">
        <v>152</v>
      </c>
    </row>
    <row r="382" s="14" customFormat="1">
      <c r="B382" s="253"/>
      <c r="C382" s="254"/>
      <c r="D382" s="229" t="s">
        <v>182</v>
      </c>
      <c r="E382" s="255" t="s">
        <v>19</v>
      </c>
      <c r="F382" s="256" t="s">
        <v>189</v>
      </c>
      <c r="G382" s="254"/>
      <c r="H382" s="257">
        <v>86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AT382" s="263" t="s">
        <v>182</v>
      </c>
      <c r="AU382" s="263" t="s">
        <v>83</v>
      </c>
      <c r="AV382" s="14" t="s">
        <v>151</v>
      </c>
      <c r="AW382" s="14" t="s">
        <v>35</v>
      </c>
      <c r="AX382" s="14" t="s">
        <v>81</v>
      </c>
      <c r="AY382" s="263" t="s">
        <v>152</v>
      </c>
    </row>
    <row r="383" s="1" customFormat="1" ht="24" customHeight="1">
      <c r="B383" s="38"/>
      <c r="C383" s="211" t="s">
        <v>1209</v>
      </c>
      <c r="D383" s="211" t="s">
        <v>155</v>
      </c>
      <c r="E383" s="212" t="s">
        <v>2028</v>
      </c>
      <c r="F383" s="213" t="s">
        <v>2029</v>
      </c>
      <c r="G383" s="214" t="s">
        <v>267</v>
      </c>
      <c r="H383" s="215">
        <v>2</v>
      </c>
      <c r="I383" s="216"/>
      <c r="J383" s="217">
        <f>ROUND(I383*H383,2)</f>
        <v>0</v>
      </c>
      <c r="K383" s="213" t="s">
        <v>1382</v>
      </c>
      <c r="L383" s="43"/>
      <c r="M383" s="225" t="s">
        <v>19</v>
      </c>
      <c r="N383" s="226" t="s">
        <v>44</v>
      </c>
      <c r="O383" s="83"/>
      <c r="P383" s="227">
        <f>O383*H383</f>
        <v>0</v>
      </c>
      <c r="Q383" s="227">
        <v>0.0045900000000000003</v>
      </c>
      <c r="R383" s="227">
        <f>Q383*H383</f>
        <v>0.0091800000000000007</v>
      </c>
      <c r="S383" s="227">
        <v>0</v>
      </c>
      <c r="T383" s="228">
        <f>S383*H383</f>
        <v>0</v>
      </c>
      <c r="AR383" s="223" t="s">
        <v>151</v>
      </c>
      <c r="AT383" s="223" t="s">
        <v>155</v>
      </c>
      <c r="AU383" s="223" t="s">
        <v>83</v>
      </c>
      <c r="AY383" s="17" t="s">
        <v>152</v>
      </c>
      <c r="BE383" s="224">
        <f>IF(N383="základní",J383,0)</f>
        <v>0</v>
      </c>
      <c r="BF383" s="224">
        <f>IF(N383="snížená",J383,0)</f>
        <v>0</v>
      </c>
      <c r="BG383" s="224">
        <f>IF(N383="zákl. přenesená",J383,0)</f>
        <v>0</v>
      </c>
      <c r="BH383" s="224">
        <f>IF(N383="sníž. přenesená",J383,0)</f>
        <v>0</v>
      </c>
      <c r="BI383" s="224">
        <f>IF(N383="nulová",J383,0)</f>
        <v>0</v>
      </c>
      <c r="BJ383" s="17" t="s">
        <v>81</v>
      </c>
      <c r="BK383" s="224">
        <f>ROUND(I383*H383,2)</f>
        <v>0</v>
      </c>
      <c r="BL383" s="17" t="s">
        <v>151</v>
      </c>
      <c r="BM383" s="223" t="s">
        <v>2030</v>
      </c>
    </row>
    <row r="384" s="13" customFormat="1">
      <c r="B384" s="242"/>
      <c r="C384" s="243"/>
      <c r="D384" s="229" t="s">
        <v>182</v>
      </c>
      <c r="E384" s="244" t="s">
        <v>19</v>
      </c>
      <c r="F384" s="245" t="s">
        <v>83</v>
      </c>
      <c r="G384" s="243"/>
      <c r="H384" s="246">
        <v>2</v>
      </c>
      <c r="I384" s="247"/>
      <c r="J384" s="243"/>
      <c r="K384" s="243"/>
      <c r="L384" s="248"/>
      <c r="M384" s="249"/>
      <c r="N384" s="250"/>
      <c r="O384" s="250"/>
      <c r="P384" s="250"/>
      <c r="Q384" s="250"/>
      <c r="R384" s="250"/>
      <c r="S384" s="250"/>
      <c r="T384" s="251"/>
      <c r="AT384" s="252" t="s">
        <v>182</v>
      </c>
      <c r="AU384" s="252" t="s">
        <v>83</v>
      </c>
      <c r="AV384" s="13" t="s">
        <v>83</v>
      </c>
      <c r="AW384" s="13" t="s">
        <v>35</v>
      </c>
      <c r="AX384" s="13" t="s">
        <v>81</v>
      </c>
      <c r="AY384" s="252" t="s">
        <v>152</v>
      </c>
    </row>
    <row r="385" s="1" customFormat="1" ht="36" customHeight="1">
      <c r="B385" s="38"/>
      <c r="C385" s="211" t="s">
        <v>1215</v>
      </c>
      <c r="D385" s="211" t="s">
        <v>155</v>
      </c>
      <c r="E385" s="212" t="s">
        <v>2031</v>
      </c>
      <c r="F385" s="213" t="s">
        <v>1941</v>
      </c>
      <c r="G385" s="214" t="s">
        <v>254</v>
      </c>
      <c r="H385" s="215">
        <v>4</v>
      </c>
      <c r="I385" s="216"/>
      <c r="J385" s="217">
        <f>ROUND(I385*H385,2)</f>
        <v>0</v>
      </c>
      <c r="K385" s="213" t="s">
        <v>178</v>
      </c>
      <c r="L385" s="43"/>
      <c r="M385" s="225" t="s">
        <v>19</v>
      </c>
      <c r="N385" s="226" t="s">
        <v>44</v>
      </c>
      <c r="O385" s="83"/>
      <c r="P385" s="227">
        <f>O385*H385</f>
        <v>0</v>
      </c>
      <c r="Q385" s="227">
        <v>0.0062300000000000003</v>
      </c>
      <c r="R385" s="227">
        <f>Q385*H385</f>
        <v>0.024920000000000001</v>
      </c>
      <c r="S385" s="227">
        <v>0</v>
      </c>
      <c r="T385" s="228">
        <f>S385*H385</f>
        <v>0</v>
      </c>
      <c r="AR385" s="223" t="s">
        <v>151</v>
      </c>
      <c r="AT385" s="223" t="s">
        <v>155</v>
      </c>
      <c r="AU385" s="223" t="s">
        <v>83</v>
      </c>
      <c r="AY385" s="17" t="s">
        <v>152</v>
      </c>
      <c r="BE385" s="224">
        <f>IF(N385="základní",J385,0)</f>
        <v>0</v>
      </c>
      <c r="BF385" s="224">
        <f>IF(N385="snížená",J385,0)</f>
        <v>0</v>
      </c>
      <c r="BG385" s="224">
        <f>IF(N385="zákl. přenesená",J385,0)</f>
        <v>0</v>
      </c>
      <c r="BH385" s="224">
        <f>IF(N385="sníž. přenesená",J385,0)</f>
        <v>0</v>
      </c>
      <c r="BI385" s="224">
        <f>IF(N385="nulová",J385,0)</f>
        <v>0</v>
      </c>
      <c r="BJ385" s="17" t="s">
        <v>81</v>
      </c>
      <c r="BK385" s="224">
        <f>ROUND(I385*H385,2)</f>
        <v>0</v>
      </c>
      <c r="BL385" s="17" t="s">
        <v>151</v>
      </c>
      <c r="BM385" s="223" t="s">
        <v>2032</v>
      </c>
    </row>
    <row r="386" s="13" customFormat="1">
      <c r="B386" s="242"/>
      <c r="C386" s="243"/>
      <c r="D386" s="229" t="s">
        <v>182</v>
      </c>
      <c r="E386" s="244" t="s">
        <v>19</v>
      </c>
      <c r="F386" s="245" t="s">
        <v>151</v>
      </c>
      <c r="G386" s="243"/>
      <c r="H386" s="246">
        <v>4</v>
      </c>
      <c r="I386" s="247"/>
      <c r="J386" s="243"/>
      <c r="K386" s="243"/>
      <c r="L386" s="248"/>
      <c r="M386" s="249"/>
      <c r="N386" s="250"/>
      <c r="O386" s="250"/>
      <c r="P386" s="250"/>
      <c r="Q386" s="250"/>
      <c r="R386" s="250"/>
      <c r="S386" s="250"/>
      <c r="T386" s="251"/>
      <c r="AT386" s="252" t="s">
        <v>182</v>
      </c>
      <c r="AU386" s="252" t="s">
        <v>83</v>
      </c>
      <c r="AV386" s="13" t="s">
        <v>83</v>
      </c>
      <c r="AW386" s="13" t="s">
        <v>35</v>
      </c>
      <c r="AX386" s="13" t="s">
        <v>81</v>
      </c>
      <c r="AY386" s="252" t="s">
        <v>152</v>
      </c>
    </row>
    <row r="387" s="1" customFormat="1" ht="16.5" customHeight="1">
      <c r="B387" s="38"/>
      <c r="C387" s="211" t="s">
        <v>1221</v>
      </c>
      <c r="D387" s="211" t="s">
        <v>155</v>
      </c>
      <c r="E387" s="212" t="s">
        <v>2033</v>
      </c>
      <c r="F387" s="213" t="s">
        <v>2034</v>
      </c>
      <c r="G387" s="214" t="s">
        <v>177</v>
      </c>
      <c r="H387" s="215">
        <v>2</v>
      </c>
      <c r="I387" s="216"/>
      <c r="J387" s="217">
        <f>ROUND(I387*H387,2)</f>
        <v>0</v>
      </c>
      <c r="K387" s="213" t="s">
        <v>1382</v>
      </c>
      <c r="L387" s="43"/>
      <c r="M387" s="225" t="s">
        <v>19</v>
      </c>
      <c r="N387" s="226" t="s">
        <v>44</v>
      </c>
      <c r="O387" s="83"/>
      <c r="P387" s="227">
        <f>O387*H387</f>
        <v>0</v>
      </c>
      <c r="Q387" s="227">
        <v>0</v>
      </c>
      <c r="R387" s="227">
        <f>Q387*H387</f>
        <v>0</v>
      </c>
      <c r="S387" s="227">
        <v>2.3999999999999999</v>
      </c>
      <c r="T387" s="228">
        <f>S387*H387</f>
        <v>4.7999999999999998</v>
      </c>
      <c r="AR387" s="223" t="s">
        <v>285</v>
      </c>
      <c r="AT387" s="223" t="s">
        <v>155</v>
      </c>
      <c r="AU387" s="223" t="s">
        <v>83</v>
      </c>
      <c r="AY387" s="17" t="s">
        <v>152</v>
      </c>
      <c r="BE387" s="224">
        <f>IF(N387="základní",J387,0)</f>
        <v>0</v>
      </c>
      <c r="BF387" s="224">
        <f>IF(N387="snížená",J387,0)</f>
        <v>0</v>
      </c>
      <c r="BG387" s="224">
        <f>IF(N387="zákl. přenesená",J387,0)</f>
        <v>0</v>
      </c>
      <c r="BH387" s="224">
        <f>IF(N387="sníž. přenesená",J387,0)</f>
        <v>0</v>
      </c>
      <c r="BI387" s="224">
        <f>IF(N387="nulová",J387,0)</f>
        <v>0</v>
      </c>
      <c r="BJ387" s="17" t="s">
        <v>81</v>
      </c>
      <c r="BK387" s="224">
        <f>ROUND(I387*H387,2)</f>
        <v>0</v>
      </c>
      <c r="BL387" s="17" t="s">
        <v>285</v>
      </c>
      <c r="BM387" s="223" t="s">
        <v>2035</v>
      </c>
    </row>
    <row r="388" s="13" customFormat="1">
      <c r="B388" s="242"/>
      <c r="C388" s="243"/>
      <c r="D388" s="229" t="s">
        <v>182</v>
      </c>
      <c r="E388" s="244" t="s">
        <v>19</v>
      </c>
      <c r="F388" s="245" t="s">
        <v>83</v>
      </c>
      <c r="G388" s="243"/>
      <c r="H388" s="246">
        <v>2</v>
      </c>
      <c r="I388" s="247"/>
      <c r="J388" s="243"/>
      <c r="K388" s="243"/>
      <c r="L388" s="248"/>
      <c r="M388" s="249"/>
      <c r="N388" s="250"/>
      <c r="O388" s="250"/>
      <c r="P388" s="250"/>
      <c r="Q388" s="250"/>
      <c r="R388" s="250"/>
      <c r="S388" s="250"/>
      <c r="T388" s="251"/>
      <c r="AT388" s="252" t="s">
        <v>182</v>
      </c>
      <c r="AU388" s="252" t="s">
        <v>83</v>
      </c>
      <c r="AV388" s="13" t="s">
        <v>83</v>
      </c>
      <c r="AW388" s="13" t="s">
        <v>35</v>
      </c>
      <c r="AX388" s="13" t="s">
        <v>81</v>
      </c>
      <c r="AY388" s="252" t="s">
        <v>152</v>
      </c>
    </row>
    <row r="389" s="1" customFormat="1" ht="24" customHeight="1">
      <c r="B389" s="38"/>
      <c r="C389" s="211" t="s">
        <v>1226</v>
      </c>
      <c r="D389" s="211" t="s">
        <v>155</v>
      </c>
      <c r="E389" s="212" t="s">
        <v>2036</v>
      </c>
      <c r="F389" s="213" t="s">
        <v>2037</v>
      </c>
      <c r="G389" s="214" t="s">
        <v>2038</v>
      </c>
      <c r="H389" s="215">
        <v>1</v>
      </c>
      <c r="I389" s="216"/>
      <c r="J389" s="217">
        <f>ROUND(I389*H389,2)</f>
        <v>0</v>
      </c>
      <c r="K389" s="213" t="s">
        <v>1836</v>
      </c>
      <c r="L389" s="43"/>
      <c r="M389" s="225" t="s">
        <v>19</v>
      </c>
      <c r="N389" s="226" t="s">
        <v>44</v>
      </c>
      <c r="O389" s="83"/>
      <c r="P389" s="227">
        <f>O389*H389</f>
        <v>0</v>
      </c>
      <c r="Q389" s="227">
        <v>0</v>
      </c>
      <c r="R389" s="227">
        <f>Q389*H389</f>
        <v>0</v>
      </c>
      <c r="S389" s="227">
        <v>0</v>
      </c>
      <c r="T389" s="228">
        <f>S389*H389</f>
        <v>0</v>
      </c>
      <c r="AR389" s="223" t="s">
        <v>285</v>
      </c>
      <c r="AT389" s="223" t="s">
        <v>155</v>
      </c>
      <c r="AU389" s="223" t="s">
        <v>83</v>
      </c>
      <c r="AY389" s="17" t="s">
        <v>152</v>
      </c>
      <c r="BE389" s="224">
        <f>IF(N389="základní",J389,0)</f>
        <v>0</v>
      </c>
      <c r="BF389" s="224">
        <f>IF(N389="snížená",J389,0)</f>
        <v>0</v>
      </c>
      <c r="BG389" s="224">
        <f>IF(N389="zákl. přenesená",J389,0)</f>
        <v>0</v>
      </c>
      <c r="BH389" s="224">
        <f>IF(N389="sníž. přenesená",J389,0)</f>
        <v>0</v>
      </c>
      <c r="BI389" s="224">
        <f>IF(N389="nulová",J389,0)</f>
        <v>0</v>
      </c>
      <c r="BJ389" s="17" t="s">
        <v>81</v>
      </c>
      <c r="BK389" s="224">
        <f>ROUND(I389*H389,2)</f>
        <v>0</v>
      </c>
      <c r="BL389" s="17" t="s">
        <v>285</v>
      </c>
      <c r="BM389" s="223" t="s">
        <v>2039</v>
      </c>
    </row>
    <row r="390" s="12" customFormat="1">
      <c r="B390" s="232"/>
      <c r="C390" s="233"/>
      <c r="D390" s="229" t="s">
        <v>182</v>
      </c>
      <c r="E390" s="234" t="s">
        <v>19</v>
      </c>
      <c r="F390" s="235" t="s">
        <v>2040</v>
      </c>
      <c r="G390" s="233"/>
      <c r="H390" s="234" t="s">
        <v>19</v>
      </c>
      <c r="I390" s="236"/>
      <c r="J390" s="233"/>
      <c r="K390" s="233"/>
      <c r="L390" s="237"/>
      <c r="M390" s="238"/>
      <c r="N390" s="239"/>
      <c r="O390" s="239"/>
      <c r="P390" s="239"/>
      <c r="Q390" s="239"/>
      <c r="R390" s="239"/>
      <c r="S390" s="239"/>
      <c r="T390" s="240"/>
      <c r="AT390" s="241" t="s">
        <v>182</v>
      </c>
      <c r="AU390" s="241" t="s">
        <v>83</v>
      </c>
      <c r="AV390" s="12" t="s">
        <v>81</v>
      </c>
      <c r="AW390" s="12" t="s">
        <v>35</v>
      </c>
      <c r="AX390" s="12" t="s">
        <v>73</v>
      </c>
      <c r="AY390" s="241" t="s">
        <v>152</v>
      </c>
    </row>
    <row r="391" s="12" customFormat="1">
      <c r="B391" s="232"/>
      <c r="C391" s="233"/>
      <c r="D391" s="229" t="s">
        <v>182</v>
      </c>
      <c r="E391" s="234" t="s">
        <v>19</v>
      </c>
      <c r="F391" s="235" t="s">
        <v>2041</v>
      </c>
      <c r="G391" s="233"/>
      <c r="H391" s="234" t="s">
        <v>19</v>
      </c>
      <c r="I391" s="236"/>
      <c r="J391" s="233"/>
      <c r="K391" s="233"/>
      <c r="L391" s="237"/>
      <c r="M391" s="238"/>
      <c r="N391" s="239"/>
      <c r="O391" s="239"/>
      <c r="P391" s="239"/>
      <c r="Q391" s="239"/>
      <c r="R391" s="239"/>
      <c r="S391" s="239"/>
      <c r="T391" s="240"/>
      <c r="AT391" s="241" t="s">
        <v>182</v>
      </c>
      <c r="AU391" s="241" t="s">
        <v>83</v>
      </c>
      <c r="AV391" s="12" t="s">
        <v>81</v>
      </c>
      <c r="AW391" s="12" t="s">
        <v>35</v>
      </c>
      <c r="AX391" s="12" t="s">
        <v>73</v>
      </c>
      <c r="AY391" s="241" t="s">
        <v>152</v>
      </c>
    </row>
    <row r="392" s="12" customFormat="1">
      <c r="B392" s="232"/>
      <c r="C392" s="233"/>
      <c r="D392" s="229" t="s">
        <v>182</v>
      </c>
      <c r="E392" s="234" t="s">
        <v>19</v>
      </c>
      <c r="F392" s="235" t="s">
        <v>2042</v>
      </c>
      <c r="G392" s="233"/>
      <c r="H392" s="234" t="s">
        <v>19</v>
      </c>
      <c r="I392" s="236"/>
      <c r="J392" s="233"/>
      <c r="K392" s="233"/>
      <c r="L392" s="237"/>
      <c r="M392" s="238"/>
      <c r="N392" s="239"/>
      <c r="O392" s="239"/>
      <c r="P392" s="239"/>
      <c r="Q392" s="239"/>
      <c r="R392" s="239"/>
      <c r="S392" s="239"/>
      <c r="T392" s="240"/>
      <c r="AT392" s="241" t="s">
        <v>182</v>
      </c>
      <c r="AU392" s="241" t="s">
        <v>83</v>
      </c>
      <c r="AV392" s="12" t="s">
        <v>81</v>
      </c>
      <c r="AW392" s="12" t="s">
        <v>35</v>
      </c>
      <c r="AX392" s="12" t="s">
        <v>73</v>
      </c>
      <c r="AY392" s="241" t="s">
        <v>152</v>
      </c>
    </row>
    <row r="393" s="12" customFormat="1">
      <c r="B393" s="232"/>
      <c r="C393" s="233"/>
      <c r="D393" s="229" t="s">
        <v>182</v>
      </c>
      <c r="E393" s="234" t="s">
        <v>19</v>
      </c>
      <c r="F393" s="235" t="s">
        <v>2043</v>
      </c>
      <c r="G393" s="233"/>
      <c r="H393" s="234" t="s">
        <v>19</v>
      </c>
      <c r="I393" s="236"/>
      <c r="J393" s="233"/>
      <c r="K393" s="233"/>
      <c r="L393" s="237"/>
      <c r="M393" s="238"/>
      <c r="N393" s="239"/>
      <c r="O393" s="239"/>
      <c r="P393" s="239"/>
      <c r="Q393" s="239"/>
      <c r="R393" s="239"/>
      <c r="S393" s="239"/>
      <c r="T393" s="240"/>
      <c r="AT393" s="241" t="s">
        <v>182</v>
      </c>
      <c r="AU393" s="241" t="s">
        <v>83</v>
      </c>
      <c r="AV393" s="12" t="s">
        <v>81</v>
      </c>
      <c r="AW393" s="12" t="s">
        <v>35</v>
      </c>
      <c r="AX393" s="12" t="s">
        <v>73</v>
      </c>
      <c r="AY393" s="241" t="s">
        <v>152</v>
      </c>
    </row>
    <row r="394" s="12" customFormat="1">
      <c r="B394" s="232"/>
      <c r="C394" s="233"/>
      <c r="D394" s="229" t="s">
        <v>182</v>
      </c>
      <c r="E394" s="234" t="s">
        <v>19</v>
      </c>
      <c r="F394" s="235" t="s">
        <v>2044</v>
      </c>
      <c r="G394" s="233"/>
      <c r="H394" s="234" t="s">
        <v>19</v>
      </c>
      <c r="I394" s="236"/>
      <c r="J394" s="233"/>
      <c r="K394" s="233"/>
      <c r="L394" s="237"/>
      <c r="M394" s="238"/>
      <c r="N394" s="239"/>
      <c r="O394" s="239"/>
      <c r="P394" s="239"/>
      <c r="Q394" s="239"/>
      <c r="R394" s="239"/>
      <c r="S394" s="239"/>
      <c r="T394" s="240"/>
      <c r="AT394" s="241" t="s">
        <v>182</v>
      </c>
      <c r="AU394" s="241" t="s">
        <v>83</v>
      </c>
      <c r="AV394" s="12" t="s">
        <v>81</v>
      </c>
      <c r="AW394" s="12" t="s">
        <v>35</v>
      </c>
      <c r="AX394" s="12" t="s">
        <v>73</v>
      </c>
      <c r="AY394" s="241" t="s">
        <v>152</v>
      </c>
    </row>
    <row r="395" s="12" customFormat="1">
      <c r="B395" s="232"/>
      <c r="C395" s="233"/>
      <c r="D395" s="229" t="s">
        <v>182</v>
      </c>
      <c r="E395" s="234" t="s">
        <v>19</v>
      </c>
      <c r="F395" s="235" t="s">
        <v>2045</v>
      </c>
      <c r="G395" s="233"/>
      <c r="H395" s="234" t="s">
        <v>19</v>
      </c>
      <c r="I395" s="236"/>
      <c r="J395" s="233"/>
      <c r="K395" s="233"/>
      <c r="L395" s="237"/>
      <c r="M395" s="238"/>
      <c r="N395" s="239"/>
      <c r="O395" s="239"/>
      <c r="P395" s="239"/>
      <c r="Q395" s="239"/>
      <c r="R395" s="239"/>
      <c r="S395" s="239"/>
      <c r="T395" s="240"/>
      <c r="AT395" s="241" t="s">
        <v>182</v>
      </c>
      <c r="AU395" s="241" t="s">
        <v>83</v>
      </c>
      <c r="AV395" s="12" t="s">
        <v>81</v>
      </c>
      <c r="AW395" s="12" t="s">
        <v>35</v>
      </c>
      <c r="AX395" s="12" t="s">
        <v>73</v>
      </c>
      <c r="AY395" s="241" t="s">
        <v>152</v>
      </c>
    </row>
    <row r="396" s="12" customFormat="1">
      <c r="B396" s="232"/>
      <c r="C396" s="233"/>
      <c r="D396" s="229" t="s">
        <v>182</v>
      </c>
      <c r="E396" s="234" t="s">
        <v>19</v>
      </c>
      <c r="F396" s="235" t="s">
        <v>2046</v>
      </c>
      <c r="G396" s="233"/>
      <c r="H396" s="234" t="s">
        <v>19</v>
      </c>
      <c r="I396" s="236"/>
      <c r="J396" s="233"/>
      <c r="K396" s="233"/>
      <c r="L396" s="237"/>
      <c r="M396" s="238"/>
      <c r="N396" s="239"/>
      <c r="O396" s="239"/>
      <c r="P396" s="239"/>
      <c r="Q396" s="239"/>
      <c r="R396" s="239"/>
      <c r="S396" s="239"/>
      <c r="T396" s="240"/>
      <c r="AT396" s="241" t="s">
        <v>182</v>
      </c>
      <c r="AU396" s="241" t="s">
        <v>83</v>
      </c>
      <c r="AV396" s="12" t="s">
        <v>81</v>
      </c>
      <c r="AW396" s="12" t="s">
        <v>35</v>
      </c>
      <c r="AX396" s="12" t="s">
        <v>73</v>
      </c>
      <c r="AY396" s="241" t="s">
        <v>152</v>
      </c>
    </row>
    <row r="397" s="12" customFormat="1">
      <c r="B397" s="232"/>
      <c r="C397" s="233"/>
      <c r="D397" s="229" t="s">
        <v>182</v>
      </c>
      <c r="E397" s="234" t="s">
        <v>19</v>
      </c>
      <c r="F397" s="235" t="s">
        <v>2047</v>
      </c>
      <c r="G397" s="233"/>
      <c r="H397" s="234" t="s">
        <v>19</v>
      </c>
      <c r="I397" s="236"/>
      <c r="J397" s="233"/>
      <c r="K397" s="233"/>
      <c r="L397" s="237"/>
      <c r="M397" s="238"/>
      <c r="N397" s="239"/>
      <c r="O397" s="239"/>
      <c r="P397" s="239"/>
      <c r="Q397" s="239"/>
      <c r="R397" s="239"/>
      <c r="S397" s="239"/>
      <c r="T397" s="240"/>
      <c r="AT397" s="241" t="s">
        <v>182</v>
      </c>
      <c r="AU397" s="241" t="s">
        <v>83</v>
      </c>
      <c r="AV397" s="12" t="s">
        <v>81</v>
      </c>
      <c r="AW397" s="12" t="s">
        <v>35</v>
      </c>
      <c r="AX397" s="12" t="s">
        <v>73</v>
      </c>
      <c r="AY397" s="241" t="s">
        <v>152</v>
      </c>
    </row>
    <row r="398" s="12" customFormat="1">
      <c r="B398" s="232"/>
      <c r="C398" s="233"/>
      <c r="D398" s="229" t="s">
        <v>182</v>
      </c>
      <c r="E398" s="234" t="s">
        <v>19</v>
      </c>
      <c r="F398" s="235" t="s">
        <v>2048</v>
      </c>
      <c r="G398" s="233"/>
      <c r="H398" s="234" t="s">
        <v>19</v>
      </c>
      <c r="I398" s="236"/>
      <c r="J398" s="233"/>
      <c r="K398" s="233"/>
      <c r="L398" s="237"/>
      <c r="M398" s="238"/>
      <c r="N398" s="239"/>
      <c r="O398" s="239"/>
      <c r="P398" s="239"/>
      <c r="Q398" s="239"/>
      <c r="R398" s="239"/>
      <c r="S398" s="239"/>
      <c r="T398" s="240"/>
      <c r="AT398" s="241" t="s">
        <v>182</v>
      </c>
      <c r="AU398" s="241" t="s">
        <v>83</v>
      </c>
      <c r="AV398" s="12" t="s">
        <v>81</v>
      </c>
      <c r="AW398" s="12" t="s">
        <v>35</v>
      </c>
      <c r="AX398" s="12" t="s">
        <v>73</v>
      </c>
      <c r="AY398" s="241" t="s">
        <v>152</v>
      </c>
    </row>
    <row r="399" s="12" customFormat="1">
      <c r="B399" s="232"/>
      <c r="C399" s="233"/>
      <c r="D399" s="229" t="s">
        <v>182</v>
      </c>
      <c r="E399" s="234" t="s">
        <v>19</v>
      </c>
      <c r="F399" s="235" t="s">
        <v>2049</v>
      </c>
      <c r="G399" s="233"/>
      <c r="H399" s="234" t="s">
        <v>19</v>
      </c>
      <c r="I399" s="236"/>
      <c r="J399" s="233"/>
      <c r="K399" s="233"/>
      <c r="L399" s="237"/>
      <c r="M399" s="238"/>
      <c r="N399" s="239"/>
      <c r="O399" s="239"/>
      <c r="P399" s="239"/>
      <c r="Q399" s="239"/>
      <c r="R399" s="239"/>
      <c r="S399" s="239"/>
      <c r="T399" s="240"/>
      <c r="AT399" s="241" t="s">
        <v>182</v>
      </c>
      <c r="AU399" s="241" t="s">
        <v>83</v>
      </c>
      <c r="AV399" s="12" t="s">
        <v>81</v>
      </c>
      <c r="AW399" s="12" t="s">
        <v>35</v>
      </c>
      <c r="AX399" s="12" t="s">
        <v>73</v>
      </c>
      <c r="AY399" s="241" t="s">
        <v>152</v>
      </c>
    </row>
    <row r="400" s="12" customFormat="1">
      <c r="B400" s="232"/>
      <c r="C400" s="233"/>
      <c r="D400" s="229" t="s">
        <v>182</v>
      </c>
      <c r="E400" s="234" t="s">
        <v>19</v>
      </c>
      <c r="F400" s="235" t="s">
        <v>2050</v>
      </c>
      <c r="G400" s="233"/>
      <c r="H400" s="234" t="s">
        <v>19</v>
      </c>
      <c r="I400" s="236"/>
      <c r="J400" s="233"/>
      <c r="K400" s="233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182</v>
      </c>
      <c r="AU400" s="241" t="s">
        <v>83</v>
      </c>
      <c r="AV400" s="12" t="s">
        <v>81</v>
      </c>
      <c r="AW400" s="12" t="s">
        <v>35</v>
      </c>
      <c r="AX400" s="12" t="s">
        <v>73</v>
      </c>
      <c r="AY400" s="241" t="s">
        <v>152</v>
      </c>
    </row>
    <row r="401" s="12" customFormat="1">
      <c r="B401" s="232"/>
      <c r="C401" s="233"/>
      <c r="D401" s="229" t="s">
        <v>182</v>
      </c>
      <c r="E401" s="234" t="s">
        <v>19</v>
      </c>
      <c r="F401" s="235" t="s">
        <v>2051</v>
      </c>
      <c r="G401" s="233"/>
      <c r="H401" s="234" t="s">
        <v>19</v>
      </c>
      <c r="I401" s="236"/>
      <c r="J401" s="233"/>
      <c r="K401" s="233"/>
      <c r="L401" s="237"/>
      <c r="M401" s="238"/>
      <c r="N401" s="239"/>
      <c r="O401" s="239"/>
      <c r="P401" s="239"/>
      <c r="Q401" s="239"/>
      <c r="R401" s="239"/>
      <c r="S401" s="239"/>
      <c r="T401" s="240"/>
      <c r="AT401" s="241" t="s">
        <v>182</v>
      </c>
      <c r="AU401" s="241" t="s">
        <v>83</v>
      </c>
      <c r="AV401" s="12" t="s">
        <v>81</v>
      </c>
      <c r="AW401" s="12" t="s">
        <v>35</v>
      </c>
      <c r="AX401" s="12" t="s">
        <v>73</v>
      </c>
      <c r="AY401" s="241" t="s">
        <v>152</v>
      </c>
    </row>
    <row r="402" s="13" customFormat="1">
      <c r="B402" s="242"/>
      <c r="C402" s="243"/>
      <c r="D402" s="229" t="s">
        <v>182</v>
      </c>
      <c r="E402" s="244" t="s">
        <v>19</v>
      </c>
      <c r="F402" s="245" t="s">
        <v>81</v>
      </c>
      <c r="G402" s="243"/>
      <c r="H402" s="246">
        <v>1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AT402" s="252" t="s">
        <v>182</v>
      </c>
      <c r="AU402" s="252" t="s">
        <v>83</v>
      </c>
      <c r="AV402" s="13" t="s">
        <v>83</v>
      </c>
      <c r="AW402" s="13" t="s">
        <v>35</v>
      </c>
      <c r="AX402" s="13" t="s">
        <v>81</v>
      </c>
      <c r="AY402" s="252" t="s">
        <v>152</v>
      </c>
    </row>
    <row r="403" s="1" customFormat="1" ht="16.5" customHeight="1">
      <c r="B403" s="38"/>
      <c r="C403" s="211" t="s">
        <v>1231</v>
      </c>
      <c r="D403" s="211" t="s">
        <v>155</v>
      </c>
      <c r="E403" s="212" t="s">
        <v>2052</v>
      </c>
      <c r="F403" s="213" t="s">
        <v>2053</v>
      </c>
      <c r="G403" s="214" t="s">
        <v>254</v>
      </c>
      <c r="H403" s="215">
        <v>5</v>
      </c>
      <c r="I403" s="216"/>
      <c r="J403" s="217">
        <f>ROUND(I403*H403,2)</f>
        <v>0</v>
      </c>
      <c r="K403" s="213" t="s">
        <v>19</v>
      </c>
      <c r="L403" s="43"/>
      <c r="M403" s="225" t="s">
        <v>19</v>
      </c>
      <c r="N403" s="226" t="s">
        <v>44</v>
      </c>
      <c r="O403" s="83"/>
      <c r="P403" s="227">
        <f>O403*H403</f>
        <v>0</v>
      </c>
      <c r="Q403" s="227">
        <v>0</v>
      </c>
      <c r="R403" s="227">
        <f>Q403*H403</f>
        <v>0</v>
      </c>
      <c r="S403" s="227">
        <v>0.10000000000000001</v>
      </c>
      <c r="T403" s="228">
        <f>S403*H403</f>
        <v>0.5</v>
      </c>
      <c r="AR403" s="223" t="s">
        <v>151</v>
      </c>
      <c r="AT403" s="223" t="s">
        <v>155</v>
      </c>
      <c r="AU403" s="223" t="s">
        <v>83</v>
      </c>
      <c r="AY403" s="17" t="s">
        <v>152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151</v>
      </c>
      <c r="BM403" s="223" t="s">
        <v>2054</v>
      </c>
    </row>
    <row r="404" s="1" customFormat="1">
      <c r="B404" s="38"/>
      <c r="C404" s="39"/>
      <c r="D404" s="229" t="s">
        <v>1402</v>
      </c>
      <c r="E404" s="39"/>
      <c r="F404" s="230" t="s">
        <v>2055</v>
      </c>
      <c r="G404" s="39"/>
      <c r="H404" s="39"/>
      <c r="I404" s="135"/>
      <c r="J404" s="39"/>
      <c r="K404" s="39"/>
      <c r="L404" s="43"/>
      <c r="M404" s="231"/>
      <c r="N404" s="83"/>
      <c r="O404" s="83"/>
      <c r="P404" s="83"/>
      <c r="Q404" s="83"/>
      <c r="R404" s="83"/>
      <c r="S404" s="83"/>
      <c r="T404" s="84"/>
      <c r="AT404" s="17" t="s">
        <v>1402</v>
      </c>
      <c r="AU404" s="17" t="s">
        <v>83</v>
      </c>
    </row>
    <row r="405" s="13" customFormat="1">
      <c r="B405" s="242"/>
      <c r="C405" s="243"/>
      <c r="D405" s="229" t="s">
        <v>182</v>
      </c>
      <c r="E405" s="244" t="s">
        <v>19</v>
      </c>
      <c r="F405" s="245" t="s">
        <v>215</v>
      </c>
      <c r="G405" s="243"/>
      <c r="H405" s="246">
        <v>5</v>
      </c>
      <c r="I405" s="247"/>
      <c r="J405" s="243"/>
      <c r="K405" s="243"/>
      <c r="L405" s="248"/>
      <c r="M405" s="249"/>
      <c r="N405" s="250"/>
      <c r="O405" s="250"/>
      <c r="P405" s="250"/>
      <c r="Q405" s="250"/>
      <c r="R405" s="250"/>
      <c r="S405" s="250"/>
      <c r="T405" s="251"/>
      <c r="AT405" s="252" t="s">
        <v>182</v>
      </c>
      <c r="AU405" s="252" t="s">
        <v>83</v>
      </c>
      <c r="AV405" s="13" t="s">
        <v>83</v>
      </c>
      <c r="AW405" s="13" t="s">
        <v>35</v>
      </c>
      <c r="AX405" s="13" t="s">
        <v>81</v>
      </c>
      <c r="AY405" s="252" t="s">
        <v>152</v>
      </c>
    </row>
    <row r="406" s="1" customFormat="1" ht="24" customHeight="1">
      <c r="B406" s="38"/>
      <c r="C406" s="211" t="s">
        <v>1235</v>
      </c>
      <c r="D406" s="211" t="s">
        <v>155</v>
      </c>
      <c r="E406" s="212" t="s">
        <v>2056</v>
      </c>
      <c r="F406" s="213" t="s">
        <v>2057</v>
      </c>
      <c r="G406" s="214" t="s">
        <v>267</v>
      </c>
      <c r="H406" s="215">
        <v>5</v>
      </c>
      <c r="I406" s="216"/>
      <c r="J406" s="217">
        <f>ROUND(I406*H406,2)</f>
        <v>0</v>
      </c>
      <c r="K406" s="213" t="s">
        <v>178</v>
      </c>
      <c r="L406" s="43"/>
      <c r="M406" s="225" t="s">
        <v>19</v>
      </c>
      <c r="N406" s="226" t="s">
        <v>44</v>
      </c>
      <c r="O406" s="83"/>
      <c r="P406" s="227">
        <f>O406*H406</f>
        <v>0</v>
      </c>
      <c r="Q406" s="227">
        <v>0</v>
      </c>
      <c r="R406" s="227">
        <f>Q406*H406</f>
        <v>0</v>
      </c>
      <c r="S406" s="227">
        <v>0.001</v>
      </c>
      <c r="T406" s="228">
        <f>S406*H406</f>
        <v>0.0050000000000000001</v>
      </c>
      <c r="AR406" s="223" t="s">
        <v>151</v>
      </c>
      <c r="AT406" s="223" t="s">
        <v>155</v>
      </c>
      <c r="AU406" s="223" t="s">
        <v>83</v>
      </c>
      <c r="AY406" s="17" t="s">
        <v>152</v>
      </c>
      <c r="BE406" s="224">
        <f>IF(N406="základní",J406,0)</f>
        <v>0</v>
      </c>
      <c r="BF406" s="224">
        <f>IF(N406="snížená",J406,0)</f>
        <v>0</v>
      </c>
      <c r="BG406" s="224">
        <f>IF(N406="zákl. přenesená",J406,0)</f>
        <v>0</v>
      </c>
      <c r="BH406" s="224">
        <f>IF(N406="sníž. přenesená",J406,0)</f>
        <v>0</v>
      </c>
      <c r="BI406" s="224">
        <f>IF(N406="nulová",J406,0)</f>
        <v>0</v>
      </c>
      <c r="BJ406" s="17" t="s">
        <v>81</v>
      </c>
      <c r="BK406" s="224">
        <f>ROUND(I406*H406,2)</f>
        <v>0</v>
      </c>
      <c r="BL406" s="17" t="s">
        <v>151</v>
      </c>
      <c r="BM406" s="223" t="s">
        <v>2058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215</v>
      </c>
      <c r="G407" s="243"/>
      <c r="H407" s="246">
        <v>5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81</v>
      </c>
      <c r="AY407" s="252" t="s">
        <v>152</v>
      </c>
    </row>
    <row r="408" s="1" customFormat="1" ht="36" customHeight="1">
      <c r="B408" s="38"/>
      <c r="C408" s="211" t="s">
        <v>1241</v>
      </c>
      <c r="D408" s="211" t="s">
        <v>155</v>
      </c>
      <c r="E408" s="212" t="s">
        <v>2059</v>
      </c>
      <c r="F408" s="213" t="s">
        <v>2060</v>
      </c>
      <c r="G408" s="214" t="s">
        <v>254</v>
      </c>
      <c r="H408" s="215">
        <v>10</v>
      </c>
      <c r="I408" s="216"/>
      <c r="J408" s="217">
        <f>ROUND(I408*H408,2)</f>
        <v>0</v>
      </c>
      <c r="K408" s="213" t="s">
        <v>178</v>
      </c>
      <c r="L408" s="43"/>
      <c r="M408" s="225" t="s">
        <v>19</v>
      </c>
      <c r="N408" s="226" t="s">
        <v>44</v>
      </c>
      <c r="O408" s="83"/>
      <c r="P408" s="227">
        <f>O408*H408</f>
        <v>0</v>
      </c>
      <c r="Q408" s="227">
        <v>0</v>
      </c>
      <c r="R408" s="227">
        <f>Q408*H408</f>
        <v>0</v>
      </c>
      <c r="S408" s="227">
        <v>0.001</v>
      </c>
      <c r="T408" s="228">
        <f>S408*H408</f>
        <v>0.01</v>
      </c>
      <c r="AR408" s="223" t="s">
        <v>151</v>
      </c>
      <c r="AT408" s="223" t="s">
        <v>155</v>
      </c>
      <c r="AU408" s="223" t="s">
        <v>83</v>
      </c>
      <c r="AY408" s="17" t="s">
        <v>152</v>
      </c>
      <c r="BE408" s="224">
        <f>IF(N408="základní",J408,0)</f>
        <v>0</v>
      </c>
      <c r="BF408" s="224">
        <f>IF(N408="snížená",J408,0)</f>
        <v>0</v>
      </c>
      <c r="BG408" s="224">
        <f>IF(N408="zákl. přenesená",J408,0)</f>
        <v>0</v>
      </c>
      <c r="BH408" s="224">
        <f>IF(N408="sníž. přenesená",J408,0)</f>
        <v>0</v>
      </c>
      <c r="BI408" s="224">
        <f>IF(N408="nulová",J408,0)</f>
        <v>0</v>
      </c>
      <c r="BJ408" s="17" t="s">
        <v>81</v>
      </c>
      <c r="BK408" s="224">
        <f>ROUND(I408*H408,2)</f>
        <v>0</v>
      </c>
      <c r="BL408" s="17" t="s">
        <v>151</v>
      </c>
      <c r="BM408" s="223" t="s">
        <v>2061</v>
      </c>
    </row>
    <row r="409" s="13" customFormat="1">
      <c r="B409" s="242"/>
      <c r="C409" s="243"/>
      <c r="D409" s="229" t="s">
        <v>182</v>
      </c>
      <c r="E409" s="244" t="s">
        <v>19</v>
      </c>
      <c r="F409" s="245" t="s">
        <v>245</v>
      </c>
      <c r="G409" s="243"/>
      <c r="H409" s="246">
        <v>10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AT409" s="252" t="s">
        <v>182</v>
      </c>
      <c r="AU409" s="252" t="s">
        <v>83</v>
      </c>
      <c r="AV409" s="13" t="s">
        <v>83</v>
      </c>
      <c r="AW409" s="13" t="s">
        <v>35</v>
      </c>
      <c r="AX409" s="13" t="s">
        <v>81</v>
      </c>
      <c r="AY409" s="252" t="s">
        <v>152</v>
      </c>
    </row>
    <row r="410" s="1" customFormat="1" ht="16.5" customHeight="1">
      <c r="B410" s="38"/>
      <c r="C410" s="211" t="s">
        <v>1250</v>
      </c>
      <c r="D410" s="211" t="s">
        <v>155</v>
      </c>
      <c r="E410" s="212" t="s">
        <v>2062</v>
      </c>
      <c r="F410" s="213" t="s">
        <v>2063</v>
      </c>
      <c r="G410" s="214" t="s">
        <v>1835</v>
      </c>
      <c r="H410" s="215">
        <v>20</v>
      </c>
      <c r="I410" s="216"/>
      <c r="J410" s="217">
        <f>ROUND(I410*H410,2)</f>
        <v>0</v>
      </c>
      <c r="K410" s="213" t="s">
        <v>1836</v>
      </c>
      <c r="L410" s="43"/>
      <c r="M410" s="225" t="s">
        <v>19</v>
      </c>
      <c r="N410" s="226" t="s">
        <v>44</v>
      </c>
      <c r="O410" s="83"/>
      <c r="P410" s="227">
        <f>O410*H410</f>
        <v>0</v>
      </c>
      <c r="Q410" s="227">
        <v>0</v>
      </c>
      <c r="R410" s="227">
        <f>Q410*H410</f>
        <v>0</v>
      </c>
      <c r="S410" s="227">
        <v>0</v>
      </c>
      <c r="T410" s="228">
        <f>S410*H410</f>
        <v>0</v>
      </c>
      <c r="AR410" s="223" t="s">
        <v>285</v>
      </c>
      <c r="AT410" s="223" t="s">
        <v>155</v>
      </c>
      <c r="AU410" s="223" t="s">
        <v>83</v>
      </c>
      <c r="AY410" s="17" t="s">
        <v>152</v>
      </c>
      <c r="BE410" s="224">
        <f>IF(N410="základní",J410,0)</f>
        <v>0</v>
      </c>
      <c r="BF410" s="224">
        <f>IF(N410="snížená",J410,0)</f>
        <v>0</v>
      </c>
      <c r="BG410" s="224">
        <f>IF(N410="zákl. přenesená",J410,0)</f>
        <v>0</v>
      </c>
      <c r="BH410" s="224">
        <f>IF(N410="sníž. přenesená",J410,0)</f>
        <v>0</v>
      </c>
      <c r="BI410" s="224">
        <f>IF(N410="nulová",J410,0)</f>
        <v>0</v>
      </c>
      <c r="BJ410" s="17" t="s">
        <v>81</v>
      </c>
      <c r="BK410" s="224">
        <f>ROUND(I410*H410,2)</f>
        <v>0</v>
      </c>
      <c r="BL410" s="17" t="s">
        <v>285</v>
      </c>
      <c r="BM410" s="223" t="s">
        <v>2064</v>
      </c>
    </row>
    <row r="411" s="12" customFormat="1">
      <c r="B411" s="232"/>
      <c r="C411" s="233"/>
      <c r="D411" s="229" t="s">
        <v>182</v>
      </c>
      <c r="E411" s="234" t="s">
        <v>19</v>
      </c>
      <c r="F411" s="235" t="s">
        <v>2065</v>
      </c>
      <c r="G411" s="233"/>
      <c r="H411" s="234" t="s">
        <v>19</v>
      </c>
      <c r="I411" s="236"/>
      <c r="J411" s="233"/>
      <c r="K411" s="233"/>
      <c r="L411" s="237"/>
      <c r="M411" s="238"/>
      <c r="N411" s="239"/>
      <c r="O411" s="239"/>
      <c r="P411" s="239"/>
      <c r="Q411" s="239"/>
      <c r="R411" s="239"/>
      <c r="S411" s="239"/>
      <c r="T411" s="240"/>
      <c r="AT411" s="241" t="s">
        <v>182</v>
      </c>
      <c r="AU411" s="241" t="s">
        <v>83</v>
      </c>
      <c r="AV411" s="12" t="s">
        <v>81</v>
      </c>
      <c r="AW411" s="12" t="s">
        <v>35</v>
      </c>
      <c r="AX411" s="12" t="s">
        <v>73</v>
      </c>
      <c r="AY411" s="241" t="s">
        <v>152</v>
      </c>
    </row>
    <row r="412" s="12" customFormat="1">
      <c r="B412" s="232"/>
      <c r="C412" s="233"/>
      <c r="D412" s="229" t="s">
        <v>182</v>
      </c>
      <c r="E412" s="234" t="s">
        <v>19</v>
      </c>
      <c r="F412" s="235" t="s">
        <v>2066</v>
      </c>
      <c r="G412" s="233"/>
      <c r="H412" s="234" t="s">
        <v>19</v>
      </c>
      <c r="I412" s="236"/>
      <c r="J412" s="233"/>
      <c r="K412" s="233"/>
      <c r="L412" s="237"/>
      <c r="M412" s="238"/>
      <c r="N412" s="239"/>
      <c r="O412" s="239"/>
      <c r="P412" s="239"/>
      <c r="Q412" s="239"/>
      <c r="R412" s="239"/>
      <c r="S412" s="239"/>
      <c r="T412" s="240"/>
      <c r="AT412" s="241" t="s">
        <v>182</v>
      </c>
      <c r="AU412" s="241" t="s">
        <v>83</v>
      </c>
      <c r="AV412" s="12" t="s">
        <v>81</v>
      </c>
      <c r="AW412" s="12" t="s">
        <v>35</v>
      </c>
      <c r="AX412" s="12" t="s">
        <v>73</v>
      </c>
      <c r="AY412" s="241" t="s">
        <v>152</v>
      </c>
    </row>
    <row r="413" s="12" customFormat="1">
      <c r="B413" s="232"/>
      <c r="C413" s="233"/>
      <c r="D413" s="229" t="s">
        <v>182</v>
      </c>
      <c r="E413" s="234" t="s">
        <v>19</v>
      </c>
      <c r="F413" s="235" t="s">
        <v>2067</v>
      </c>
      <c r="G413" s="233"/>
      <c r="H413" s="234" t="s">
        <v>19</v>
      </c>
      <c r="I413" s="236"/>
      <c r="J413" s="233"/>
      <c r="K413" s="233"/>
      <c r="L413" s="237"/>
      <c r="M413" s="238"/>
      <c r="N413" s="239"/>
      <c r="O413" s="239"/>
      <c r="P413" s="239"/>
      <c r="Q413" s="239"/>
      <c r="R413" s="239"/>
      <c r="S413" s="239"/>
      <c r="T413" s="240"/>
      <c r="AT413" s="241" t="s">
        <v>182</v>
      </c>
      <c r="AU413" s="241" t="s">
        <v>83</v>
      </c>
      <c r="AV413" s="12" t="s">
        <v>81</v>
      </c>
      <c r="AW413" s="12" t="s">
        <v>35</v>
      </c>
      <c r="AX413" s="12" t="s">
        <v>73</v>
      </c>
      <c r="AY413" s="241" t="s">
        <v>152</v>
      </c>
    </row>
    <row r="414" s="12" customFormat="1">
      <c r="B414" s="232"/>
      <c r="C414" s="233"/>
      <c r="D414" s="229" t="s">
        <v>182</v>
      </c>
      <c r="E414" s="234" t="s">
        <v>19</v>
      </c>
      <c r="F414" s="235" t="s">
        <v>2068</v>
      </c>
      <c r="G414" s="233"/>
      <c r="H414" s="234" t="s">
        <v>19</v>
      </c>
      <c r="I414" s="236"/>
      <c r="J414" s="233"/>
      <c r="K414" s="233"/>
      <c r="L414" s="237"/>
      <c r="M414" s="238"/>
      <c r="N414" s="239"/>
      <c r="O414" s="239"/>
      <c r="P414" s="239"/>
      <c r="Q414" s="239"/>
      <c r="R414" s="239"/>
      <c r="S414" s="239"/>
      <c r="T414" s="240"/>
      <c r="AT414" s="241" t="s">
        <v>182</v>
      </c>
      <c r="AU414" s="241" t="s">
        <v>83</v>
      </c>
      <c r="AV414" s="12" t="s">
        <v>81</v>
      </c>
      <c r="AW414" s="12" t="s">
        <v>35</v>
      </c>
      <c r="AX414" s="12" t="s">
        <v>73</v>
      </c>
      <c r="AY414" s="241" t="s">
        <v>152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324</v>
      </c>
      <c r="G415" s="243"/>
      <c r="H415" s="246">
        <v>20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83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4" customFormat="1">
      <c r="B416" s="253"/>
      <c r="C416" s="254"/>
      <c r="D416" s="229" t="s">
        <v>182</v>
      </c>
      <c r="E416" s="255" t="s">
        <v>19</v>
      </c>
      <c r="F416" s="256" t="s">
        <v>189</v>
      </c>
      <c r="G416" s="254"/>
      <c r="H416" s="257">
        <v>20</v>
      </c>
      <c r="I416" s="258"/>
      <c r="J416" s="254"/>
      <c r="K416" s="254"/>
      <c r="L416" s="259"/>
      <c r="M416" s="260"/>
      <c r="N416" s="261"/>
      <c r="O416" s="261"/>
      <c r="P416" s="261"/>
      <c r="Q416" s="261"/>
      <c r="R416" s="261"/>
      <c r="S416" s="261"/>
      <c r="T416" s="262"/>
      <c r="AT416" s="263" t="s">
        <v>182</v>
      </c>
      <c r="AU416" s="263" t="s">
        <v>83</v>
      </c>
      <c r="AV416" s="14" t="s">
        <v>151</v>
      </c>
      <c r="AW416" s="14" t="s">
        <v>35</v>
      </c>
      <c r="AX416" s="14" t="s">
        <v>81</v>
      </c>
      <c r="AY416" s="263" t="s">
        <v>152</v>
      </c>
    </row>
    <row r="417" s="1" customFormat="1" ht="16.5" customHeight="1">
      <c r="B417" s="38"/>
      <c r="C417" s="211" t="s">
        <v>1256</v>
      </c>
      <c r="D417" s="211" t="s">
        <v>155</v>
      </c>
      <c r="E417" s="212" t="s">
        <v>2069</v>
      </c>
      <c r="F417" s="213" t="s">
        <v>2070</v>
      </c>
      <c r="G417" s="214" t="s">
        <v>1835</v>
      </c>
      <c r="H417" s="215">
        <v>20</v>
      </c>
      <c r="I417" s="216"/>
      <c r="J417" s="217">
        <f>ROUND(I417*H417,2)</f>
        <v>0</v>
      </c>
      <c r="K417" s="213" t="s">
        <v>1836</v>
      </c>
      <c r="L417" s="43"/>
      <c r="M417" s="225" t="s">
        <v>19</v>
      </c>
      <c r="N417" s="226" t="s">
        <v>44</v>
      </c>
      <c r="O417" s="83"/>
      <c r="P417" s="227">
        <f>O417*H417</f>
        <v>0</v>
      </c>
      <c r="Q417" s="227">
        <v>0</v>
      </c>
      <c r="R417" s="227">
        <f>Q417*H417</f>
        <v>0</v>
      </c>
      <c r="S417" s="227">
        <v>0</v>
      </c>
      <c r="T417" s="228">
        <f>S417*H417</f>
        <v>0</v>
      </c>
      <c r="AR417" s="223" t="s">
        <v>285</v>
      </c>
      <c r="AT417" s="223" t="s">
        <v>155</v>
      </c>
      <c r="AU417" s="223" t="s">
        <v>83</v>
      </c>
      <c r="AY417" s="17" t="s">
        <v>152</v>
      </c>
      <c r="BE417" s="224">
        <f>IF(N417="základní",J417,0)</f>
        <v>0</v>
      </c>
      <c r="BF417" s="224">
        <f>IF(N417="snížená",J417,0)</f>
        <v>0</v>
      </c>
      <c r="BG417" s="224">
        <f>IF(N417="zákl. přenesená",J417,0)</f>
        <v>0</v>
      </c>
      <c r="BH417" s="224">
        <f>IF(N417="sníž. přenesená",J417,0)</f>
        <v>0</v>
      </c>
      <c r="BI417" s="224">
        <f>IF(N417="nulová",J417,0)</f>
        <v>0</v>
      </c>
      <c r="BJ417" s="17" t="s">
        <v>81</v>
      </c>
      <c r="BK417" s="224">
        <f>ROUND(I417*H417,2)</f>
        <v>0</v>
      </c>
      <c r="BL417" s="17" t="s">
        <v>285</v>
      </c>
      <c r="BM417" s="223" t="s">
        <v>2071</v>
      </c>
    </row>
    <row r="418" s="12" customFormat="1">
      <c r="B418" s="232"/>
      <c r="C418" s="233"/>
      <c r="D418" s="229" t="s">
        <v>182</v>
      </c>
      <c r="E418" s="234" t="s">
        <v>19</v>
      </c>
      <c r="F418" s="235" t="s">
        <v>2072</v>
      </c>
      <c r="G418" s="233"/>
      <c r="H418" s="234" t="s">
        <v>19</v>
      </c>
      <c r="I418" s="236"/>
      <c r="J418" s="233"/>
      <c r="K418" s="233"/>
      <c r="L418" s="237"/>
      <c r="M418" s="238"/>
      <c r="N418" s="239"/>
      <c r="O418" s="239"/>
      <c r="P418" s="239"/>
      <c r="Q418" s="239"/>
      <c r="R418" s="239"/>
      <c r="S418" s="239"/>
      <c r="T418" s="240"/>
      <c r="AT418" s="241" t="s">
        <v>182</v>
      </c>
      <c r="AU418" s="241" t="s">
        <v>83</v>
      </c>
      <c r="AV418" s="12" t="s">
        <v>81</v>
      </c>
      <c r="AW418" s="12" t="s">
        <v>35</v>
      </c>
      <c r="AX418" s="12" t="s">
        <v>73</v>
      </c>
      <c r="AY418" s="241" t="s">
        <v>152</v>
      </c>
    </row>
    <row r="419" s="12" customFormat="1">
      <c r="B419" s="232"/>
      <c r="C419" s="233"/>
      <c r="D419" s="229" t="s">
        <v>182</v>
      </c>
      <c r="E419" s="234" t="s">
        <v>19</v>
      </c>
      <c r="F419" s="235" t="s">
        <v>2073</v>
      </c>
      <c r="G419" s="233"/>
      <c r="H419" s="234" t="s">
        <v>19</v>
      </c>
      <c r="I419" s="236"/>
      <c r="J419" s="233"/>
      <c r="K419" s="233"/>
      <c r="L419" s="237"/>
      <c r="M419" s="238"/>
      <c r="N419" s="239"/>
      <c r="O419" s="239"/>
      <c r="P419" s="239"/>
      <c r="Q419" s="239"/>
      <c r="R419" s="239"/>
      <c r="S419" s="239"/>
      <c r="T419" s="240"/>
      <c r="AT419" s="241" t="s">
        <v>182</v>
      </c>
      <c r="AU419" s="241" t="s">
        <v>83</v>
      </c>
      <c r="AV419" s="12" t="s">
        <v>81</v>
      </c>
      <c r="AW419" s="12" t="s">
        <v>35</v>
      </c>
      <c r="AX419" s="12" t="s">
        <v>73</v>
      </c>
      <c r="AY419" s="241" t="s">
        <v>152</v>
      </c>
    </row>
    <row r="420" s="12" customFormat="1">
      <c r="B420" s="232"/>
      <c r="C420" s="233"/>
      <c r="D420" s="229" t="s">
        <v>182</v>
      </c>
      <c r="E420" s="234" t="s">
        <v>19</v>
      </c>
      <c r="F420" s="235" t="s">
        <v>2074</v>
      </c>
      <c r="G420" s="233"/>
      <c r="H420" s="234" t="s">
        <v>19</v>
      </c>
      <c r="I420" s="236"/>
      <c r="J420" s="233"/>
      <c r="K420" s="233"/>
      <c r="L420" s="237"/>
      <c r="M420" s="238"/>
      <c r="N420" s="239"/>
      <c r="O420" s="239"/>
      <c r="P420" s="239"/>
      <c r="Q420" s="239"/>
      <c r="R420" s="239"/>
      <c r="S420" s="239"/>
      <c r="T420" s="240"/>
      <c r="AT420" s="241" t="s">
        <v>182</v>
      </c>
      <c r="AU420" s="241" t="s">
        <v>83</v>
      </c>
      <c r="AV420" s="12" t="s">
        <v>81</v>
      </c>
      <c r="AW420" s="12" t="s">
        <v>35</v>
      </c>
      <c r="AX420" s="12" t="s">
        <v>73</v>
      </c>
      <c r="AY420" s="241" t="s">
        <v>152</v>
      </c>
    </row>
    <row r="421" s="12" customFormat="1">
      <c r="B421" s="232"/>
      <c r="C421" s="233"/>
      <c r="D421" s="229" t="s">
        <v>182</v>
      </c>
      <c r="E421" s="234" t="s">
        <v>19</v>
      </c>
      <c r="F421" s="235" t="s">
        <v>2075</v>
      </c>
      <c r="G421" s="233"/>
      <c r="H421" s="234" t="s">
        <v>19</v>
      </c>
      <c r="I421" s="236"/>
      <c r="J421" s="233"/>
      <c r="K421" s="233"/>
      <c r="L421" s="237"/>
      <c r="M421" s="238"/>
      <c r="N421" s="239"/>
      <c r="O421" s="239"/>
      <c r="P421" s="239"/>
      <c r="Q421" s="239"/>
      <c r="R421" s="239"/>
      <c r="S421" s="239"/>
      <c r="T421" s="240"/>
      <c r="AT421" s="241" t="s">
        <v>182</v>
      </c>
      <c r="AU421" s="241" t="s">
        <v>83</v>
      </c>
      <c r="AV421" s="12" t="s">
        <v>81</v>
      </c>
      <c r="AW421" s="12" t="s">
        <v>35</v>
      </c>
      <c r="AX421" s="12" t="s">
        <v>73</v>
      </c>
      <c r="AY421" s="241" t="s">
        <v>152</v>
      </c>
    </row>
    <row r="422" s="13" customFormat="1">
      <c r="B422" s="242"/>
      <c r="C422" s="243"/>
      <c r="D422" s="229" t="s">
        <v>182</v>
      </c>
      <c r="E422" s="244" t="s">
        <v>19</v>
      </c>
      <c r="F422" s="245" t="s">
        <v>324</v>
      </c>
      <c r="G422" s="243"/>
      <c r="H422" s="246">
        <v>20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AT422" s="252" t="s">
        <v>182</v>
      </c>
      <c r="AU422" s="252" t="s">
        <v>83</v>
      </c>
      <c r="AV422" s="13" t="s">
        <v>83</v>
      </c>
      <c r="AW422" s="13" t="s">
        <v>35</v>
      </c>
      <c r="AX422" s="13" t="s">
        <v>81</v>
      </c>
      <c r="AY422" s="252" t="s">
        <v>152</v>
      </c>
    </row>
    <row r="423" s="1" customFormat="1" ht="24" customHeight="1">
      <c r="B423" s="38"/>
      <c r="C423" s="211" t="s">
        <v>1261</v>
      </c>
      <c r="D423" s="211" t="s">
        <v>155</v>
      </c>
      <c r="E423" s="212" t="s">
        <v>1487</v>
      </c>
      <c r="F423" s="213" t="s">
        <v>1488</v>
      </c>
      <c r="G423" s="214" t="s">
        <v>223</v>
      </c>
      <c r="H423" s="215">
        <v>2.3999999999999999</v>
      </c>
      <c r="I423" s="216"/>
      <c r="J423" s="217">
        <f>ROUND(I423*H423,2)</f>
        <v>0</v>
      </c>
      <c r="K423" s="213" t="s">
        <v>1382</v>
      </c>
      <c r="L423" s="43"/>
      <c r="M423" s="225" t="s">
        <v>19</v>
      </c>
      <c r="N423" s="226" t="s">
        <v>44</v>
      </c>
      <c r="O423" s="83"/>
      <c r="P423" s="227">
        <f>O423*H423</f>
        <v>0</v>
      </c>
      <c r="Q423" s="227">
        <v>0</v>
      </c>
      <c r="R423" s="227">
        <f>Q423*H423</f>
        <v>0</v>
      </c>
      <c r="S423" s="227">
        <v>0</v>
      </c>
      <c r="T423" s="228">
        <f>S423*H423</f>
        <v>0</v>
      </c>
      <c r="AR423" s="223" t="s">
        <v>285</v>
      </c>
      <c r="AT423" s="223" t="s">
        <v>155</v>
      </c>
      <c r="AU423" s="223" t="s">
        <v>83</v>
      </c>
      <c r="AY423" s="17" t="s">
        <v>152</v>
      </c>
      <c r="BE423" s="224">
        <f>IF(N423="základní",J423,0)</f>
        <v>0</v>
      </c>
      <c r="BF423" s="224">
        <f>IF(N423="snížená",J423,0)</f>
        <v>0</v>
      </c>
      <c r="BG423" s="224">
        <f>IF(N423="zákl. přenesená",J423,0)</f>
        <v>0</v>
      </c>
      <c r="BH423" s="224">
        <f>IF(N423="sníž. přenesená",J423,0)</f>
        <v>0</v>
      </c>
      <c r="BI423" s="224">
        <f>IF(N423="nulová",J423,0)</f>
        <v>0</v>
      </c>
      <c r="BJ423" s="17" t="s">
        <v>81</v>
      </c>
      <c r="BK423" s="224">
        <f>ROUND(I423*H423,2)</f>
        <v>0</v>
      </c>
      <c r="BL423" s="17" t="s">
        <v>285</v>
      </c>
      <c r="BM423" s="223" t="s">
        <v>2076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2077</v>
      </c>
      <c r="G424" s="243"/>
      <c r="H424" s="246">
        <v>2.3999999999999999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83</v>
      </c>
      <c r="AV424" s="13" t="s">
        <v>83</v>
      </c>
      <c r="AW424" s="13" t="s">
        <v>35</v>
      </c>
      <c r="AX424" s="13" t="s">
        <v>81</v>
      </c>
      <c r="AY424" s="252" t="s">
        <v>152</v>
      </c>
    </row>
    <row r="425" s="1" customFormat="1" ht="36" customHeight="1">
      <c r="B425" s="38"/>
      <c r="C425" s="211" t="s">
        <v>1265</v>
      </c>
      <c r="D425" s="211" t="s">
        <v>155</v>
      </c>
      <c r="E425" s="212" t="s">
        <v>2078</v>
      </c>
      <c r="F425" s="213" t="s">
        <v>2079</v>
      </c>
      <c r="G425" s="214" t="s">
        <v>223</v>
      </c>
      <c r="H425" s="215">
        <v>2.3999999999999999</v>
      </c>
      <c r="I425" s="216"/>
      <c r="J425" s="217">
        <f>ROUND(I425*H425,2)</f>
        <v>0</v>
      </c>
      <c r="K425" s="213" t="s">
        <v>1382</v>
      </c>
      <c r="L425" s="43"/>
      <c r="M425" s="225" t="s">
        <v>19</v>
      </c>
      <c r="N425" s="226" t="s">
        <v>44</v>
      </c>
      <c r="O425" s="83"/>
      <c r="P425" s="227">
        <f>O425*H425</f>
        <v>0</v>
      </c>
      <c r="Q425" s="227">
        <v>0</v>
      </c>
      <c r="R425" s="227">
        <f>Q425*H425</f>
        <v>0</v>
      </c>
      <c r="S425" s="227">
        <v>0</v>
      </c>
      <c r="T425" s="228">
        <f>S425*H425</f>
        <v>0</v>
      </c>
      <c r="AR425" s="223" t="s">
        <v>285</v>
      </c>
      <c r="AT425" s="223" t="s">
        <v>155</v>
      </c>
      <c r="AU425" s="223" t="s">
        <v>83</v>
      </c>
      <c r="AY425" s="17" t="s">
        <v>152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7" t="s">
        <v>81</v>
      </c>
      <c r="BK425" s="224">
        <f>ROUND(I425*H425,2)</f>
        <v>0</v>
      </c>
      <c r="BL425" s="17" t="s">
        <v>285</v>
      </c>
      <c r="BM425" s="223" t="s">
        <v>2080</v>
      </c>
    </row>
    <row r="426" s="13" customFormat="1">
      <c r="B426" s="242"/>
      <c r="C426" s="243"/>
      <c r="D426" s="229" t="s">
        <v>182</v>
      </c>
      <c r="E426" s="244" t="s">
        <v>19</v>
      </c>
      <c r="F426" s="245" t="s">
        <v>2077</v>
      </c>
      <c r="G426" s="243"/>
      <c r="H426" s="246">
        <v>2.3999999999999999</v>
      </c>
      <c r="I426" s="247"/>
      <c r="J426" s="243"/>
      <c r="K426" s="243"/>
      <c r="L426" s="248"/>
      <c r="M426" s="249"/>
      <c r="N426" s="250"/>
      <c r="O426" s="250"/>
      <c r="P426" s="250"/>
      <c r="Q426" s="250"/>
      <c r="R426" s="250"/>
      <c r="S426" s="250"/>
      <c r="T426" s="251"/>
      <c r="AT426" s="252" t="s">
        <v>182</v>
      </c>
      <c r="AU426" s="252" t="s">
        <v>83</v>
      </c>
      <c r="AV426" s="13" t="s">
        <v>83</v>
      </c>
      <c r="AW426" s="13" t="s">
        <v>35</v>
      </c>
      <c r="AX426" s="13" t="s">
        <v>81</v>
      </c>
      <c r="AY426" s="252" t="s">
        <v>152</v>
      </c>
    </row>
    <row r="427" s="1" customFormat="1" ht="16.5" customHeight="1">
      <c r="B427" s="38"/>
      <c r="C427" s="211" t="s">
        <v>1270</v>
      </c>
      <c r="D427" s="211" t="s">
        <v>155</v>
      </c>
      <c r="E427" s="212" t="s">
        <v>2081</v>
      </c>
      <c r="F427" s="213" t="s">
        <v>2082</v>
      </c>
      <c r="G427" s="214" t="s">
        <v>1542</v>
      </c>
      <c r="H427" s="215">
        <v>10</v>
      </c>
      <c r="I427" s="216"/>
      <c r="J427" s="217">
        <f>ROUND(I427*H427,2)</f>
        <v>0</v>
      </c>
      <c r="K427" s="213" t="s">
        <v>19</v>
      </c>
      <c r="L427" s="43"/>
      <c r="M427" s="225" t="s">
        <v>19</v>
      </c>
      <c r="N427" s="226" t="s">
        <v>44</v>
      </c>
      <c r="O427" s="83"/>
      <c r="P427" s="227">
        <f>O427*H427</f>
        <v>0</v>
      </c>
      <c r="Q427" s="227">
        <v>0</v>
      </c>
      <c r="R427" s="227">
        <f>Q427*H427</f>
        <v>0</v>
      </c>
      <c r="S427" s="227">
        <v>0</v>
      </c>
      <c r="T427" s="228">
        <f>S427*H427</f>
        <v>0</v>
      </c>
      <c r="AR427" s="223" t="s">
        <v>151</v>
      </c>
      <c r="AT427" s="223" t="s">
        <v>155</v>
      </c>
      <c r="AU427" s="223" t="s">
        <v>83</v>
      </c>
      <c r="AY427" s="17" t="s">
        <v>152</v>
      </c>
      <c r="BE427" s="224">
        <f>IF(N427="základní",J427,0)</f>
        <v>0</v>
      </c>
      <c r="BF427" s="224">
        <f>IF(N427="snížená",J427,0)</f>
        <v>0</v>
      </c>
      <c r="BG427" s="224">
        <f>IF(N427="zákl. přenesená",J427,0)</f>
        <v>0</v>
      </c>
      <c r="BH427" s="224">
        <f>IF(N427="sníž. přenesená",J427,0)</f>
        <v>0</v>
      </c>
      <c r="BI427" s="224">
        <f>IF(N427="nulová",J427,0)</f>
        <v>0</v>
      </c>
      <c r="BJ427" s="17" t="s">
        <v>81</v>
      </c>
      <c r="BK427" s="224">
        <f>ROUND(I427*H427,2)</f>
        <v>0</v>
      </c>
      <c r="BL427" s="17" t="s">
        <v>151</v>
      </c>
      <c r="BM427" s="223" t="s">
        <v>2083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245</v>
      </c>
      <c r="G428" s="243"/>
      <c r="H428" s="246">
        <v>10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81</v>
      </c>
      <c r="AY428" s="252" t="s">
        <v>152</v>
      </c>
    </row>
    <row r="429" s="1" customFormat="1" ht="16.5" customHeight="1">
      <c r="B429" s="38"/>
      <c r="C429" s="264" t="s">
        <v>1274</v>
      </c>
      <c r="D429" s="264" t="s">
        <v>325</v>
      </c>
      <c r="E429" s="265" t="s">
        <v>2084</v>
      </c>
      <c r="F429" s="266" t="s">
        <v>2085</v>
      </c>
      <c r="G429" s="267" t="s">
        <v>254</v>
      </c>
      <c r="H429" s="268">
        <v>25</v>
      </c>
      <c r="I429" s="269"/>
      <c r="J429" s="270">
        <f>ROUND(I429*H429,2)</f>
        <v>0</v>
      </c>
      <c r="K429" s="266" t="s">
        <v>19</v>
      </c>
      <c r="L429" s="271"/>
      <c r="M429" s="272" t="s">
        <v>19</v>
      </c>
      <c r="N429" s="273" t="s">
        <v>44</v>
      </c>
      <c r="O429" s="83"/>
      <c r="P429" s="227">
        <f>O429*H429</f>
        <v>0</v>
      </c>
      <c r="Q429" s="227">
        <v>0</v>
      </c>
      <c r="R429" s="227">
        <f>Q429*H429</f>
        <v>0</v>
      </c>
      <c r="S429" s="227">
        <v>0</v>
      </c>
      <c r="T429" s="228">
        <f>S429*H429</f>
        <v>0</v>
      </c>
      <c r="AR429" s="223" t="s">
        <v>233</v>
      </c>
      <c r="AT429" s="223" t="s">
        <v>325</v>
      </c>
      <c r="AU429" s="223" t="s">
        <v>83</v>
      </c>
      <c r="AY429" s="17" t="s">
        <v>152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7" t="s">
        <v>81</v>
      </c>
      <c r="BK429" s="224">
        <f>ROUND(I429*H429,2)</f>
        <v>0</v>
      </c>
      <c r="BL429" s="17" t="s">
        <v>151</v>
      </c>
      <c r="BM429" s="223" t="s">
        <v>2086</v>
      </c>
    </row>
    <row r="430" s="12" customFormat="1">
      <c r="B430" s="232"/>
      <c r="C430" s="233"/>
      <c r="D430" s="229" t="s">
        <v>182</v>
      </c>
      <c r="E430" s="234" t="s">
        <v>19</v>
      </c>
      <c r="F430" s="235" t="s">
        <v>2087</v>
      </c>
      <c r="G430" s="233"/>
      <c r="H430" s="234" t="s">
        <v>19</v>
      </c>
      <c r="I430" s="236"/>
      <c r="J430" s="233"/>
      <c r="K430" s="233"/>
      <c r="L430" s="237"/>
      <c r="M430" s="238"/>
      <c r="N430" s="239"/>
      <c r="O430" s="239"/>
      <c r="P430" s="239"/>
      <c r="Q430" s="239"/>
      <c r="R430" s="239"/>
      <c r="S430" s="239"/>
      <c r="T430" s="240"/>
      <c r="AT430" s="241" t="s">
        <v>182</v>
      </c>
      <c r="AU430" s="241" t="s">
        <v>83</v>
      </c>
      <c r="AV430" s="12" t="s">
        <v>81</v>
      </c>
      <c r="AW430" s="12" t="s">
        <v>35</v>
      </c>
      <c r="AX430" s="12" t="s">
        <v>73</v>
      </c>
      <c r="AY430" s="241" t="s">
        <v>152</v>
      </c>
    </row>
    <row r="431" s="12" customFormat="1">
      <c r="B431" s="232"/>
      <c r="C431" s="233"/>
      <c r="D431" s="229" t="s">
        <v>182</v>
      </c>
      <c r="E431" s="234" t="s">
        <v>19</v>
      </c>
      <c r="F431" s="235" t="s">
        <v>2088</v>
      </c>
      <c r="G431" s="233"/>
      <c r="H431" s="234" t="s">
        <v>19</v>
      </c>
      <c r="I431" s="236"/>
      <c r="J431" s="233"/>
      <c r="K431" s="233"/>
      <c r="L431" s="237"/>
      <c r="M431" s="238"/>
      <c r="N431" s="239"/>
      <c r="O431" s="239"/>
      <c r="P431" s="239"/>
      <c r="Q431" s="239"/>
      <c r="R431" s="239"/>
      <c r="S431" s="239"/>
      <c r="T431" s="240"/>
      <c r="AT431" s="241" t="s">
        <v>182</v>
      </c>
      <c r="AU431" s="241" t="s">
        <v>83</v>
      </c>
      <c r="AV431" s="12" t="s">
        <v>81</v>
      </c>
      <c r="AW431" s="12" t="s">
        <v>35</v>
      </c>
      <c r="AX431" s="12" t="s">
        <v>73</v>
      </c>
      <c r="AY431" s="241" t="s">
        <v>152</v>
      </c>
    </row>
    <row r="432" s="12" customFormat="1">
      <c r="B432" s="232"/>
      <c r="C432" s="233"/>
      <c r="D432" s="229" t="s">
        <v>182</v>
      </c>
      <c r="E432" s="234" t="s">
        <v>19</v>
      </c>
      <c r="F432" s="235" t="s">
        <v>2089</v>
      </c>
      <c r="G432" s="233"/>
      <c r="H432" s="234" t="s">
        <v>19</v>
      </c>
      <c r="I432" s="236"/>
      <c r="J432" s="233"/>
      <c r="K432" s="233"/>
      <c r="L432" s="237"/>
      <c r="M432" s="238"/>
      <c r="N432" s="239"/>
      <c r="O432" s="239"/>
      <c r="P432" s="239"/>
      <c r="Q432" s="239"/>
      <c r="R432" s="239"/>
      <c r="S432" s="239"/>
      <c r="T432" s="240"/>
      <c r="AT432" s="241" t="s">
        <v>182</v>
      </c>
      <c r="AU432" s="241" t="s">
        <v>83</v>
      </c>
      <c r="AV432" s="12" t="s">
        <v>81</v>
      </c>
      <c r="AW432" s="12" t="s">
        <v>35</v>
      </c>
      <c r="AX432" s="12" t="s">
        <v>73</v>
      </c>
      <c r="AY432" s="241" t="s">
        <v>152</v>
      </c>
    </row>
    <row r="433" s="12" customFormat="1">
      <c r="B433" s="232"/>
      <c r="C433" s="233"/>
      <c r="D433" s="229" t="s">
        <v>182</v>
      </c>
      <c r="E433" s="234" t="s">
        <v>19</v>
      </c>
      <c r="F433" s="235" t="s">
        <v>2090</v>
      </c>
      <c r="G433" s="233"/>
      <c r="H433" s="234" t="s">
        <v>19</v>
      </c>
      <c r="I433" s="236"/>
      <c r="J433" s="233"/>
      <c r="K433" s="233"/>
      <c r="L433" s="237"/>
      <c r="M433" s="238"/>
      <c r="N433" s="239"/>
      <c r="O433" s="239"/>
      <c r="P433" s="239"/>
      <c r="Q433" s="239"/>
      <c r="R433" s="239"/>
      <c r="S433" s="239"/>
      <c r="T433" s="240"/>
      <c r="AT433" s="241" t="s">
        <v>182</v>
      </c>
      <c r="AU433" s="241" t="s">
        <v>83</v>
      </c>
      <c r="AV433" s="12" t="s">
        <v>81</v>
      </c>
      <c r="AW433" s="12" t="s">
        <v>35</v>
      </c>
      <c r="AX433" s="12" t="s">
        <v>73</v>
      </c>
      <c r="AY433" s="241" t="s">
        <v>152</v>
      </c>
    </row>
    <row r="434" s="12" customFormat="1">
      <c r="B434" s="232"/>
      <c r="C434" s="233"/>
      <c r="D434" s="229" t="s">
        <v>182</v>
      </c>
      <c r="E434" s="234" t="s">
        <v>19</v>
      </c>
      <c r="F434" s="235" t="s">
        <v>2091</v>
      </c>
      <c r="G434" s="233"/>
      <c r="H434" s="234" t="s">
        <v>19</v>
      </c>
      <c r="I434" s="236"/>
      <c r="J434" s="233"/>
      <c r="K434" s="233"/>
      <c r="L434" s="237"/>
      <c r="M434" s="238"/>
      <c r="N434" s="239"/>
      <c r="O434" s="239"/>
      <c r="P434" s="239"/>
      <c r="Q434" s="239"/>
      <c r="R434" s="239"/>
      <c r="S434" s="239"/>
      <c r="T434" s="240"/>
      <c r="AT434" s="241" t="s">
        <v>182</v>
      </c>
      <c r="AU434" s="241" t="s">
        <v>83</v>
      </c>
      <c r="AV434" s="12" t="s">
        <v>81</v>
      </c>
      <c r="AW434" s="12" t="s">
        <v>35</v>
      </c>
      <c r="AX434" s="12" t="s">
        <v>73</v>
      </c>
      <c r="AY434" s="241" t="s">
        <v>152</v>
      </c>
    </row>
    <row r="435" s="12" customFormat="1">
      <c r="B435" s="232"/>
      <c r="C435" s="233"/>
      <c r="D435" s="229" t="s">
        <v>182</v>
      </c>
      <c r="E435" s="234" t="s">
        <v>19</v>
      </c>
      <c r="F435" s="235" t="s">
        <v>2092</v>
      </c>
      <c r="G435" s="233"/>
      <c r="H435" s="234" t="s">
        <v>19</v>
      </c>
      <c r="I435" s="236"/>
      <c r="J435" s="233"/>
      <c r="K435" s="233"/>
      <c r="L435" s="237"/>
      <c r="M435" s="238"/>
      <c r="N435" s="239"/>
      <c r="O435" s="239"/>
      <c r="P435" s="239"/>
      <c r="Q435" s="239"/>
      <c r="R435" s="239"/>
      <c r="S435" s="239"/>
      <c r="T435" s="240"/>
      <c r="AT435" s="241" t="s">
        <v>182</v>
      </c>
      <c r="AU435" s="241" t="s">
        <v>83</v>
      </c>
      <c r="AV435" s="12" t="s">
        <v>81</v>
      </c>
      <c r="AW435" s="12" t="s">
        <v>35</v>
      </c>
      <c r="AX435" s="12" t="s">
        <v>73</v>
      </c>
      <c r="AY435" s="241" t="s">
        <v>152</v>
      </c>
    </row>
    <row r="436" s="12" customFormat="1">
      <c r="B436" s="232"/>
      <c r="C436" s="233"/>
      <c r="D436" s="229" t="s">
        <v>182</v>
      </c>
      <c r="E436" s="234" t="s">
        <v>19</v>
      </c>
      <c r="F436" s="235" t="s">
        <v>2093</v>
      </c>
      <c r="G436" s="233"/>
      <c r="H436" s="234" t="s">
        <v>19</v>
      </c>
      <c r="I436" s="236"/>
      <c r="J436" s="233"/>
      <c r="K436" s="233"/>
      <c r="L436" s="237"/>
      <c r="M436" s="238"/>
      <c r="N436" s="239"/>
      <c r="O436" s="239"/>
      <c r="P436" s="239"/>
      <c r="Q436" s="239"/>
      <c r="R436" s="239"/>
      <c r="S436" s="239"/>
      <c r="T436" s="240"/>
      <c r="AT436" s="241" t="s">
        <v>182</v>
      </c>
      <c r="AU436" s="241" t="s">
        <v>83</v>
      </c>
      <c r="AV436" s="12" t="s">
        <v>81</v>
      </c>
      <c r="AW436" s="12" t="s">
        <v>35</v>
      </c>
      <c r="AX436" s="12" t="s">
        <v>73</v>
      </c>
      <c r="AY436" s="241" t="s">
        <v>152</v>
      </c>
    </row>
    <row r="437" s="12" customFormat="1">
      <c r="B437" s="232"/>
      <c r="C437" s="233"/>
      <c r="D437" s="229" t="s">
        <v>182</v>
      </c>
      <c r="E437" s="234" t="s">
        <v>19</v>
      </c>
      <c r="F437" s="235" t="s">
        <v>2094</v>
      </c>
      <c r="G437" s="233"/>
      <c r="H437" s="234" t="s">
        <v>19</v>
      </c>
      <c r="I437" s="236"/>
      <c r="J437" s="233"/>
      <c r="K437" s="233"/>
      <c r="L437" s="237"/>
      <c r="M437" s="238"/>
      <c r="N437" s="239"/>
      <c r="O437" s="239"/>
      <c r="P437" s="239"/>
      <c r="Q437" s="239"/>
      <c r="R437" s="239"/>
      <c r="S437" s="239"/>
      <c r="T437" s="240"/>
      <c r="AT437" s="241" t="s">
        <v>182</v>
      </c>
      <c r="AU437" s="241" t="s">
        <v>83</v>
      </c>
      <c r="AV437" s="12" t="s">
        <v>81</v>
      </c>
      <c r="AW437" s="12" t="s">
        <v>35</v>
      </c>
      <c r="AX437" s="12" t="s">
        <v>73</v>
      </c>
      <c r="AY437" s="241" t="s">
        <v>152</v>
      </c>
    </row>
    <row r="438" s="12" customFormat="1">
      <c r="B438" s="232"/>
      <c r="C438" s="233"/>
      <c r="D438" s="229" t="s">
        <v>182</v>
      </c>
      <c r="E438" s="234" t="s">
        <v>19</v>
      </c>
      <c r="F438" s="235" t="s">
        <v>2095</v>
      </c>
      <c r="G438" s="233"/>
      <c r="H438" s="234" t="s">
        <v>19</v>
      </c>
      <c r="I438" s="236"/>
      <c r="J438" s="233"/>
      <c r="K438" s="233"/>
      <c r="L438" s="237"/>
      <c r="M438" s="238"/>
      <c r="N438" s="239"/>
      <c r="O438" s="239"/>
      <c r="P438" s="239"/>
      <c r="Q438" s="239"/>
      <c r="R438" s="239"/>
      <c r="S438" s="239"/>
      <c r="T438" s="240"/>
      <c r="AT438" s="241" t="s">
        <v>182</v>
      </c>
      <c r="AU438" s="241" t="s">
        <v>83</v>
      </c>
      <c r="AV438" s="12" t="s">
        <v>81</v>
      </c>
      <c r="AW438" s="12" t="s">
        <v>35</v>
      </c>
      <c r="AX438" s="12" t="s">
        <v>73</v>
      </c>
      <c r="AY438" s="241" t="s">
        <v>152</v>
      </c>
    </row>
    <row r="439" s="12" customFormat="1">
      <c r="B439" s="232"/>
      <c r="C439" s="233"/>
      <c r="D439" s="229" t="s">
        <v>182</v>
      </c>
      <c r="E439" s="234" t="s">
        <v>19</v>
      </c>
      <c r="F439" s="235" t="s">
        <v>2096</v>
      </c>
      <c r="G439" s="233"/>
      <c r="H439" s="234" t="s">
        <v>19</v>
      </c>
      <c r="I439" s="236"/>
      <c r="J439" s="233"/>
      <c r="K439" s="233"/>
      <c r="L439" s="237"/>
      <c r="M439" s="238"/>
      <c r="N439" s="239"/>
      <c r="O439" s="239"/>
      <c r="P439" s="239"/>
      <c r="Q439" s="239"/>
      <c r="R439" s="239"/>
      <c r="S439" s="239"/>
      <c r="T439" s="240"/>
      <c r="AT439" s="241" t="s">
        <v>182</v>
      </c>
      <c r="AU439" s="241" t="s">
        <v>83</v>
      </c>
      <c r="AV439" s="12" t="s">
        <v>81</v>
      </c>
      <c r="AW439" s="12" t="s">
        <v>35</v>
      </c>
      <c r="AX439" s="12" t="s">
        <v>73</v>
      </c>
      <c r="AY439" s="241" t="s">
        <v>152</v>
      </c>
    </row>
    <row r="440" s="13" customFormat="1">
      <c r="B440" s="242"/>
      <c r="C440" s="243"/>
      <c r="D440" s="229" t="s">
        <v>182</v>
      </c>
      <c r="E440" s="244" t="s">
        <v>19</v>
      </c>
      <c r="F440" s="245" t="s">
        <v>358</v>
      </c>
      <c r="G440" s="243"/>
      <c r="H440" s="246">
        <v>25</v>
      </c>
      <c r="I440" s="247"/>
      <c r="J440" s="243"/>
      <c r="K440" s="243"/>
      <c r="L440" s="248"/>
      <c r="M440" s="249"/>
      <c r="N440" s="250"/>
      <c r="O440" s="250"/>
      <c r="P440" s="250"/>
      <c r="Q440" s="250"/>
      <c r="R440" s="250"/>
      <c r="S440" s="250"/>
      <c r="T440" s="251"/>
      <c r="AT440" s="252" t="s">
        <v>182</v>
      </c>
      <c r="AU440" s="252" t="s">
        <v>83</v>
      </c>
      <c r="AV440" s="13" t="s">
        <v>83</v>
      </c>
      <c r="AW440" s="13" t="s">
        <v>35</v>
      </c>
      <c r="AX440" s="13" t="s">
        <v>81</v>
      </c>
      <c r="AY440" s="252" t="s">
        <v>152</v>
      </c>
    </row>
    <row r="441" s="1" customFormat="1" ht="16.5" customHeight="1">
      <c r="B441" s="38"/>
      <c r="C441" s="264" t="s">
        <v>2097</v>
      </c>
      <c r="D441" s="264" t="s">
        <v>325</v>
      </c>
      <c r="E441" s="265" t="s">
        <v>2098</v>
      </c>
      <c r="F441" s="266" t="s">
        <v>2099</v>
      </c>
      <c r="G441" s="267" t="s">
        <v>236</v>
      </c>
      <c r="H441" s="268">
        <v>150</v>
      </c>
      <c r="I441" s="269"/>
      <c r="J441" s="270">
        <f>ROUND(I441*H441,2)</f>
        <v>0</v>
      </c>
      <c r="K441" s="266" t="s">
        <v>19</v>
      </c>
      <c r="L441" s="271"/>
      <c r="M441" s="272" t="s">
        <v>19</v>
      </c>
      <c r="N441" s="273" t="s">
        <v>44</v>
      </c>
      <c r="O441" s="83"/>
      <c r="P441" s="227">
        <f>O441*H441</f>
        <v>0</v>
      </c>
      <c r="Q441" s="227">
        <v>0</v>
      </c>
      <c r="R441" s="227">
        <f>Q441*H441</f>
        <v>0</v>
      </c>
      <c r="S441" s="227">
        <v>0</v>
      </c>
      <c r="T441" s="228">
        <f>S441*H441</f>
        <v>0</v>
      </c>
      <c r="AR441" s="223" t="s">
        <v>233</v>
      </c>
      <c r="AT441" s="223" t="s">
        <v>325</v>
      </c>
      <c r="AU441" s="223" t="s">
        <v>83</v>
      </c>
      <c r="AY441" s="17" t="s">
        <v>152</v>
      </c>
      <c r="BE441" s="224">
        <f>IF(N441="základní",J441,0)</f>
        <v>0</v>
      </c>
      <c r="BF441" s="224">
        <f>IF(N441="snížená",J441,0)</f>
        <v>0</v>
      </c>
      <c r="BG441" s="224">
        <f>IF(N441="zákl. přenesená",J441,0)</f>
        <v>0</v>
      </c>
      <c r="BH441" s="224">
        <f>IF(N441="sníž. přenesená",J441,0)</f>
        <v>0</v>
      </c>
      <c r="BI441" s="224">
        <f>IF(N441="nulová",J441,0)</f>
        <v>0</v>
      </c>
      <c r="BJ441" s="17" t="s">
        <v>81</v>
      </c>
      <c r="BK441" s="224">
        <f>ROUND(I441*H441,2)</f>
        <v>0</v>
      </c>
      <c r="BL441" s="17" t="s">
        <v>151</v>
      </c>
      <c r="BM441" s="223" t="s">
        <v>2100</v>
      </c>
    </row>
    <row r="442" s="1" customFormat="1" ht="16.5" customHeight="1">
      <c r="B442" s="38"/>
      <c r="C442" s="264" t="s">
        <v>2101</v>
      </c>
      <c r="D442" s="264" t="s">
        <v>325</v>
      </c>
      <c r="E442" s="265" t="s">
        <v>2102</v>
      </c>
      <c r="F442" s="266" t="s">
        <v>2103</v>
      </c>
      <c r="G442" s="267" t="s">
        <v>2104</v>
      </c>
      <c r="H442" s="268">
        <v>1</v>
      </c>
      <c r="I442" s="269"/>
      <c r="J442" s="270">
        <f>ROUND(I442*H442,2)</f>
        <v>0</v>
      </c>
      <c r="K442" s="266" t="s">
        <v>19</v>
      </c>
      <c r="L442" s="271"/>
      <c r="M442" s="272" t="s">
        <v>19</v>
      </c>
      <c r="N442" s="273" t="s">
        <v>44</v>
      </c>
      <c r="O442" s="83"/>
      <c r="P442" s="227">
        <f>O442*H442</f>
        <v>0</v>
      </c>
      <c r="Q442" s="227">
        <v>0</v>
      </c>
      <c r="R442" s="227">
        <f>Q442*H442</f>
        <v>0</v>
      </c>
      <c r="S442" s="227">
        <v>0</v>
      </c>
      <c r="T442" s="228">
        <f>S442*H442</f>
        <v>0</v>
      </c>
      <c r="AR442" s="223" t="s">
        <v>233</v>
      </c>
      <c r="AT442" s="223" t="s">
        <v>325</v>
      </c>
      <c r="AU442" s="223" t="s">
        <v>83</v>
      </c>
      <c r="AY442" s="17" t="s">
        <v>152</v>
      </c>
      <c r="BE442" s="224">
        <f>IF(N442="základní",J442,0)</f>
        <v>0</v>
      </c>
      <c r="BF442" s="224">
        <f>IF(N442="snížená",J442,0)</f>
        <v>0</v>
      </c>
      <c r="BG442" s="224">
        <f>IF(N442="zákl. přenesená",J442,0)</f>
        <v>0</v>
      </c>
      <c r="BH442" s="224">
        <f>IF(N442="sníž. přenesená",J442,0)</f>
        <v>0</v>
      </c>
      <c r="BI442" s="224">
        <f>IF(N442="nulová",J442,0)</f>
        <v>0</v>
      </c>
      <c r="BJ442" s="17" t="s">
        <v>81</v>
      </c>
      <c r="BK442" s="224">
        <f>ROUND(I442*H442,2)</f>
        <v>0</v>
      </c>
      <c r="BL442" s="17" t="s">
        <v>151</v>
      </c>
      <c r="BM442" s="223" t="s">
        <v>2105</v>
      </c>
    </row>
    <row r="443" s="11" customFormat="1" ht="22.8" customHeight="1">
      <c r="B443" s="195"/>
      <c r="C443" s="196"/>
      <c r="D443" s="197" t="s">
        <v>72</v>
      </c>
      <c r="E443" s="209" t="s">
        <v>607</v>
      </c>
      <c r="F443" s="209" t="s">
        <v>2106</v>
      </c>
      <c r="G443" s="196"/>
      <c r="H443" s="196"/>
      <c r="I443" s="199"/>
      <c r="J443" s="210">
        <f>BK443</f>
        <v>0</v>
      </c>
      <c r="K443" s="196"/>
      <c r="L443" s="201"/>
      <c r="M443" s="202"/>
      <c r="N443" s="203"/>
      <c r="O443" s="203"/>
      <c r="P443" s="204">
        <f>SUM(P444:P489)</f>
        <v>0</v>
      </c>
      <c r="Q443" s="203"/>
      <c r="R443" s="204">
        <f>SUM(R444:R489)</f>
        <v>0</v>
      </c>
      <c r="S443" s="203"/>
      <c r="T443" s="205">
        <f>SUM(T444:T489)</f>
        <v>0</v>
      </c>
      <c r="AR443" s="206" t="s">
        <v>81</v>
      </c>
      <c r="AT443" s="207" t="s">
        <v>72</v>
      </c>
      <c r="AU443" s="207" t="s">
        <v>81</v>
      </c>
      <c r="AY443" s="206" t="s">
        <v>152</v>
      </c>
      <c r="BK443" s="208">
        <f>SUM(BK444:BK489)</f>
        <v>0</v>
      </c>
    </row>
    <row r="444" s="1" customFormat="1" ht="24" customHeight="1">
      <c r="B444" s="38"/>
      <c r="C444" s="211" t="s">
        <v>2107</v>
      </c>
      <c r="D444" s="211" t="s">
        <v>155</v>
      </c>
      <c r="E444" s="212" t="s">
        <v>1514</v>
      </c>
      <c r="F444" s="213" t="s">
        <v>1515</v>
      </c>
      <c r="G444" s="214" t="s">
        <v>223</v>
      </c>
      <c r="H444" s="215">
        <v>93.930000000000007</v>
      </c>
      <c r="I444" s="216"/>
      <c r="J444" s="217">
        <f>ROUND(I444*H444,2)</f>
        <v>0</v>
      </c>
      <c r="K444" s="213" t="s">
        <v>1382</v>
      </c>
      <c r="L444" s="43"/>
      <c r="M444" s="225" t="s">
        <v>19</v>
      </c>
      <c r="N444" s="226" t="s">
        <v>44</v>
      </c>
      <c r="O444" s="83"/>
      <c r="P444" s="227">
        <f>O444*H444</f>
        <v>0</v>
      </c>
      <c r="Q444" s="227">
        <v>0</v>
      </c>
      <c r="R444" s="227">
        <f>Q444*H444</f>
        <v>0</v>
      </c>
      <c r="S444" s="227">
        <v>0</v>
      </c>
      <c r="T444" s="228">
        <f>S444*H444</f>
        <v>0</v>
      </c>
      <c r="AR444" s="223" t="s">
        <v>151</v>
      </c>
      <c r="AT444" s="223" t="s">
        <v>155</v>
      </c>
      <c r="AU444" s="223" t="s">
        <v>83</v>
      </c>
      <c r="AY444" s="17" t="s">
        <v>152</v>
      </c>
      <c r="BE444" s="224">
        <f>IF(N444="základní",J444,0)</f>
        <v>0</v>
      </c>
      <c r="BF444" s="224">
        <f>IF(N444="snížená",J444,0)</f>
        <v>0</v>
      </c>
      <c r="BG444" s="224">
        <f>IF(N444="zákl. přenesená",J444,0)</f>
        <v>0</v>
      </c>
      <c r="BH444" s="224">
        <f>IF(N444="sníž. přenesená",J444,0)</f>
        <v>0</v>
      </c>
      <c r="BI444" s="224">
        <f>IF(N444="nulová",J444,0)</f>
        <v>0</v>
      </c>
      <c r="BJ444" s="17" t="s">
        <v>81</v>
      </c>
      <c r="BK444" s="224">
        <f>ROUND(I444*H444,2)</f>
        <v>0</v>
      </c>
      <c r="BL444" s="17" t="s">
        <v>151</v>
      </c>
      <c r="BM444" s="223" t="s">
        <v>2108</v>
      </c>
    </row>
    <row r="445" s="13" customFormat="1">
      <c r="B445" s="242"/>
      <c r="C445" s="243"/>
      <c r="D445" s="229" t="s">
        <v>182</v>
      </c>
      <c r="E445" s="244" t="s">
        <v>19</v>
      </c>
      <c r="F445" s="245" t="s">
        <v>2109</v>
      </c>
      <c r="G445" s="243"/>
      <c r="H445" s="246">
        <v>64.5</v>
      </c>
      <c r="I445" s="247"/>
      <c r="J445" s="243"/>
      <c r="K445" s="243"/>
      <c r="L445" s="248"/>
      <c r="M445" s="249"/>
      <c r="N445" s="250"/>
      <c r="O445" s="250"/>
      <c r="P445" s="250"/>
      <c r="Q445" s="250"/>
      <c r="R445" s="250"/>
      <c r="S445" s="250"/>
      <c r="T445" s="251"/>
      <c r="AT445" s="252" t="s">
        <v>182</v>
      </c>
      <c r="AU445" s="252" t="s">
        <v>83</v>
      </c>
      <c r="AV445" s="13" t="s">
        <v>83</v>
      </c>
      <c r="AW445" s="13" t="s">
        <v>35</v>
      </c>
      <c r="AX445" s="13" t="s">
        <v>73</v>
      </c>
      <c r="AY445" s="252" t="s">
        <v>152</v>
      </c>
    </row>
    <row r="446" s="13" customFormat="1">
      <c r="B446" s="242"/>
      <c r="C446" s="243"/>
      <c r="D446" s="229" t="s">
        <v>182</v>
      </c>
      <c r="E446" s="244" t="s">
        <v>19</v>
      </c>
      <c r="F446" s="245" t="s">
        <v>2110</v>
      </c>
      <c r="G446" s="243"/>
      <c r="H446" s="246">
        <v>4.7999999999999998</v>
      </c>
      <c r="I446" s="247"/>
      <c r="J446" s="243"/>
      <c r="K446" s="243"/>
      <c r="L446" s="248"/>
      <c r="M446" s="249"/>
      <c r="N446" s="250"/>
      <c r="O446" s="250"/>
      <c r="P446" s="250"/>
      <c r="Q446" s="250"/>
      <c r="R446" s="250"/>
      <c r="S446" s="250"/>
      <c r="T446" s="251"/>
      <c r="AT446" s="252" t="s">
        <v>182</v>
      </c>
      <c r="AU446" s="252" t="s">
        <v>83</v>
      </c>
      <c r="AV446" s="13" t="s">
        <v>83</v>
      </c>
      <c r="AW446" s="13" t="s">
        <v>35</v>
      </c>
      <c r="AX446" s="13" t="s">
        <v>73</v>
      </c>
      <c r="AY446" s="252" t="s">
        <v>152</v>
      </c>
    </row>
    <row r="447" s="13" customFormat="1">
      <c r="B447" s="242"/>
      <c r="C447" s="243"/>
      <c r="D447" s="229" t="s">
        <v>182</v>
      </c>
      <c r="E447" s="244" t="s">
        <v>19</v>
      </c>
      <c r="F447" s="245" t="s">
        <v>2077</v>
      </c>
      <c r="G447" s="243"/>
      <c r="H447" s="246">
        <v>2.3999999999999999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AT447" s="252" t="s">
        <v>182</v>
      </c>
      <c r="AU447" s="252" t="s">
        <v>83</v>
      </c>
      <c r="AV447" s="13" t="s">
        <v>83</v>
      </c>
      <c r="AW447" s="13" t="s">
        <v>35</v>
      </c>
      <c r="AX447" s="13" t="s">
        <v>73</v>
      </c>
      <c r="AY447" s="252" t="s">
        <v>152</v>
      </c>
    </row>
    <row r="448" s="13" customFormat="1">
      <c r="B448" s="242"/>
      <c r="C448" s="243"/>
      <c r="D448" s="229" t="s">
        <v>182</v>
      </c>
      <c r="E448" s="244" t="s">
        <v>19</v>
      </c>
      <c r="F448" s="245" t="s">
        <v>2111</v>
      </c>
      <c r="G448" s="243"/>
      <c r="H448" s="246">
        <v>3.4199999999999999</v>
      </c>
      <c r="I448" s="247"/>
      <c r="J448" s="243"/>
      <c r="K448" s="243"/>
      <c r="L448" s="248"/>
      <c r="M448" s="249"/>
      <c r="N448" s="250"/>
      <c r="O448" s="250"/>
      <c r="P448" s="250"/>
      <c r="Q448" s="250"/>
      <c r="R448" s="250"/>
      <c r="S448" s="250"/>
      <c r="T448" s="251"/>
      <c r="AT448" s="252" t="s">
        <v>182</v>
      </c>
      <c r="AU448" s="252" t="s">
        <v>83</v>
      </c>
      <c r="AV448" s="13" t="s">
        <v>83</v>
      </c>
      <c r="AW448" s="13" t="s">
        <v>35</v>
      </c>
      <c r="AX448" s="13" t="s">
        <v>73</v>
      </c>
      <c r="AY448" s="252" t="s">
        <v>152</v>
      </c>
    </row>
    <row r="449" s="13" customFormat="1">
      <c r="B449" s="242"/>
      <c r="C449" s="243"/>
      <c r="D449" s="229" t="s">
        <v>182</v>
      </c>
      <c r="E449" s="244" t="s">
        <v>19</v>
      </c>
      <c r="F449" s="245" t="s">
        <v>2112</v>
      </c>
      <c r="G449" s="243"/>
      <c r="H449" s="246">
        <v>14.25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AT449" s="252" t="s">
        <v>182</v>
      </c>
      <c r="AU449" s="252" t="s">
        <v>83</v>
      </c>
      <c r="AV449" s="13" t="s">
        <v>83</v>
      </c>
      <c r="AW449" s="13" t="s">
        <v>35</v>
      </c>
      <c r="AX449" s="13" t="s">
        <v>73</v>
      </c>
      <c r="AY449" s="252" t="s">
        <v>152</v>
      </c>
    </row>
    <row r="450" s="13" customFormat="1">
      <c r="B450" s="242"/>
      <c r="C450" s="243"/>
      <c r="D450" s="229" t="s">
        <v>182</v>
      </c>
      <c r="E450" s="244" t="s">
        <v>19</v>
      </c>
      <c r="F450" s="245" t="s">
        <v>2113</v>
      </c>
      <c r="G450" s="243"/>
      <c r="H450" s="246">
        <v>4.5599999999999996</v>
      </c>
      <c r="I450" s="247"/>
      <c r="J450" s="243"/>
      <c r="K450" s="243"/>
      <c r="L450" s="248"/>
      <c r="M450" s="249"/>
      <c r="N450" s="250"/>
      <c r="O450" s="250"/>
      <c r="P450" s="250"/>
      <c r="Q450" s="250"/>
      <c r="R450" s="250"/>
      <c r="S450" s="250"/>
      <c r="T450" s="251"/>
      <c r="AT450" s="252" t="s">
        <v>182</v>
      </c>
      <c r="AU450" s="252" t="s">
        <v>83</v>
      </c>
      <c r="AV450" s="13" t="s">
        <v>83</v>
      </c>
      <c r="AW450" s="13" t="s">
        <v>35</v>
      </c>
      <c r="AX450" s="13" t="s">
        <v>73</v>
      </c>
      <c r="AY450" s="252" t="s">
        <v>152</v>
      </c>
    </row>
    <row r="451" s="14" customFormat="1">
      <c r="B451" s="253"/>
      <c r="C451" s="254"/>
      <c r="D451" s="229" t="s">
        <v>182</v>
      </c>
      <c r="E451" s="255" t="s">
        <v>19</v>
      </c>
      <c r="F451" s="256" t="s">
        <v>189</v>
      </c>
      <c r="G451" s="254"/>
      <c r="H451" s="257">
        <v>93.930000000000007</v>
      </c>
      <c r="I451" s="258"/>
      <c r="J451" s="254"/>
      <c r="K451" s="254"/>
      <c r="L451" s="259"/>
      <c r="M451" s="260"/>
      <c r="N451" s="261"/>
      <c r="O451" s="261"/>
      <c r="P451" s="261"/>
      <c r="Q451" s="261"/>
      <c r="R451" s="261"/>
      <c r="S451" s="261"/>
      <c r="T451" s="262"/>
      <c r="AT451" s="263" t="s">
        <v>182</v>
      </c>
      <c r="AU451" s="263" t="s">
        <v>83</v>
      </c>
      <c r="AV451" s="14" t="s">
        <v>151</v>
      </c>
      <c r="AW451" s="14" t="s">
        <v>35</v>
      </c>
      <c r="AX451" s="14" t="s">
        <v>81</v>
      </c>
      <c r="AY451" s="263" t="s">
        <v>152</v>
      </c>
    </row>
    <row r="452" s="1" customFormat="1" ht="36" customHeight="1">
      <c r="B452" s="38"/>
      <c r="C452" s="211" t="s">
        <v>2114</v>
      </c>
      <c r="D452" s="211" t="s">
        <v>155</v>
      </c>
      <c r="E452" s="212" t="s">
        <v>1517</v>
      </c>
      <c r="F452" s="213" t="s">
        <v>1518</v>
      </c>
      <c r="G452" s="214" t="s">
        <v>223</v>
      </c>
      <c r="H452" s="215">
        <v>93.930000000000007</v>
      </c>
      <c r="I452" s="216"/>
      <c r="J452" s="217">
        <f>ROUND(I452*H452,2)</f>
        <v>0</v>
      </c>
      <c r="K452" s="213" t="s">
        <v>1382</v>
      </c>
      <c r="L452" s="43"/>
      <c r="M452" s="225" t="s">
        <v>19</v>
      </c>
      <c r="N452" s="226" t="s">
        <v>44</v>
      </c>
      <c r="O452" s="83"/>
      <c r="P452" s="227">
        <f>O452*H452</f>
        <v>0</v>
      </c>
      <c r="Q452" s="227">
        <v>0</v>
      </c>
      <c r="R452" s="227">
        <f>Q452*H452</f>
        <v>0</v>
      </c>
      <c r="S452" s="227">
        <v>0</v>
      </c>
      <c r="T452" s="228">
        <f>S452*H452</f>
        <v>0</v>
      </c>
      <c r="AR452" s="223" t="s">
        <v>151</v>
      </c>
      <c r="AT452" s="223" t="s">
        <v>155</v>
      </c>
      <c r="AU452" s="223" t="s">
        <v>83</v>
      </c>
      <c r="AY452" s="17" t="s">
        <v>152</v>
      </c>
      <c r="BE452" s="224">
        <f>IF(N452="základní",J452,0)</f>
        <v>0</v>
      </c>
      <c r="BF452" s="224">
        <f>IF(N452="snížená",J452,0)</f>
        <v>0</v>
      </c>
      <c r="BG452" s="224">
        <f>IF(N452="zákl. přenesená",J452,0)</f>
        <v>0</v>
      </c>
      <c r="BH452" s="224">
        <f>IF(N452="sníž. přenesená",J452,0)</f>
        <v>0</v>
      </c>
      <c r="BI452" s="224">
        <f>IF(N452="nulová",J452,0)</f>
        <v>0</v>
      </c>
      <c r="BJ452" s="17" t="s">
        <v>81</v>
      </c>
      <c r="BK452" s="224">
        <f>ROUND(I452*H452,2)</f>
        <v>0</v>
      </c>
      <c r="BL452" s="17" t="s">
        <v>151</v>
      </c>
      <c r="BM452" s="223" t="s">
        <v>2115</v>
      </c>
    </row>
    <row r="453" s="13" customFormat="1">
      <c r="B453" s="242"/>
      <c r="C453" s="243"/>
      <c r="D453" s="229" t="s">
        <v>182</v>
      </c>
      <c r="E453" s="244" t="s">
        <v>19</v>
      </c>
      <c r="F453" s="245" t="s">
        <v>2109</v>
      </c>
      <c r="G453" s="243"/>
      <c r="H453" s="246">
        <v>64.5</v>
      </c>
      <c r="I453" s="247"/>
      <c r="J453" s="243"/>
      <c r="K453" s="243"/>
      <c r="L453" s="248"/>
      <c r="M453" s="249"/>
      <c r="N453" s="250"/>
      <c r="O453" s="250"/>
      <c r="P453" s="250"/>
      <c r="Q453" s="250"/>
      <c r="R453" s="250"/>
      <c r="S453" s="250"/>
      <c r="T453" s="251"/>
      <c r="AT453" s="252" t="s">
        <v>182</v>
      </c>
      <c r="AU453" s="252" t="s">
        <v>83</v>
      </c>
      <c r="AV453" s="13" t="s">
        <v>83</v>
      </c>
      <c r="AW453" s="13" t="s">
        <v>35</v>
      </c>
      <c r="AX453" s="13" t="s">
        <v>73</v>
      </c>
      <c r="AY453" s="252" t="s">
        <v>152</v>
      </c>
    </row>
    <row r="454" s="13" customFormat="1">
      <c r="B454" s="242"/>
      <c r="C454" s="243"/>
      <c r="D454" s="229" t="s">
        <v>182</v>
      </c>
      <c r="E454" s="244" t="s">
        <v>19</v>
      </c>
      <c r="F454" s="245" t="s">
        <v>2110</v>
      </c>
      <c r="G454" s="243"/>
      <c r="H454" s="246">
        <v>4.7999999999999998</v>
      </c>
      <c r="I454" s="247"/>
      <c r="J454" s="243"/>
      <c r="K454" s="243"/>
      <c r="L454" s="248"/>
      <c r="M454" s="249"/>
      <c r="N454" s="250"/>
      <c r="O454" s="250"/>
      <c r="P454" s="250"/>
      <c r="Q454" s="250"/>
      <c r="R454" s="250"/>
      <c r="S454" s="250"/>
      <c r="T454" s="251"/>
      <c r="AT454" s="252" t="s">
        <v>182</v>
      </c>
      <c r="AU454" s="252" t="s">
        <v>83</v>
      </c>
      <c r="AV454" s="13" t="s">
        <v>83</v>
      </c>
      <c r="AW454" s="13" t="s">
        <v>35</v>
      </c>
      <c r="AX454" s="13" t="s">
        <v>73</v>
      </c>
      <c r="AY454" s="252" t="s">
        <v>152</v>
      </c>
    </row>
    <row r="455" s="13" customFormat="1">
      <c r="B455" s="242"/>
      <c r="C455" s="243"/>
      <c r="D455" s="229" t="s">
        <v>182</v>
      </c>
      <c r="E455" s="244" t="s">
        <v>19</v>
      </c>
      <c r="F455" s="245" t="s">
        <v>2077</v>
      </c>
      <c r="G455" s="243"/>
      <c r="H455" s="246">
        <v>2.3999999999999999</v>
      </c>
      <c r="I455" s="247"/>
      <c r="J455" s="243"/>
      <c r="K455" s="243"/>
      <c r="L455" s="248"/>
      <c r="M455" s="249"/>
      <c r="N455" s="250"/>
      <c r="O455" s="250"/>
      <c r="P455" s="250"/>
      <c r="Q455" s="250"/>
      <c r="R455" s="250"/>
      <c r="S455" s="250"/>
      <c r="T455" s="251"/>
      <c r="AT455" s="252" t="s">
        <v>182</v>
      </c>
      <c r="AU455" s="252" t="s">
        <v>83</v>
      </c>
      <c r="AV455" s="13" t="s">
        <v>83</v>
      </c>
      <c r="AW455" s="13" t="s">
        <v>35</v>
      </c>
      <c r="AX455" s="13" t="s">
        <v>73</v>
      </c>
      <c r="AY455" s="252" t="s">
        <v>152</v>
      </c>
    </row>
    <row r="456" s="13" customFormat="1">
      <c r="B456" s="242"/>
      <c r="C456" s="243"/>
      <c r="D456" s="229" t="s">
        <v>182</v>
      </c>
      <c r="E456" s="244" t="s">
        <v>19</v>
      </c>
      <c r="F456" s="245" t="s">
        <v>2111</v>
      </c>
      <c r="G456" s="243"/>
      <c r="H456" s="246">
        <v>3.4199999999999999</v>
      </c>
      <c r="I456" s="247"/>
      <c r="J456" s="243"/>
      <c r="K456" s="243"/>
      <c r="L456" s="248"/>
      <c r="M456" s="249"/>
      <c r="N456" s="250"/>
      <c r="O456" s="250"/>
      <c r="P456" s="250"/>
      <c r="Q456" s="250"/>
      <c r="R456" s="250"/>
      <c r="S456" s="250"/>
      <c r="T456" s="251"/>
      <c r="AT456" s="252" t="s">
        <v>182</v>
      </c>
      <c r="AU456" s="252" t="s">
        <v>83</v>
      </c>
      <c r="AV456" s="13" t="s">
        <v>83</v>
      </c>
      <c r="AW456" s="13" t="s">
        <v>35</v>
      </c>
      <c r="AX456" s="13" t="s">
        <v>73</v>
      </c>
      <c r="AY456" s="252" t="s">
        <v>152</v>
      </c>
    </row>
    <row r="457" s="13" customFormat="1">
      <c r="B457" s="242"/>
      <c r="C457" s="243"/>
      <c r="D457" s="229" t="s">
        <v>182</v>
      </c>
      <c r="E457" s="244" t="s">
        <v>19</v>
      </c>
      <c r="F457" s="245" t="s">
        <v>2112</v>
      </c>
      <c r="G457" s="243"/>
      <c r="H457" s="246">
        <v>14.25</v>
      </c>
      <c r="I457" s="247"/>
      <c r="J457" s="243"/>
      <c r="K457" s="243"/>
      <c r="L457" s="248"/>
      <c r="M457" s="249"/>
      <c r="N457" s="250"/>
      <c r="O457" s="250"/>
      <c r="P457" s="250"/>
      <c r="Q457" s="250"/>
      <c r="R457" s="250"/>
      <c r="S457" s="250"/>
      <c r="T457" s="251"/>
      <c r="AT457" s="252" t="s">
        <v>182</v>
      </c>
      <c r="AU457" s="252" t="s">
        <v>83</v>
      </c>
      <c r="AV457" s="13" t="s">
        <v>83</v>
      </c>
      <c r="AW457" s="13" t="s">
        <v>35</v>
      </c>
      <c r="AX457" s="13" t="s">
        <v>73</v>
      </c>
      <c r="AY457" s="252" t="s">
        <v>152</v>
      </c>
    </row>
    <row r="458" s="13" customFormat="1">
      <c r="B458" s="242"/>
      <c r="C458" s="243"/>
      <c r="D458" s="229" t="s">
        <v>182</v>
      </c>
      <c r="E458" s="244" t="s">
        <v>19</v>
      </c>
      <c r="F458" s="245" t="s">
        <v>2113</v>
      </c>
      <c r="G458" s="243"/>
      <c r="H458" s="246">
        <v>4.5599999999999996</v>
      </c>
      <c r="I458" s="247"/>
      <c r="J458" s="243"/>
      <c r="K458" s="243"/>
      <c r="L458" s="248"/>
      <c r="M458" s="249"/>
      <c r="N458" s="250"/>
      <c r="O458" s="250"/>
      <c r="P458" s="250"/>
      <c r="Q458" s="250"/>
      <c r="R458" s="250"/>
      <c r="S458" s="250"/>
      <c r="T458" s="251"/>
      <c r="AT458" s="252" t="s">
        <v>182</v>
      </c>
      <c r="AU458" s="252" t="s">
        <v>83</v>
      </c>
      <c r="AV458" s="13" t="s">
        <v>83</v>
      </c>
      <c r="AW458" s="13" t="s">
        <v>35</v>
      </c>
      <c r="AX458" s="13" t="s">
        <v>73</v>
      </c>
      <c r="AY458" s="252" t="s">
        <v>152</v>
      </c>
    </row>
    <row r="459" s="14" customFormat="1">
      <c r="B459" s="253"/>
      <c r="C459" s="254"/>
      <c r="D459" s="229" t="s">
        <v>182</v>
      </c>
      <c r="E459" s="255" t="s">
        <v>19</v>
      </c>
      <c r="F459" s="256" t="s">
        <v>189</v>
      </c>
      <c r="G459" s="254"/>
      <c r="H459" s="257">
        <v>93.930000000000007</v>
      </c>
      <c r="I459" s="258"/>
      <c r="J459" s="254"/>
      <c r="K459" s="254"/>
      <c r="L459" s="259"/>
      <c r="M459" s="260"/>
      <c r="N459" s="261"/>
      <c r="O459" s="261"/>
      <c r="P459" s="261"/>
      <c r="Q459" s="261"/>
      <c r="R459" s="261"/>
      <c r="S459" s="261"/>
      <c r="T459" s="262"/>
      <c r="AT459" s="263" t="s">
        <v>182</v>
      </c>
      <c r="AU459" s="263" t="s">
        <v>83</v>
      </c>
      <c r="AV459" s="14" t="s">
        <v>151</v>
      </c>
      <c r="AW459" s="14" t="s">
        <v>35</v>
      </c>
      <c r="AX459" s="14" t="s">
        <v>81</v>
      </c>
      <c r="AY459" s="263" t="s">
        <v>152</v>
      </c>
    </row>
    <row r="460" s="1" customFormat="1" ht="36" customHeight="1">
      <c r="B460" s="38"/>
      <c r="C460" s="211" t="s">
        <v>2116</v>
      </c>
      <c r="D460" s="211" t="s">
        <v>155</v>
      </c>
      <c r="E460" s="212" t="s">
        <v>2117</v>
      </c>
      <c r="F460" s="213" t="s">
        <v>2118</v>
      </c>
      <c r="G460" s="214" t="s">
        <v>223</v>
      </c>
      <c r="H460" s="215">
        <v>1878.5999999999999</v>
      </c>
      <c r="I460" s="216"/>
      <c r="J460" s="217">
        <f>ROUND(I460*H460,2)</f>
        <v>0</v>
      </c>
      <c r="K460" s="213" t="s">
        <v>19</v>
      </c>
      <c r="L460" s="43"/>
      <c r="M460" s="225" t="s">
        <v>19</v>
      </c>
      <c r="N460" s="226" t="s">
        <v>44</v>
      </c>
      <c r="O460" s="83"/>
      <c r="P460" s="227">
        <f>O460*H460</f>
        <v>0</v>
      </c>
      <c r="Q460" s="227">
        <v>0</v>
      </c>
      <c r="R460" s="227">
        <f>Q460*H460</f>
        <v>0</v>
      </c>
      <c r="S460" s="227">
        <v>0</v>
      </c>
      <c r="T460" s="228">
        <f>S460*H460</f>
        <v>0</v>
      </c>
      <c r="AR460" s="223" t="s">
        <v>151</v>
      </c>
      <c r="AT460" s="223" t="s">
        <v>155</v>
      </c>
      <c r="AU460" s="223" t="s">
        <v>83</v>
      </c>
      <c r="AY460" s="17" t="s">
        <v>152</v>
      </c>
      <c r="BE460" s="224">
        <f>IF(N460="základní",J460,0)</f>
        <v>0</v>
      </c>
      <c r="BF460" s="224">
        <f>IF(N460="snížená",J460,0)</f>
        <v>0</v>
      </c>
      <c r="BG460" s="224">
        <f>IF(N460="zákl. přenesená",J460,0)</f>
        <v>0</v>
      </c>
      <c r="BH460" s="224">
        <f>IF(N460="sníž. přenesená",J460,0)</f>
        <v>0</v>
      </c>
      <c r="BI460" s="224">
        <f>IF(N460="nulová",J460,0)</f>
        <v>0</v>
      </c>
      <c r="BJ460" s="17" t="s">
        <v>81</v>
      </c>
      <c r="BK460" s="224">
        <f>ROUND(I460*H460,2)</f>
        <v>0</v>
      </c>
      <c r="BL460" s="17" t="s">
        <v>151</v>
      </c>
      <c r="BM460" s="223" t="s">
        <v>2119</v>
      </c>
    </row>
    <row r="461" s="13" customFormat="1">
      <c r="B461" s="242"/>
      <c r="C461" s="243"/>
      <c r="D461" s="229" t="s">
        <v>182</v>
      </c>
      <c r="E461" s="244" t="s">
        <v>19</v>
      </c>
      <c r="F461" s="245" t="s">
        <v>2120</v>
      </c>
      <c r="G461" s="243"/>
      <c r="H461" s="246">
        <v>1290</v>
      </c>
      <c r="I461" s="247"/>
      <c r="J461" s="243"/>
      <c r="K461" s="243"/>
      <c r="L461" s="248"/>
      <c r="M461" s="249"/>
      <c r="N461" s="250"/>
      <c r="O461" s="250"/>
      <c r="P461" s="250"/>
      <c r="Q461" s="250"/>
      <c r="R461" s="250"/>
      <c r="S461" s="250"/>
      <c r="T461" s="251"/>
      <c r="AT461" s="252" t="s">
        <v>182</v>
      </c>
      <c r="AU461" s="252" t="s">
        <v>83</v>
      </c>
      <c r="AV461" s="13" t="s">
        <v>83</v>
      </c>
      <c r="AW461" s="13" t="s">
        <v>35</v>
      </c>
      <c r="AX461" s="13" t="s">
        <v>73</v>
      </c>
      <c r="AY461" s="252" t="s">
        <v>152</v>
      </c>
    </row>
    <row r="462" s="13" customFormat="1">
      <c r="B462" s="242"/>
      <c r="C462" s="243"/>
      <c r="D462" s="229" t="s">
        <v>182</v>
      </c>
      <c r="E462" s="244" t="s">
        <v>19</v>
      </c>
      <c r="F462" s="245" t="s">
        <v>2121</v>
      </c>
      <c r="G462" s="243"/>
      <c r="H462" s="246">
        <v>96</v>
      </c>
      <c r="I462" s="247"/>
      <c r="J462" s="243"/>
      <c r="K462" s="243"/>
      <c r="L462" s="248"/>
      <c r="M462" s="249"/>
      <c r="N462" s="250"/>
      <c r="O462" s="250"/>
      <c r="P462" s="250"/>
      <c r="Q462" s="250"/>
      <c r="R462" s="250"/>
      <c r="S462" s="250"/>
      <c r="T462" s="251"/>
      <c r="AT462" s="252" t="s">
        <v>182</v>
      </c>
      <c r="AU462" s="252" t="s">
        <v>83</v>
      </c>
      <c r="AV462" s="13" t="s">
        <v>83</v>
      </c>
      <c r="AW462" s="13" t="s">
        <v>35</v>
      </c>
      <c r="AX462" s="13" t="s">
        <v>73</v>
      </c>
      <c r="AY462" s="252" t="s">
        <v>152</v>
      </c>
    </row>
    <row r="463" s="13" customFormat="1">
      <c r="B463" s="242"/>
      <c r="C463" s="243"/>
      <c r="D463" s="229" t="s">
        <v>182</v>
      </c>
      <c r="E463" s="244" t="s">
        <v>19</v>
      </c>
      <c r="F463" s="245" t="s">
        <v>2122</v>
      </c>
      <c r="G463" s="243"/>
      <c r="H463" s="246">
        <v>48</v>
      </c>
      <c r="I463" s="247"/>
      <c r="J463" s="243"/>
      <c r="K463" s="243"/>
      <c r="L463" s="248"/>
      <c r="M463" s="249"/>
      <c r="N463" s="250"/>
      <c r="O463" s="250"/>
      <c r="P463" s="250"/>
      <c r="Q463" s="250"/>
      <c r="R463" s="250"/>
      <c r="S463" s="250"/>
      <c r="T463" s="251"/>
      <c r="AT463" s="252" t="s">
        <v>182</v>
      </c>
      <c r="AU463" s="252" t="s">
        <v>83</v>
      </c>
      <c r="AV463" s="13" t="s">
        <v>83</v>
      </c>
      <c r="AW463" s="13" t="s">
        <v>35</v>
      </c>
      <c r="AX463" s="13" t="s">
        <v>73</v>
      </c>
      <c r="AY463" s="252" t="s">
        <v>152</v>
      </c>
    </row>
    <row r="464" s="13" customFormat="1">
      <c r="B464" s="242"/>
      <c r="C464" s="243"/>
      <c r="D464" s="229" t="s">
        <v>182</v>
      </c>
      <c r="E464" s="244" t="s">
        <v>19</v>
      </c>
      <c r="F464" s="245" t="s">
        <v>2123</v>
      </c>
      <c r="G464" s="243"/>
      <c r="H464" s="246">
        <v>68.400000000000006</v>
      </c>
      <c r="I464" s="247"/>
      <c r="J464" s="243"/>
      <c r="K464" s="243"/>
      <c r="L464" s="248"/>
      <c r="M464" s="249"/>
      <c r="N464" s="250"/>
      <c r="O464" s="250"/>
      <c r="P464" s="250"/>
      <c r="Q464" s="250"/>
      <c r="R464" s="250"/>
      <c r="S464" s="250"/>
      <c r="T464" s="251"/>
      <c r="AT464" s="252" t="s">
        <v>182</v>
      </c>
      <c r="AU464" s="252" t="s">
        <v>83</v>
      </c>
      <c r="AV464" s="13" t="s">
        <v>83</v>
      </c>
      <c r="AW464" s="13" t="s">
        <v>35</v>
      </c>
      <c r="AX464" s="13" t="s">
        <v>73</v>
      </c>
      <c r="AY464" s="252" t="s">
        <v>152</v>
      </c>
    </row>
    <row r="465" s="13" customFormat="1">
      <c r="B465" s="242"/>
      <c r="C465" s="243"/>
      <c r="D465" s="229" t="s">
        <v>182</v>
      </c>
      <c r="E465" s="244" t="s">
        <v>19</v>
      </c>
      <c r="F465" s="245" t="s">
        <v>2124</v>
      </c>
      <c r="G465" s="243"/>
      <c r="H465" s="246">
        <v>285</v>
      </c>
      <c r="I465" s="247"/>
      <c r="J465" s="243"/>
      <c r="K465" s="243"/>
      <c r="L465" s="248"/>
      <c r="M465" s="249"/>
      <c r="N465" s="250"/>
      <c r="O465" s="250"/>
      <c r="P465" s="250"/>
      <c r="Q465" s="250"/>
      <c r="R465" s="250"/>
      <c r="S465" s="250"/>
      <c r="T465" s="251"/>
      <c r="AT465" s="252" t="s">
        <v>182</v>
      </c>
      <c r="AU465" s="252" t="s">
        <v>83</v>
      </c>
      <c r="AV465" s="13" t="s">
        <v>83</v>
      </c>
      <c r="AW465" s="13" t="s">
        <v>35</v>
      </c>
      <c r="AX465" s="13" t="s">
        <v>73</v>
      </c>
      <c r="AY465" s="252" t="s">
        <v>152</v>
      </c>
    </row>
    <row r="466" s="13" customFormat="1">
      <c r="B466" s="242"/>
      <c r="C466" s="243"/>
      <c r="D466" s="229" t="s">
        <v>182</v>
      </c>
      <c r="E466" s="244" t="s">
        <v>19</v>
      </c>
      <c r="F466" s="245" t="s">
        <v>2125</v>
      </c>
      <c r="G466" s="243"/>
      <c r="H466" s="246">
        <v>91.200000000000003</v>
      </c>
      <c r="I466" s="247"/>
      <c r="J466" s="243"/>
      <c r="K466" s="243"/>
      <c r="L466" s="248"/>
      <c r="M466" s="249"/>
      <c r="N466" s="250"/>
      <c r="O466" s="250"/>
      <c r="P466" s="250"/>
      <c r="Q466" s="250"/>
      <c r="R466" s="250"/>
      <c r="S466" s="250"/>
      <c r="T466" s="251"/>
      <c r="AT466" s="252" t="s">
        <v>182</v>
      </c>
      <c r="AU466" s="252" t="s">
        <v>83</v>
      </c>
      <c r="AV466" s="13" t="s">
        <v>83</v>
      </c>
      <c r="AW466" s="13" t="s">
        <v>35</v>
      </c>
      <c r="AX466" s="13" t="s">
        <v>73</v>
      </c>
      <c r="AY466" s="252" t="s">
        <v>152</v>
      </c>
    </row>
    <row r="467" s="14" customFormat="1">
      <c r="B467" s="253"/>
      <c r="C467" s="254"/>
      <c r="D467" s="229" t="s">
        <v>182</v>
      </c>
      <c r="E467" s="255" t="s">
        <v>19</v>
      </c>
      <c r="F467" s="256" t="s">
        <v>189</v>
      </c>
      <c r="G467" s="254"/>
      <c r="H467" s="257">
        <v>1878.6000000000001</v>
      </c>
      <c r="I467" s="258"/>
      <c r="J467" s="254"/>
      <c r="K467" s="254"/>
      <c r="L467" s="259"/>
      <c r="M467" s="260"/>
      <c r="N467" s="261"/>
      <c r="O467" s="261"/>
      <c r="P467" s="261"/>
      <c r="Q467" s="261"/>
      <c r="R467" s="261"/>
      <c r="S467" s="261"/>
      <c r="T467" s="262"/>
      <c r="AT467" s="263" t="s">
        <v>182</v>
      </c>
      <c r="AU467" s="263" t="s">
        <v>83</v>
      </c>
      <c r="AV467" s="14" t="s">
        <v>151</v>
      </c>
      <c r="AW467" s="14" t="s">
        <v>35</v>
      </c>
      <c r="AX467" s="14" t="s">
        <v>81</v>
      </c>
      <c r="AY467" s="263" t="s">
        <v>152</v>
      </c>
    </row>
    <row r="468" s="1" customFormat="1" ht="24" customHeight="1">
      <c r="B468" s="38"/>
      <c r="C468" s="211" t="s">
        <v>2126</v>
      </c>
      <c r="D468" s="211" t="s">
        <v>155</v>
      </c>
      <c r="E468" s="212" t="s">
        <v>1492</v>
      </c>
      <c r="F468" s="213" t="s">
        <v>1493</v>
      </c>
      <c r="G468" s="214" t="s">
        <v>223</v>
      </c>
      <c r="H468" s="215">
        <v>71.700000000000003</v>
      </c>
      <c r="I468" s="216"/>
      <c r="J468" s="217">
        <f>ROUND(I468*H468,2)</f>
        <v>0</v>
      </c>
      <c r="K468" s="213" t="s">
        <v>1382</v>
      </c>
      <c r="L468" s="43"/>
      <c r="M468" s="225" t="s">
        <v>19</v>
      </c>
      <c r="N468" s="226" t="s">
        <v>44</v>
      </c>
      <c r="O468" s="83"/>
      <c r="P468" s="227">
        <f>O468*H468</f>
        <v>0</v>
      </c>
      <c r="Q468" s="227">
        <v>0</v>
      </c>
      <c r="R468" s="227">
        <f>Q468*H468</f>
        <v>0</v>
      </c>
      <c r="S468" s="227">
        <v>0</v>
      </c>
      <c r="T468" s="228">
        <f>S468*H468</f>
        <v>0</v>
      </c>
      <c r="AR468" s="223" t="s">
        <v>151</v>
      </c>
      <c r="AT468" s="223" t="s">
        <v>155</v>
      </c>
      <c r="AU468" s="223" t="s">
        <v>83</v>
      </c>
      <c r="AY468" s="17" t="s">
        <v>152</v>
      </c>
      <c r="BE468" s="224">
        <f>IF(N468="základní",J468,0)</f>
        <v>0</v>
      </c>
      <c r="BF468" s="224">
        <f>IF(N468="snížená",J468,0)</f>
        <v>0</v>
      </c>
      <c r="BG468" s="224">
        <f>IF(N468="zákl. přenesená",J468,0)</f>
        <v>0</v>
      </c>
      <c r="BH468" s="224">
        <f>IF(N468="sníž. přenesená",J468,0)</f>
        <v>0</v>
      </c>
      <c r="BI468" s="224">
        <f>IF(N468="nulová",J468,0)</f>
        <v>0</v>
      </c>
      <c r="BJ468" s="17" t="s">
        <v>81</v>
      </c>
      <c r="BK468" s="224">
        <f>ROUND(I468*H468,2)</f>
        <v>0</v>
      </c>
      <c r="BL468" s="17" t="s">
        <v>151</v>
      </c>
      <c r="BM468" s="223" t="s">
        <v>2127</v>
      </c>
    </row>
    <row r="469" s="13" customFormat="1">
      <c r="B469" s="242"/>
      <c r="C469" s="243"/>
      <c r="D469" s="229" t="s">
        <v>182</v>
      </c>
      <c r="E469" s="244" t="s">
        <v>19</v>
      </c>
      <c r="F469" s="245" t="s">
        <v>2109</v>
      </c>
      <c r="G469" s="243"/>
      <c r="H469" s="246">
        <v>64.5</v>
      </c>
      <c r="I469" s="247"/>
      <c r="J469" s="243"/>
      <c r="K469" s="243"/>
      <c r="L469" s="248"/>
      <c r="M469" s="249"/>
      <c r="N469" s="250"/>
      <c r="O469" s="250"/>
      <c r="P469" s="250"/>
      <c r="Q469" s="250"/>
      <c r="R469" s="250"/>
      <c r="S469" s="250"/>
      <c r="T469" s="251"/>
      <c r="AT469" s="252" t="s">
        <v>182</v>
      </c>
      <c r="AU469" s="252" t="s">
        <v>83</v>
      </c>
      <c r="AV469" s="13" t="s">
        <v>83</v>
      </c>
      <c r="AW469" s="13" t="s">
        <v>35</v>
      </c>
      <c r="AX469" s="13" t="s">
        <v>73</v>
      </c>
      <c r="AY469" s="252" t="s">
        <v>152</v>
      </c>
    </row>
    <row r="470" s="13" customFormat="1">
      <c r="B470" s="242"/>
      <c r="C470" s="243"/>
      <c r="D470" s="229" t="s">
        <v>182</v>
      </c>
      <c r="E470" s="244" t="s">
        <v>19</v>
      </c>
      <c r="F470" s="245" t="s">
        <v>2110</v>
      </c>
      <c r="G470" s="243"/>
      <c r="H470" s="246">
        <v>4.7999999999999998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AT470" s="252" t="s">
        <v>182</v>
      </c>
      <c r="AU470" s="252" t="s">
        <v>83</v>
      </c>
      <c r="AV470" s="13" t="s">
        <v>83</v>
      </c>
      <c r="AW470" s="13" t="s">
        <v>35</v>
      </c>
      <c r="AX470" s="13" t="s">
        <v>73</v>
      </c>
      <c r="AY470" s="252" t="s">
        <v>152</v>
      </c>
    </row>
    <row r="471" s="13" customFormat="1">
      <c r="B471" s="242"/>
      <c r="C471" s="243"/>
      <c r="D471" s="229" t="s">
        <v>182</v>
      </c>
      <c r="E471" s="244" t="s">
        <v>19</v>
      </c>
      <c r="F471" s="245" t="s">
        <v>2077</v>
      </c>
      <c r="G471" s="243"/>
      <c r="H471" s="246">
        <v>2.3999999999999999</v>
      </c>
      <c r="I471" s="247"/>
      <c r="J471" s="243"/>
      <c r="K471" s="243"/>
      <c r="L471" s="248"/>
      <c r="M471" s="249"/>
      <c r="N471" s="250"/>
      <c r="O471" s="250"/>
      <c r="P471" s="250"/>
      <c r="Q471" s="250"/>
      <c r="R471" s="250"/>
      <c r="S471" s="250"/>
      <c r="T471" s="251"/>
      <c r="AT471" s="252" t="s">
        <v>182</v>
      </c>
      <c r="AU471" s="252" t="s">
        <v>83</v>
      </c>
      <c r="AV471" s="13" t="s">
        <v>83</v>
      </c>
      <c r="AW471" s="13" t="s">
        <v>35</v>
      </c>
      <c r="AX471" s="13" t="s">
        <v>73</v>
      </c>
      <c r="AY471" s="252" t="s">
        <v>152</v>
      </c>
    </row>
    <row r="472" s="14" customFormat="1">
      <c r="B472" s="253"/>
      <c r="C472" s="254"/>
      <c r="D472" s="229" t="s">
        <v>182</v>
      </c>
      <c r="E472" s="255" t="s">
        <v>19</v>
      </c>
      <c r="F472" s="256" t="s">
        <v>189</v>
      </c>
      <c r="G472" s="254"/>
      <c r="H472" s="257">
        <v>71.700000000000003</v>
      </c>
      <c r="I472" s="258"/>
      <c r="J472" s="254"/>
      <c r="K472" s="254"/>
      <c r="L472" s="259"/>
      <c r="M472" s="260"/>
      <c r="N472" s="261"/>
      <c r="O472" s="261"/>
      <c r="P472" s="261"/>
      <c r="Q472" s="261"/>
      <c r="R472" s="261"/>
      <c r="S472" s="261"/>
      <c r="T472" s="262"/>
      <c r="AT472" s="263" t="s">
        <v>182</v>
      </c>
      <c r="AU472" s="263" t="s">
        <v>83</v>
      </c>
      <c r="AV472" s="14" t="s">
        <v>151</v>
      </c>
      <c r="AW472" s="14" t="s">
        <v>35</v>
      </c>
      <c r="AX472" s="14" t="s">
        <v>81</v>
      </c>
      <c r="AY472" s="263" t="s">
        <v>152</v>
      </c>
    </row>
    <row r="473" s="1" customFormat="1" ht="24" customHeight="1">
      <c r="B473" s="38"/>
      <c r="C473" s="211" t="s">
        <v>2128</v>
      </c>
      <c r="D473" s="211" t="s">
        <v>155</v>
      </c>
      <c r="E473" s="212" t="s">
        <v>2129</v>
      </c>
      <c r="F473" s="213" t="s">
        <v>2130</v>
      </c>
      <c r="G473" s="214" t="s">
        <v>223</v>
      </c>
      <c r="H473" s="215">
        <v>22.23</v>
      </c>
      <c r="I473" s="216"/>
      <c r="J473" s="217">
        <f>ROUND(I473*H473,2)</f>
        <v>0</v>
      </c>
      <c r="K473" s="213" t="s">
        <v>19</v>
      </c>
      <c r="L473" s="43"/>
      <c r="M473" s="225" t="s">
        <v>19</v>
      </c>
      <c r="N473" s="226" t="s">
        <v>44</v>
      </c>
      <c r="O473" s="83"/>
      <c r="P473" s="227">
        <f>O473*H473</f>
        <v>0</v>
      </c>
      <c r="Q473" s="227">
        <v>0</v>
      </c>
      <c r="R473" s="227">
        <f>Q473*H473</f>
        <v>0</v>
      </c>
      <c r="S473" s="227">
        <v>0</v>
      </c>
      <c r="T473" s="228">
        <f>S473*H473</f>
        <v>0</v>
      </c>
      <c r="AR473" s="223" t="s">
        <v>151</v>
      </c>
      <c r="AT473" s="223" t="s">
        <v>155</v>
      </c>
      <c r="AU473" s="223" t="s">
        <v>83</v>
      </c>
      <c r="AY473" s="17" t="s">
        <v>152</v>
      </c>
      <c r="BE473" s="224">
        <f>IF(N473="základní",J473,0)</f>
        <v>0</v>
      </c>
      <c r="BF473" s="224">
        <f>IF(N473="snížená",J473,0)</f>
        <v>0</v>
      </c>
      <c r="BG473" s="224">
        <f>IF(N473="zákl. přenesená",J473,0)</f>
        <v>0</v>
      </c>
      <c r="BH473" s="224">
        <f>IF(N473="sníž. přenesená",J473,0)</f>
        <v>0</v>
      </c>
      <c r="BI473" s="224">
        <f>IF(N473="nulová",J473,0)</f>
        <v>0</v>
      </c>
      <c r="BJ473" s="17" t="s">
        <v>81</v>
      </c>
      <c r="BK473" s="224">
        <f>ROUND(I473*H473,2)</f>
        <v>0</v>
      </c>
      <c r="BL473" s="17" t="s">
        <v>151</v>
      </c>
      <c r="BM473" s="223" t="s">
        <v>2131</v>
      </c>
    </row>
    <row r="474" s="1" customFormat="1">
      <c r="B474" s="38"/>
      <c r="C474" s="39"/>
      <c r="D474" s="229" t="s">
        <v>1402</v>
      </c>
      <c r="E474" s="39"/>
      <c r="F474" s="230" t="s">
        <v>2132</v>
      </c>
      <c r="G474" s="39"/>
      <c r="H474" s="39"/>
      <c r="I474" s="135"/>
      <c r="J474" s="39"/>
      <c r="K474" s="39"/>
      <c r="L474" s="43"/>
      <c r="M474" s="231"/>
      <c r="N474" s="83"/>
      <c r="O474" s="83"/>
      <c r="P474" s="83"/>
      <c r="Q474" s="83"/>
      <c r="R474" s="83"/>
      <c r="S474" s="83"/>
      <c r="T474" s="84"/>
      <c r="AT474" s="17" t="s">
        <v>1402</v>
      </c>
      <c r="AU474" s="17" t="s">
        <v>83</v>
      </c>
    </row>
    <row r="475" s="13" customFormat="1">
      <c r="B475" s="242"/>
      <c r="C475" s="243"/>
      <c r="D475" s="229" t="s">
        <v>182</v>
      </c>
      <c r="E475" s="244" t="s">
        <v>19</v>
      </c>
      <c r="F475" s="245" t="s">
        <v>2111</v>
      </c>
      <c r="G475" s="243"/>
      <c r="H475" s="246">
        <v>3.4199999999999999</v>
      </c>
      <c r="I475" s="247"/>
      <c r="J475" s="243"/>
      <c r="K475" s="243"/>
      <c r="L475" s="248"/>
      <c r="M475" s="249"/>
      <c r="N475" s="250"/>
      <c r="O475" s="250"/>
      <c r="P475" s="250"/>
      <c r="Q475" s="250"/>
      <c r="R475" s="250"/>
      <c r="S475" s="250"/>
      <c r="T475" s="251"/>
      <c r="AT475" s="252" t="s">
        <v>182</v>
      </c>
      <c r="AU475" s="252" t="s">
        <v>83</v>
      </c>
      <c r="AV475" s="13" t="s">
        <v>83</v>
      </c>
      <c r="AW475" s="13" t="s">
        <v>35</v>
      </c>
      <c r="AX475" s="13" t="s">
        <v>73</v>
      </c>
      <c r="AY475" s="252" t="s">
        <v>152</v>
      </c>
    </row>
    <row r="476" s="13" customFormat="1">
      <c r="B476" s="242"/>
      <c r="C476" s="243"/>
      <c r="D476" s="229" t="s">
        <v>182</v>
      </c>
      <c r="E476" s="244" t="s">
        <v>19</v>
      </c>
      <c r="F476" s="245" t="s">
        <v>2112</v>
      </c>
      <c r="G476" s="243"/>
      <c r="H476" s="246">
        <v>14.25</v>
      </c>
      <c r="I476" s="247"/>
      <c r="J476" s="243"/>
      <c r="K476" s="243"/>
      <c r="L476" s="248"/>
      <c r="M476" s="249"/>
      <c r="N476" s="250"/>
      <c r="O476" s="250"/>
      <c r="P476" s="250"/>
      <c r="Q476" s="250"/>
      <c r="R476" s="250"/>
      <c r="S476" s="250"/>
      <c r="T476" s="251"/>
      <c r="AT476" s="252" t="s">
        <v>182</v>
      </c>
      <c r="AU476" s="252" t="s">
        <v>83</v>
      </c>
      <c r="AV476" s="13" t="s">
        <v>83</v>
      </c>
      <c r="AW476" s="13" t="s">
        <v>35</v>
      </c>
      <c r="AX476" s="13" t="s">
        <v>73</v>
      </c>
      <c r="AY476" s="252" t="s">
        <v>152</v>
      </c>
    </row>
    <row r="477" s="13" customFormat="1">
      <c r="B477" s="242"/>
      <c r="C477" s="243"/>
      <c r="D477" s="229" t="s">
        <v>182</v>
      </c>
      <c r="E477" s="244" t="s">
        <v>19</v>
      </c>
      <c r="F477" s="245" t="s">
        <v>2113</v>
      </c>
      <c r="G477" s="243"/>
      <c r="H477" s="246">
        <v>4.5599999999999996</v>
      </c>
      <c r="I477" s="247"/>
      <c r="J477" s="243"/>
      <c r="K477" s="243"/>
      <c r="L477" s="248"/>
      <c r="M477" s="249"/>
      <c r="N477" s="250"/>
      <c r="O477" s="250"/>
      <c r="P477" s="250"/>
      <c r="Q477" s="250"/>
      <c r="R477" s="250"/>
      <c r="S477" s="250"/>
      <c r="T477" s="251"/>
      <c r="AT477" s="252" t="s">
        <v>182</v>
      </c>
      <c r="AU477" s="252" t="s">
        <v>83</v>
      </c>
      <c r="AV477" s="13" t="s">
        <v>83</v>
      </c>
      <c r="AW477" s="13" t="s">
        <v>35</v>
      </c>
      <c r="AX477" s="13" t="s">
        <v>73</v>
      </c>
      <c r="AY477" s="252" t="s">
        <v>152</v>
      </c>
    </row>
    <row r="478" s="14" customFormat="1">
      <c r="B478" s="253"/>
      <c r="C478" s="254"/>
      <c r="D478" s="229" t="s">
        <v>182</v>
      </c>
      <c r="E478" s="255" t="s">
        <v>19</v>
      </c>
      <c r="F478" s="256" t="s">
        <v>189</v>
      </c>
      <c r="G478" s="254"/>
      <c r="H478" s="257">
        <v>22.23</v>
      </c>
      <c r="I478" s="258"/>
      <c r="J478" s="254"/>
      <c r="K478" s="254"/>
      <c r="L478" s="259"/>
      <c r="M478" s="260"/>
      <c r="N478" s="261"/>
      <c r="O478" s="261"/>
      <c r="P478" s="261"/>
      <c r="Q478" s="261"/>
      <c r="R478" s="261"/>
      <c r="S478" s="261"/>
      <c r="T478" s="262"/>
      <c r="AT478" s="263" t="s">
        <v>182</v>
      </c>
      <c r="AU478" s="263" t="s">
        <v>83</v>
      </c>
      <c r="AV478" s="14" t="s">
        <v>151</v>
      </c>
      <c r="AW478" s="14" t="s">
        <v>35</v>
      </c>
      <c r="AX478" s="14" t="s">
        <v>81</v>
      </c>
      <c r="AY478" s="263" t="s">
        <v>152</v>
      </c>
    </row>
    <row r="479" s="1" customFormat="1" ht="24" customHeight="1">
      <c r="B479" s="38"/>
      <c r="C479" s="211" t="s">
        <v>2133</v>
      </c>
      <c r="D479" s="211" t="s">
        <v>155</v>
      </c>
      <c r="E479" s="212" t="s">
        <v>832</v>
      </c>
      <c r="F479" s="213" t="s">
        <v>1498</v>
      </c>
      <c r="G479" s="214" t="s">
        <v>223</v>
      </c>
      <c r="H479" s="215">
        <v>108.319</v>
      </c>
      <c r="I479" s="216"/>
      <c r="J479" s="217">
        <f>ROUND(I479*H479,2)</f>
        <v>0</v>
      </c>
      <c r="K479" s="213" t="s">
        <v>1382</v>
      </c>
      <c r="L479" s="43"/>
      <c r="M479" s="225" t="s">
        <v>19</v>
      </c>
      <c r="N479" s="226" t="s">
        <v>44</v>
      </c>
      <c r="O479" s="83"/>
      <c r="P479" s="227">
        <f>O479*H479</f>
        <v>0</v>
      </c>
      <c r="Q479" s="227">
        <v>0</v>
      </c>
      <c r="R479" s="227">
        <f>Q479*H479</f>
        <v>0</v>
      </c>
      <c r="S479" s="227">
        <v>0</v>
      </c>
      <c r="T479" s="228">
        <f>S479*H479</f>
        <v>0</v>
      </c>
      <c r="AR479" s="223" t="s">
        <v>151</v>
      </c>
      <c r="AT479" s="223" t="s">
        <v>155</v>
      </c>
      <c r="AU479" s="223" t="s">
        <v>83</v>
      </c>
      <c r="AY479" s="17" t="s">
        <v>152</v>
      </c>
      <c r="BE479" s="224">
        <f>IF(N479="základní",J479,0)</f>
        <v>0</v>
      </c>
      <c r="BF479" s="224">
        <f>IF(N479="snížená",J479,0)</f>
        <v>0</v>
      </c>
      <c r="BG479" s="224">
        <f>IF(N479="zákl. přenesená",J479,0)</f>
        <v>0</v>
      </c>
      <c r="BH479" s="224">
        <f>IF(N479="sníž. přenesená",J479,0)</f>
        <v>0</v>
      </c>
      <c r="BI479" s="224">
        <f>IF(N479="nulová",J479,0)</f>
        <v>0</v>
      </c>
      <c r="BJ479" s="17" t="s">
        <v>81</v>
      </c>
      <c r="BK479" s="224">
        <f>ROUND(I479*H479,2)</f>
        <v>0</v>
      </c>
      <c r="BL479" s="17" t="s">
        <v>151</v>
      </c>
      <c r="BM479" s="223" t="s">
        <v>2134</v>
      </c>
    </row>
    <row r="480" s="13" customFormat="1">
      <c r="B480" s="242"/>
      <c r="C480" s="243"/>
      <c r="D480" s="229" t="s">
        <v>182</v>
      </c>
      <c r="E480" s="244" t="s">
        <v>19</v>
      </c>
      <c r="F480" s="245" t="s">
        <v>2135</v>
      </c>
      <c r="G480" s="243"/>
      <c r="H480" s="246">
        <v>23.327999999999999</v>
      </c>
      <c r="I480" s="247"/>
      <c r="J480" s="243"/>
      <c r="K480" s="243"/>
      <c r="L480" s="248"/>
      <c r="M480" s="249"/>
      <c r="N480" s="250"/>
      <c r="O480" s="250"/>
      <c r="P480" s="250"/>
      <c r="Q480" s="250"/>
      <c r="R480" s="250"/>
      <c r="S480" s="250"/>
      <c r="T480" s="251"/>
      <c r="AT480" s="252" t="s">
        <v>182</v>
      </c>
      <c r="AU480" s="252" t="s">
        <v>83</v>
      </c>
      <c r="AV480" s="13" t="s">
        <v>83</v>
      </c>
      <c r="AW480" s="13" t="s">
        <v>35</v>
      </c>
      <c r="AX480" s="13" t="s">
        <v>73</v>
      </c>
      <c r="AY480" s="252" t="s">
        <v>152</v>
      </c>
    </row>
    <row r="481" s="13" customFormat="1">
      <c r="B481" s="242"/>
      <c r="C481" s="243"/>
      <c r="D481" s="229" t="s">
        <v>182</v>
      </c>
      <c r="E481" s="244" t="s">
        <v>19</v>
      </c>
      <c r="F481" s="245" t="s">
        <v>2136</v>
      </c>
      <c r="G481" s="243"/>
      <c r="H481" s="246">
        <v>16.951000000000001</v>
      </c>
      <c r="I481" s="247"/>
      <c r="J481" s="243"/>
      <c r="K481" s="243"/>
      <c r="L481" s="248"/>
      <c r="M481" s="249"/>
      <c r="N481" s="250"/>
      <c r="O481" s="250"/>
      <c r="P481" s="250"/>
      <c r="Q481" s="250"/>
      <c r="R481" s="250"/>
      <c r="S481" s="250"/>
      <c r="T481" s="251"/>
      <c r="AT481" s="252" t="s">
        <v>182</v>
      </c>
      <c r="AU481" s="252" t="s">
        <v>83</v>
      </c>
      <c r="AV481" s="13" t="s">
        <v>83</v>
      </c>
      <c r="AW481" s="13" t="s">
        <v>35</v>
      </c>
      <c r="AX481" s="13" t="s">
        <v>73</v>
      </c>
      <c r="AY481" s="252" t="s">
        <v>152</v>
      </c>
    </row>
    <row r="482" s="13" customFormat="1">
      <c r="B482" s="242"/>
      <c r="C482" s="243"/>
      <c r="D482" s="229" t="s">
        <v>182</v>
      </c>
      <c r="E482" s="244" t="s">
        <v>19</v>
      </c>
      <c r="F482" s="245" t="s">
        <v>2137</v>
      </c>
      <c r="G482" s="243"/>
      <c r="H482" s="246">
        <v>68.040000000000006</v>
      </c>
      <c r="I482" s="247"/>
      <c r="J482" s="243"/>
      <c r="K482" s="243"/>
      <c r="L482" s="248"/>
      <c r="M482" s="249"/>
      <c r="N482" s="250"/>
      <c r="O482" s="250"/>
      <c r="P482" s="250"/>
      <c r="Q482" s="250"/>
      <c r="R482" s="250"/>
      <c r="S482" s="250"/>
      <c r="T482" s="251"/>
      <c r="AT482" s="252" t="s">
        <v>182</v>
      </c>
      <c r="AU482" s="252" t="s">
        <v>83</v>
      </c>
      <c r="AV482" s="13" t="s">
        <v>83</v>
      </c>
      <c r="AW482" s="13" t="s">
        <v>35</v>
      </c>
      <c r="AX482" s="13" t="s">
        <v>73</v>
      </c>
      <c r="AY482" s="252" t="s">
        <v>152</v>
      </c>
    </row>
    <row r="483" s="14" customFormat="1">
      <c r="B483" s="253"/>
      <c r="C483" s="254"/>
      <c r="D483" s="229" t="s">
        <v>182</v>
      </c>
      <c r="E483" s="255" t="s">
        <v>19</v>
      </c>
      <c r="F483" s="256" t="s">
        <v>189</v>
      </c>
      <c r="G483" s="254"/>
      <c r="H483" s="257">
        <v>108.319</v>
      </c>
      <c r="I483" s="258"/>
      <c r="J483" s="254"/>
      <c r="K483" s="254"/>
      <c r="L483" s="259"/>
      <c r="M483" s="260"/>
      <c r="N483" s="261"/>
      <c r="O483" s="261"/>
      <c r="P483" s="261"/>
      <c r="Q483" s="261"/>
      <c r="R483" s="261"/>
      <c r="S483" s="261"/>
      <c r="T483" s="262"/>
      <c r="AT483" s="263" t="s">
        <v>182</v>
      </c>
      <c r="AU483" s="263" t="s">
        <v>83</v>
      </c>
      <c r="AV483" s="14" t="s">
        <v>151</v>
      </c>
      <c r="AW483" s="14" t="s">
        <v>35</v>
      </c>
      <c r="AX483" s="14" t="s">
        <v>81</v>
      </c>
      <c r="AY483" s="263" t="s">
        <v>152</v>
      </c>
    </row>
    <row r="484" s="1" customFormat="1" ht="24" customHeight="1">
      <c r="B484" s="38"/>
      <c r="C484" s="211" t="s">
        <v>2138</v>
      </c>
      <c r="D484" s="211" t="s">
        <v>155</v>
      </c>
      <c r="E484" s="212" t="s">
        <v>2139</v>
      </c>
      <c r="F484" s="213" t="s">
        <v>2140</v>
      </c>
      <c r="G484" s="214" t="s">
        <v>223</v>
      </c>
      <c r="H484" s="215">
        <v>74.212999999999994</v>
      </c>
      <c r="I484" s="216"/>
      <c r="J484" s="217">
        <f>ROUND(I484*H484,2)</f>
        <v>0</v>
      </c>
      <c r="K484" s="213" t="s">
        <v>19</v>
      </c>
      <c r="L484" s="43"/>
      <c r="M484" s="225" t="s">
        <v>19</v>
      </c>
      <c r="N484" s="226" t="s">
        <v>44</v>
      </c>
      <c r="O484" s="83"/>
      <c r="P484" s="227">
        <f>O484*H484</f>
        <v>0</v>
      </c>
      <c r="Q484" s="227">
        <v>0</v>
      </c>
      <c r="R484" s="227">
        <f>Q484*H484</f>
        <v>0</v>
      </c>
      <c r="S484" s="227">
        <v>0</v>
      </c>
      <c r="T484" s="228">
        <f>S484*H484</f>
        <v>0</v>
      </c>
      <c r="AR484" s="223" t="s">
        <v>151</v>
      </c>
      <c r="AT484" s="223" t="s">
        <v>155</v>
      </c>
      <c r="AU484" s="223" t="s">
        <v>83</v>
      </c>
      <c r="AY484" s="17" t="s">
        <v>152</v>
      </c>
      <c r="BE484" s="224">
        <f>IF(N484="základní",J484,0)</f>
        <v>0</v>
      </c>
      <c r="BF484" s="224">
        <f>IF(N484="snížená",J484,0)</f>
        <v>0</v>
      </c>
      <c r="BG484" s="224">
        <f>IF(N484="zákl. přenesená",J484,0)</f>
        <v>0</v>
      </c>
      <c r="BH484" s="224">
        <f>IF(N484="sníž. přenesená",J484,0)</f>
        <v>0</v>
      </c>
      <c r="BI484" s="224">
        <f>IF(N484="nulová",J484,0)</f>
        <v>0</v>
      </c>
      <c r="BJ484" s="17" t="s">
        <v>81</v>
      </c>
      <c r="BK484" s="224">
        <f>ROUND(I484*H484,2)</f>
        <v>0</v>
      </c>
      <c r="BL484" s="17" t="s">
        <v>151</v>
      </c>
      <c r="BM484" s="223" t="s">
        <v>2141</v>
      </c>
    </row>
    <row r="485" s="1" customFormat="1">
      <c r="B485" s="38"/>
      <c r="C485" s="39"/>
      <c r="D485" s="229" t="s">
        <v>1402</v>
      </c>
      <c r="E485" s="39"/>
      <c r="F485" s="230" t="s">
        <v>2142</v>
      </c>
      <c r="G485" s="39"/>
      <c r="H485" s="39"/>
      <c r="I485" s="135"/>
      <c r="J485" s="39"/>
      <c r="K485" s="39"/>
      <c r="L485" s="43"/>
      <c r="M485" s="231"/>
      <c r="N485" s="83"/>
      <c r="O485" s="83"/>
      <c r="P485" s="83"/>
      <c r="Q485" s="83"/>
      <c r="R485" s="83"/>
      <c r="S485" s="83"/>
      <c r="T485" s="84"/>
      <c r="AT485" s="17" t="s">
        <v>1402</v>
      </c>
      <c r="AU485" s="17" t="s">
        <v>83</v>
      </c>
    </row>
    <row r="486" s="13" customFormat="1">
      <c r="B486" s="242"/>
      <c r="C486" s="243"/>
      <c r="D486" s="229" t="s">
        <v>182</v>
      </c>
      <c r="E486" s="244" t="s">
        <v>19</v>
      </c>
      <c r="F486" s="245" t="s">
        <v>2143</v>
      </c>
      <c r="G486" s="243"/>
      <c r="H486" s="246">
        <v>15.552</v>
      </c>
      <c r="I486" s="247"/>
      <c r="J486" s="243"/>
      <c r="K486" s="243"/>
      <c r="L486" s="248"/>
      <c r="M486" s="249"/>
      <c r="N486" s="250"/>
      <c r="O486" s="250"/>
      <c r="P486" s="250"/>
      <c r="Q486" s="250"/>
      <c r="R486" s="250"/>
      <c r="S486" s="250"/>
      <c r="T486" s="251"/>
      <c r="AT486" s="252" t="s">
        <v>182</v>
      </c>
      <c r="AU486" s="252" t="s">
        <v>83</v>
      </c>
      <c r="AV486" s="13" t="s">
        <v>83</v>
      </c>
      <c r="AW486" s="13" t="s">
        <v>35</v>
      </c>
      <c r="AX486" s="13" t="s">
        <v>73</v>
      </c>
      <c r="AY486" s="252" t="s">
        <v>152</v>
      </c>
    </row>
    <row r="487" s="13" customFormat="1">
      <c r="B487" s="242"/>
      <c r="C487" s="243"/>
      <c r="D487" s="229" t="s">
        <v>182</v>
      </c>
      <c r="E487" s="244" t="s">
        <v>19</v>
      </c>
      <c r="F487" s="245" t="s">
        <v>2144</v>
      </c>
      <c r="G487" s="243"/>
      <c r="H487" s="246">
        <v>13.301</v>
      </c>
      <c r="I487" s="247"/>
      <c r="J487" s="243"/>
      <c r="K487" s="243"/>
      <c r="L487" s="248"/>
      <c r="M487" s="249"/>
      <c r="N487" s="250"/>
      <c r="O487" s="250"/>
      <c r="P487" s="250"/>
      <c r="Q487" s="250"/>
      <c r="R487" s="250"/>
      <c r="S487" s="250"/>
      <c r="T487" s="251"/>
      <c r="AT487" s="252" t="s">
        <v>182</v>
      </c>
      <c r="AU487" s="252" t="s">
        <v>83</v>
      </c>
      <c r="AV487" s="13" t="s">
        <v>83</v>
      </c>
      <c r="AW487" s="13" t="s">
        <v>35</v>
      </c>
      <c r="AX487" s="13" t="s">
        <v>73</v>
      </c>
      <c r="AY487" s="252" t="s">
        <v>152</v>
      </c>
    </row>
    <row r="488" s="13" customFormat="1">
      <c r="B488" s="242"/>
      <c r="C488" s="243"/>
      <c r="D488" s="229" t="s">
        <v>182</v>
      </c>
      <c r="E488" s="244" t="s">
        <v>19</v>
      </c>
      <c r="F488" s="245" t="s">
        <v>2145</v>
      </c>
      <c r="G488" s="243"/>
      <c r="H488" s="246">
        <v>45.359999999999999</v>
      </c>
      <c r="I488" s="247"/>
      <c r="J488" s="243"/>
      <c r="K488" s="243"/>
      <c r="L488" s="248"/>
      <c r="M488" s="249"/>
      <c r="N488" s="250"/>
      <c r="O488" s="250"/>
      <c r="P488" s="250"/>
      <c r="Q488" s="250"/>
      <c r="R488" s="250"/>
      <c r="S488" s="250"/>
      <c r="T488" s="251"/>
      <c r="AT488" s="252" t="s">
        <v>182</v>
      </c>
      <c r="AU488" s="252" t="s">
        <v>83</v>
      </c>
      <c r="AV488" s="13" t="s">
        <v>83</v>
      </c>
      <c r="AW488" s="13" t="s">
        <v>35</v>
      </c>
      <c r="AX488" s="13" t="s">
        <v>73</v>
      </c>
      <c r="AY488" s="252" t="s">
        <v>152</v>
      </c>
    </row>
    <row r="489" s="14" customFormat="1">
      <c r="B489" s="253"/>
      <c r="C489" s="254"/>
      <c r="D489" s="229" t="s">
        <v>182</v>
      </c>
      <c r="E489" s="255" t="s">
        <v>19</v>
      </c>
      <c r="F489" s="256" t="s">
        <v>189</v>
      </c>
      <c r="G489" s="254"/>
      <c r="H489" s="257">
        <v>74.212999999999994</v>
      </c>
      <c r="I489" s="258"/>
      <c r="J489" s="254"/>
      <c r="K489" s="254"/>
      <c r="L489" s="259"/>
      <c r="M489" s="260"/>
      <c r="N489" s="261"/>
      <c r="O489" s="261"/>
      <c r="P489" s="261"/>
      <c r="Q489" s="261"/>
      <c r="R489" s="261"/>
      <c r="S489" s="261"/>
      <c r="T489" s="262"/>
      <c r="AT489" s="263" t="s">
        <v>182</v>
      </c>
      <c r="AU489" s="263" t="s">
        <v>83</v>
      </c>
      <c r="AV489" s="14" t="s">
        <v>151</v>
      </c>
      <c r="AW489" s="14" t="s">
        <v>35</v>
      </c>
      <c r="AX489" s="14" t="s">
        <v>81</v>
      </c>
      <c r="AY489" s="263" t="s">
        <v>152</v>
      </c>
    </row>
    <row r="490" s="11" customFormat="1" ht="22.8" customHeight="1">
      <c r="B490" s="195"/>
      <c r="C490" s="196"/>
      <c r="D490" s="197" t="s">
        <v>72</v>
      </c>
      <c r="E490" s="209" t="s">
        <v>1835</v>
      </c>
      <c r="F490" s="209" t="s">
        <v>2146</v>
      </c>
      <c r="G490" s="196"/>
      <c r="H490" s="196"/>
      <c r="I490" s="199"/>
      <c r="J490" s="210">
        <f>BK490</f>
        <v>0</v>
      </c>
      <c r="K490" s="196"/>
      <c r="L490" s="201"/>
      <c r="M490" s="202"/>
      <c r="N490" s="203"/>
      <c r="O490" s="203"/>
      <c r="P490" s="204">
        <f>SUM(P491:P545)</f>
        <v>0</v>
      </c>
      <c r="Q490" s="203"/>
      <c r="R490" s="204">
        <f>SUM(R491:R545)</f>
        <v>1.2214200000000002</v>
      </c>
      <c r="S490" s="203"/>
      <c r="T490" s="205">
        <f>SUM(T491:T545)</f>
        <v>0</v>
      </c>
      <c r="AR490" s="206" t="s">
        <v>81</v>
      </c>
      <c r="AT490" s="207" t="s">
        <v>72</v>
      </c>
      <c r="AU490" s="207" t="s">
        <v>81</v>
      </c>
      <c r="AY490" s="206" t="s">
        <v>152</v>
      </c>
      <c r="BK490" s="208">
        <f>SUM(BK491:BK545)</f>
        <v>0</v>
      </c>
    </row>
    <row r="491" s="1" customFormat="1" ht="24" customHeight="1">
      <c r="B491" s="38"/>
      <c r="C491" s="211" t="s">
        <v>2147</v>
      </c>
      <c r="D491" s="211" t="s">
        <v>155</v>
      </c>
      <c r="E491" s="212" t="s">
        <v>2148</v>
      </c>
      <c r="F491" s="213" t="s">
        <v>2149</v>
      </c>
      <c r="G491" s="214" t="s">
        <v>267</v>
      </c>
      <c r="H491" s="215">
        <v>2</v>
      </c>
      <c r="I491" s="216"/>
      <c r="J491" s="217">
        <f>ROUND(I491*H491,2)</f>
        <v>0</v>
      </c>
      <c r="K491" s="213" t="s">
        <v>1382</v>
      </c>
      <c r="L491" s="43"/>
      <c r="M491" s="225" t="s">
        <v>19</v>
      </c>
      <c r="N491" s="226" t="s">
        <v>44</v>
      </c>
      <c r="O491" s="83"/>
      <c r="P491" s="227">
        <f>O491*H491</f>
        <v>0</v>
      </c>
      <c r="Q491" s="227">
        <v>0</v>
      </c>
      <c r="R491" s="227">
        <f>Q491*H491</f>
        <v>0</v>
      </c>
      <c r="S491" s="227">
        <v>0</v>
      </c>
      <c r="T491" s="228">
        <f>S491*H491</f>
        <v>0</v>
      </c>
      <c r="AR491" s="223" t="s">
        <v>645</v>
      </c>
      <c r="AT491" s="223" t="s">
        <v>155</v>
      </c>
      <c r="AU491" s="223" t="s">
        <v>83</v>
      </c>
      <c r="AY491" s="17" t="s">
        <v>152</v>
      </c>
      <c r="BE491" s="224">
        <f>IF(N491="základní",J491,0)</f>
        <v>0</v>
      </c>
      <c r="BF491" s="224">
        <f>IF(N491="snížená",J491,0)</f>
        <v>0</v>
      </c>
      <c r="BG491" s="224">
        <f>IF(N491="zákl. přenesená",J491,0)</f>
        <v>0</v>
      </c>
      <c r="BH491" s="224">
        <f>IF(N491="sníž. přenesená",J491,0)</f>
        <v>0</v>
      </c>
      <c r="BI491" s="224">
        <f>IF(N491="nulová",J491,0)</f>
        <v>0</v>
      </c>
      <c r="BJ491" s="17" t="s">
        <v>81</v>
      </c>
      <c r="BK491" s="224">
        <f>ROUND(I491*H491,2)</f>
        <v>0</v>
      </c>
      <c r="BL491" s="17" t="s">
        <v>645</v>
      </c>
      <c r="BM491" s="223" t="s">
        <v>2150</v>
      </c>
    </row>
    <row r="492" s="1" customFormat="1" ht="24" customHeight="1">
      <c r="B492" s="38"/>
      <c r="C492" s="211" t="s">
        <v>2151</v>
      </c>
      <c r="D492" s="211" t="s">
        <v>155</v>
      </c>
      <c r="E492" s="212" t="s">
        <v>2152</v>
      </c>
      <c r="F492" s="213" t="s">
        <v>2153</v>
      </c>
      <c r="G492" s="214" t="s">
        <v>267</v>
      </c>
      <c r="H492" s="215">
        <v>5</v>
      </c>
      <c r="I492" s="216"/>
      <c r="J492" s="217">
        <f>ROUND(I492*H492,2)</f>
        <v>0</v>
      </c>
      <c r="K492" s="213" t="s">
        <v>1382</v>
      </c>
      <c r="L492" s="43"/>
      <c r="M492" s="225" t="s">
        <v>19</v>
      </c>
      <c r="N492" s="226" t="s">
        <v>44</v>
      </c>
      <c r="O492" s="83"/>
      <c r="P492" s="227">
        <f>O492*H492</f>
        <v>0</v>
      </c>
      <c r="Q492" s="227">
        <v>0</v>
      </c>
      <c r="R492" s="227">
        <f>Q492*H492</f>
        <v>0</v>
      </c>
      <c r="S492" s="227">
        <v>0</v>
      </c>
      <c r="T492" s="228">
        <f>S492*H492</f>
        <v>0</v>
      </c>
      <c r="AR492" s="223" t="s">
        <v>645</v>
      </c>
      <c r="AT492" s="223" t="s">
        <v>155</v>
      </c>
      <c r="AU492" s="223" t="s">
        <v>83</v>
      </c>
      <c r="AY492" s="17" t="s">
        <v>152</v>
      </c>
      <c r="BE492" s="224">
        <f>IF(N492="základní",J492,0)</f>
        <v>0</v>
      </c>
      <c r="BF492" s="224">
        <f>IF(N492="snížená",J492,0)</f>
        <v>0</v>
      </c>
      <c r="BG492" s="224">
        <f>IF(N492="zákl. přenesená",J492,0)</f>
        <v>0</v>
      </c>
      <c r="BH492" s="224">
        <f>IF(N492="sníž. přenesená",J492,0)</f>
        <v>0</v>
      </c>
      <c r="BI492" s="224">
        <f>IF(N492="nulová",J492,0)</f>
        <v>0</v>
      </c>
      <c r="BJ492" s="17" t="s">
        <v>81</v>
      </c>
      <c r="BK492" s="224">
        <f>ROUND(I492*H492,2)</f>
        <v>0</v>
      </c>
      <c r="BL492" s="17" t="s">
        <v>645</v>
      </c>
      <c r="BM492" s="223" t="s">
        <v>2154</v>
      </c>
    </row>
    <row r="493" s="1" customFormat="1" ht="24" customHeight="1">
      <c r="B493" s="38"/>
      <c r="C493" s="211" t="s">
        <v>824</v>
      </c>
      <c r="D493" s="211" t="s">
        <v>155</v>
      </c>
      <c r="E493" s="212" t="s">
        <v>2155</v>
      </c>
      <c r="F493" s="213" t="s">
        <v>2156</v>
      </c>
      <c r="G493" s="214" t="s">
        <v>2157</v>
      </c>
      <c r="H493" s="215">
        <v>1</v>
      </c>
      <c r="I493" s="216"/>
      <c r="J493" s="217">
        <f>ROUND(I493*H493,2)</f>
        <v>0</v>
      </c>
      <c r="K493" s="213" t="s">
        <v>1382</v>
      </c>
      <c r="L493" s="43"/>
      <c r="M493" s="225" t="s">
        <v>19</v>
      </c>
      <c r="N493" s="226" t="s">
        <v>44</v>
      </c>
      <c r="O493" s="83"/>
      <c r="P493" s="227">
        <f>O493*H493</f>
        <v>0</v>
      </c>
      <c r="Q493" s="227">
        <v>0</v>
      </c>
      <c r="R493" s="227">
        <f>Q493*H493</f>
        <v>0</v>
      </c>
      <c r="S493" s="227">
        <v>0</v>
      </c>
      <c r="T493" s="228">
        <f>S493*H493</f>
        <v>0</v>
      </c>
      <c r="AR493" s="223" t="s">
        <v>645</v>
      </c>
      <c r="AT493" s="223" t="s">
        <v>155</v>
      </c>
      <c r="AU493" s="223" t="s">
        <v>83</v>
      </c>
      <c r="AY493" s="17" t="s">
        <v>152</v>
      </c>
      <c r="BE493" s="224">
        <f>IF(N493="základní",J493,0)</f>
        <v>0</v>
      </c>
      <c r="BF493" s="224">
        <f>IF(N493="snížená",J493,0)</f>
        <v>0</v>
      </c>
      <c r="BG493" s="224">
        <f>IF(N493="zákl. přenesená",J493,0)</f>
        <v>0</v>
      </c>
      <c r="BH493" s="224">
        <f>IF(N493="sníž. přenesená",J493,0)</f>
        <v>0</v>
      </c>
      <c r="BI493" s="224">
        <f>IF(N493="nulová",J493,0)</f>
        <v>0</v>
      </c>
      <c r="BJ493" s="17" t="s">
        <v>81</v>
      </c>
      <c r="BK493" s="224">
        <f>ROUND(I493*H493,2)</f>
        <v>0</v>
      </c>
      <c r="BL493" s="17" t="s">
        <v>645</v>
      </c>
      <c r="BM493" s="223" t="s">
        <v>2158</v>
      </c>
    </row>
    <row r="494" s="1" customFormat="1" ht="36" customHeight="1">
      <c r="B494" s="38"/>
      <c r="C494" s="211" t="s">
        <v>2159</v>
      </c>
      <c r="D494" s="211" t="s">
        <v>155</v>
      </c>
      <c r="E494" s="212" t="s">
        <v>2160</v>
      </c>
      <c r="F494" s="213" t="s">
        <v>2161</v>
      </c>
      <c r="G494" s="214" t="s">
        <v>254</v>
      </c>
      <c r="H494" s="215">
        <v>4</v>
      </c>
      <c r="I494" s="216"/>
      <c r="J494" s="217">
        <f>ROUND(I494*H494,2)</f>
        <v>0</v>
      </c>
      <c r="K494" s="213" t="s">
        <v>1382</v>
      </c>
      <c r="L494" s="43"/>
      <c r="M494" s="225" t="s">
        <v>19</v>
      </c>
      <c r="N494" s="226" t="s">
        <v>44</v>
      </c>
      <c r="O494" s="83"/>
      <c r="P494" s="227">
        <f>O494*H494</f>
        <v>0</v>
      </c>
      <c r="Q494" s="227">
        <v>0.20300000000000001</v>
      </c>
      <c r="R494" s="227">
        <f>Q494*H494</f>
        <v>0.81200000000000006</v>
      </c>
      <c r="S494" s="227">
        <v>0</v>
      </c>
      <c r="T494" s="228">
        <f>S494*H494</f>
        <v>0</v>
      </c>
      <c r="AR494" s="223" t="s">
        <v>151</v>
      </c>
      <c r="AT494" s="223" t="s">
        <v>155</v>
      </c>
      <c r="AU494" s="223" t="s">
        <v>83</v>
      </c>
      <c r="AY494" s="17" t="s">
        <v>152</v>
      </c>
      <c r="BE494" s="224">
        <f>IF(N494="základní",J494,0)</f>
        <v>0</v>
      </c>
      <c r="BF494" s="224">
        <f>IF(N494="snížená",J494,0)</f>
        <v>0</v>
      </c>
      <c r="BG494" s="224">
        <f>IF(N494="zákl. přenesená",J494,0)</f>
        <v>0</v>
      </c>
      <c r="BH494" s="224">
        <f>IF(N494="sníž. přenesená",J494,0)</f>
        <v>0</v>
      </c>
      <c r="BI494" s="224">
        <f>IF(N494="nulová",J494,0)</f>
        <v>0</v>
      </c>
      <c r="BJ494" s="17" t="s">
        <v>81</v>
      </c>
      <c r="BK494" s="224">
        <f>ROUND(I494*H494,2)</f>
        <v>0</v>
      </c>
      <c r="BL494" s="17" t="s">
        <v>151</v>
      </c>
      <c r="BM494" s="223" t="s">
        <v>2162</v>
      </c>
    </row>
    <row r="495" s="1" customFormat="1" ht="16.5" customHeight="1">
      <c r="B495" s="38"/>
      <c r="C495" s="264" t="s">
        <v>2163</v>
      </c>
      <c r="D495" s="264" t="s">
        <v>325</v>
      </c>
      <c r="E495" s="265" t="s">
        <v>2164</v>
      </c>
      <c r="F495" s="266" t="s">
        <v>2165</v>
      </c>
      <c r="G495" s="267" t="s">
        <v>254</v>
      </c>
      <c r="H495" s="268">
        <v>70</v>
      </c>
      <c r="I495" s="269"/>
      <c r="J495" s="270">
        <f>ROUND(I495*H495,2)</f>
        <v>0</v>
      </c>
      <c r="K495" s="266" t="s">
        <v>1382</v>
      </c>
      <c r="L495" s="271"/>
      <c r="M495" s="272" t="s">
        <v>19</v>
      </c>
      <c r="N495" s="273" t="s">
        <v>44</v>
      </c>
      <c r="O495" s="83"/>
      <c r="P495" s="227">
        <f>O495*H495</f>
        <v>0</v>
      </c>
      <c r="Q495" s="227">
        <v>0.00089999999999999998</v>
      </c>
      <c r="R495" s="227">
        <f>Q495*H495</f>
        <v>0.063</v>
      </c>
      <c r="S495" s="227">
        <v>0</v>
      </c>
      <c r="T495" s="228">
        <f>S495*H495</f>
        <v>0</v>
      </c>
      <c r="AR495" s="223" t="s">
        <v>1149</v>
      </c>
      <c r="AT495" s="223" t="s">
        <v>325</v>
      </c>
      <c r="AU495" s="223" t="s">
        <v>83</v>
      </c>
      <c r="AY495" s="17" t="s">
        <v>152</v>
      </c>
      <c r="BE495" s="224">
        <f>IF(N495="základní",J495,0)</f>
        <v>0</v>
      </c>
      <c r="BF495" s="224">
        <f>IF(N495="snížená",J495,0)</f>
        <v>0</v>
      </c>
      <c r="BG495" s="224">
        <f>IF(N495="zákl. přenesená",J495,0)</f>
        <v>0</v>
      </c>
      <c r="BH495" s="224">
        <f>IF(N495="sníž. přenesená",J495,0)</f>
        <v>0</v>
      </c>
      <c r="BI495" s="224">
        <f>IF(N495="nulová",J495,0)</f>
        <v>0</v>
      </c>
      <c r="BJ495" s="17" t="s">
        <v>81</v>
      </c>
      <c r="BK495" s="224">
        <f>ROUND(I495*H495,2)</f>
        <v>0</v>
      </c>
      <c r="BL495" s="17" t="s">
        <v>645</v>
      </c>
      <c r="BM495" s="223" t="s">
        <v>2166</v>
      </c>
    </row>
    <row r="496" s="1" customFormat="1" ht="36" customHeight="1">
      <c r="B496" s="38"/>
      <c r="C496" s="211" t="s">
        <v>2167</v>
      </c>
      <c r="D496" s="211" t="s">
        <v>155</v>
      </c>
      <c r="E496" s="212" t="s">
        <v>2168</v>
      </c>
      <c r="F496" s="213" t="s">
        <v>2169</v>
      </c>
      <c r="G496" s="214" t="s">
        <v>254</v>
      </c>
      <c r="H496" s="215">
        <v>4</v>
      </c>
      <c r="I496" s="216"/>
      <c r="J496" s="217">
        <f>ROUND(I496*H496,2)</f>
        <v>0</v>
      </c>
      <c r="K496" s="213" t="s">
        <v>1382</v>
      </c>
      <c r="L496" s="43"/>
      <c r="M496" s="225" t="s">
        <v>19</v>
      </c>
      <c r="N496" s="226" t="s">
        <v>44</v>
      </c>
      <c r="O496" s="83"/>
      <c r="P496" s="227">
        <f>O496*H496</f>
        <v>0</v>
      </c>
      <c r="Q496" s="227">
        <v>9.0000000000000006E-05</v>
      </c>
      <c r="R496" s="227">
        <f>Q496*H496</f>
        <v>0.00036000000000000002</v>
      </c>
      <c r="S496" s="227">
        <v>0</v>
      </c>
      <c r="T496" s="228">
        <f>S496*H496</f>
        <v>0</v>
      </c>
      <c r="AR496" s="223" t="s">
        <v>151</v>
      </c>
      <c r="AT496" s="223" t="s">
        <v>155</v>
      </c>
      <c r="AU496" s="223" t="s">
        <v>83</v>
      </c>
      <c r="AY496" s="17" t="s">
        <v>152</v>
      </c>
      <c r="BE496" s="224">
        <f>IF(N496="základní",J496,0)</f>
        <v>0</v>
      </c>
      <c r="BF496" s="224">
        <f>IF(N496="snížená",J496,0)</f>
        <v>0</v>
      </c>
      <c r="BG496" s="224">
        <f>IF(N496="zákl. přenesená",J496,0)</f>
        <v>0</v>
      </c>
      <c r="BH496" s="224">
        <f>IF(N496="sníž. přenesená",J496,0)</f>
        <v>0</v>
      </c>
      <c r="BI496" s="224">
        <f>IF(N496="nulová",J496,0)</f>
        <v>0</v>
      </c>
      <c r="BJ496" s="17" t="s">
        <v>81</v>
      </c>
      <c r="BK496" s="224">
        <f>ROUND(I496*H496,2)</f>
        <v>0</v>
      </c>
      <c r="BL496" s="17" t="s">
        <v>151</v>
      </c>
      <c r="BM496" s="223" t="s">
        <v>2170</v>
      </c>
    </row>
    <row r="497" s="1" customFormat="1" ht="48" customHeight="1">
      <c r="B497" s="38"/>
      <c r="C497" s="211" t="s">
        <v>2171</v>
      </c>
      <c r="D497" s="211" t="s">
        <v>155</v>
      </c>
      <c r="E497" s="212" t="s">
        <v>2172</v>
      </c>
      <c r="F497" s="213" t="s">
        <v>2173</v>
      </c>
      <c r="G497" s="214" t="s">
        <v>254</v>
      </c>
      <c r="H497" s="215">
        <v>2</v>
      </c>
      <c r="I497" s="216"/>
      <c r="J497" s="217">
        <f>ROUND(I497*H497,2)</f>
        <v>0</v>
      </c>
      <c r="K497" s="213" t="s">
        <v>1382</v>
      </c>
      <c r="L497" s="43"/>
      <c r="M497" s="225" t="s">
        <v>19</v>
      </c>
      <c r="N497" s="226" t="s">
        <v>44</v>
      </c>
      <c r="O497" s="83"/>
      <c r="P497" s="227">
        <f>O497*H497</f>
        <v>0</v>
      </c>
      <c r="Q497" s="227">
        <v>0.108</v>
      </c>
      <c r="R497" s="227">
        <f>Q497*H497</f>
        <v>0.216</v>
      </c>
      <c r="S497" s="227">
        <v>0</v>
      </c>
      <c r="T497" s="228">
        <f>S497*H497</f>
        <v>0</v>
      </c>
      <c r="AR497" s="223" t="s">
        <v>151</v>
      </c>
      <c r="AT497" s="223" t="s">
        <v>155</v>
      </c>
      <c r="AU497" s="223" t="s">
        <v>83</v>
      </c>
      <c r="AY497" s="17" t="s">
        <v>152</v>
      </c>
      <c r="BE497" s="224">
        <f>IF(N497="základní",J497,0)</f>
        <v>0</v>
      </c>
      <c r="BF497" s="224">
        <f>IF(N497="snížená",J497,0)</f>
        <v>0</v>
      </c>
      <c r="BG497" s="224">
        <f>IF(N497="zákl. přenesená",J497,0)</f>
        <v>0</v>
      </c>
      <c r="BH497" s="224">
        <f>IF(N497="sníž. přenesená",J497,0)</f>
        <v>0</v>
      </c>
      <c r="BI497" s="224">
        <f>IF(N497="nulová",J497,0)</f>
        <v>0</v>
      </c>
      <c r="BJ497" s="17" t="s">
        <v>81</v>
      </c>
      <c r="BK497" s="224">
        <f>ROUND(I497*H497,2)</f>
        <v>0</v>
      </c>
      <c r="BL497" s="17" t="s">
        <v>151</v>
      </c>
      <c r="BM497" s="223" t="s">
        <v>2174</v>
      </c>
    </row>
    <row r="498" s="1" customFormat="1" ht="24" customHeight="1">
      <c r="B498" s="38"/>
      <c r="C498" s="264" t="s">
        <v>2175</v>
      </c>
      <c r="D498" s="264" t="s">
        <v>325</v>
      </c>
      <c r="E498" s="265" t="s">
        <v>2176</v>
      </c>
      <c r="F498" s="266" t="s">
        <v>2177</v>
      </c>
      <c r="G498" s="267" t="s">
        <v>267</v>
      </c>
      <c r="H498" s="268">
        <v>2</v>
      </c>
      <c r="I498" s="269"/>
      <c r="J498" s="270">
        <f>ROUND(I498*H498,2)</f>
        <v>0</v>
      </c>
      <c r="K498" s="266" t="s">
        <v>19</v>
      </c>
      <c r="L498" s="271"/>
      <c r="M498" s="272" t="s">
        <v>19</v>
      </c>
      <c r="N498" s="273" t="s">
        <v>44</v>
      </c>
      <c r="O498" s="83"/>
      <c r="P498" s="227">
        <f>O498*H498</f>
        <v>0</v>
      </c>
      <c r="Q498" s="227">
        <v>0</v>
      </c>
      <c r="R498" s="227">
        <f>Q498*H498</f>
        <v>0</v>
      </c>
      <c r="S498" s="227">
        <v>0</v>
      </c>
      <c r="T498" s="228">
        <f>S498*H498</f>
        <v>0</v>
      </c>
      <c r="AR498" s="223" t="s">
        <v>233</v>
      </c>
      <c r="AT498" s="223" t="s">
        <v>325</v>
      </c>
      <c r="AU498" s="223" t="s">
        <v>83</v>
      </c>
      <c r="AY498" s="17" t="s">
        <v>152</v>
      </c>
      <c r="BE498" s="224">
        <f>IF(N498="základní",J498,0)</f>
        <v>0</v>
      </c>
      <c r="BF498" s="224">
        <f>IF(N498="snížená",J498,0)</f>
        <v>0</v>
      </c>
      <c r="BG498" s="224">
        <f>IF(N498="zákl. přenesená",J498,0)</f>
        <v>0</v>
      </c>
      <c r="BH498" s="224">
        <f>IF(N498="sníž. přenesená",J498,0)</f>
        <v>0</v>
      </c>
      <c r="BI498" s="224">
        <f>IF(N498="nulová",J498,0)</f>
        <v>0</v>
      </c>
      <c r="BJ498" s="17" t="s">
        <v>81</v>
      </c>
      <c r="BK498" s="224">
        <f>ROUND(I498*H498,2)</f>
        <v>0</v>
      </c>
      <c r="BL498" s="17" t="s">
        <v>151</v>
      </c>
      <c r="BM498" s="223" t="s">
        <v>2178</v>
      </c>
    </row>
    <row r="499" s="1" customFormat="1" ht="48" customHeight="1">
      <c r="B499" s="38"/>
      <c r="C499" s="211" t="s">
        <v>2179</v>
      </c>
      <c r="D499" s="211" t="s">
        <v>155</v>
      </c>
      <c r="E499" s="212" t="s">
        <v>2180</v>
      </c>
      <c r="F499" s="213" t="s">
        <v>2181</v>
      </c>
      <c r="G499" s="214" t="s">
        <v>267</v>
      </c>
      <c r="H499" s="215">
        <v>2</v>
      </c>
      <c r="I499" s="216"/>
      <c r="J499" s="217">
        <f>ROUND(I499*H499,2)</f>
        <v>0</v>
      </c>
      <c r="K499" s="213" t="s">
        <v>1382</v>
      </c>
      <c r="L499" s="43"/>
      <c r="M499" s="225" t="s">
        <v>19</v>
      </c>
      <c r="N499" s="226" t="s">
        <v>44</v>
      </c>
      <c r="O499" s="83"/>
      <c r="P499" s="227">
        <f>O499*H499</f>
        <v>0</v>
      </c>
      <c r="Q499" s="227">
        <v>0.065030000000000004</v>
      </c>
      <c r="R499" s="227">
        <f>Q499*H499</f>
        <v>0.13006000000000001</v>
      </c>
      <c r="S499" s="227">
        <v>0</v>
      </c>
      <c r="T499" s="228">
        <f>S499*H499</f>
        <v>0</v>
      </c>
      <c r="AR499" s="223" t="s">
        <v>151</v>
      </c>
      <c r="AT499" s="223" t="s">
        <v>155</v>
      </c>
      <c r="AU499" s="223" t="s">
        <v>83</v>
      </c>
      <c r="AY499" s="17" t="s">
        <v>152</v>
      </c>
      <c r="BE499" s="224">
        <f>IF(N499="základní",J499,0)</f>
        <v>0</v>
      </c>
      <c r="BF499" s="224">
        <f>IF(N499="snížená",J499,0)</f>
        <v>0</v>
      </c>
      <c r="BG499" s="224">
        <f>IF(N499="zákl. přenesená",J499,0)</f>
        <v>0</v>
      </c>
      <c r="BH499" s="224">
        <f>IF(N499="sníž. přenesená",J499,0)</f>
        <v>0</v>
      </c>
      <c r="BI499" s="224">
        <f>IF(N499="nulová",J499,0)</f>
        <v>0</v>
      </c>
      <c r="BJ499" s="17" t="s">
        <v>81</v>
      </c>
      <c r="BK499" s="224">
        <f>ROUND(I499*H499,2)</f>
        <v>0</v>
      </c>
      <c r="BL499" s="17" t="s">
        <v>151</v>
      </c>
      <c r="BM499" s="223" t="s">
        <v>2182</v>
      </c>
    </row>
    <row r="500" s="1" customFormat="1" ht="16.5" customHeight="1">
      <c r="B500" s="38"/>
      <c r="C500" s="264" t="s">
        <v>2183</v>
      </c>
      <c r="D500" s="264" t="s">
        <v>325</v>
      </c>
      <c r="E500" s="265" t="s">
        <v>2184</v>
      </c>
      <c r="F500" s="266" t="s">
        <v>2185</v>
      </c>
      <c r="G500" s="267" t="s">
        <v>267</v>
      </c>
      <c r="H500" s="268">
        <v>1</v>
      </c>
      <c r="I500" s="269"/>
      <c r="J500" s="270">
        <f>ROUND(I500*H500,2)</f>
        <v>0</v>
      </c>
      <c r="K500" s="266" t="s">
        <v>19</v>
      </c>
      <c r="L500" s="271"/>
      <c r="M500" s="272" t="s">
        <v>19</v>
      </c>
      <c r="N500" s="273" t="s">
        <v>44</v>
      </c>
      <c r="O500" s="83"/>
      <c r="P500" s="227">
        <f>O500*H500</f>
        <v>0</v>
      </c>
      <c r="Q500" s="227">
        <v>0</v>
      </c>
      <c r="R500" s="227">
        <f>Q500*H500</f>
        <v>0</v>
      </c>
      <c r="S500" s="227">
        <v>0</v>
      </c>
      <c r="T500" s="228">
        <f>S500*H500</f>
        <v>0</v>
      </c>
      <c r="AR500" s="223" t="s">
        <v>233</v>
      </c>
      <c r="AT500" s="223" t="s">
        <v>325</v>
      </c>
      <c r="AU500" s="223" t="s">
        <v>83</v>
      </c>
      <c r="AY500" s="17" t="s">
        <v>152</v>
      </c>
      <c r="BE500" s="224">
        <f>IF(N500="základní",J500,0)</f>
        <v>0</v>
      </c>
      <c r="BF500" s="224">
        <f>IF(N500="snížená",J500,0)</f>
        <v>0</v>
      </c>
      <c r="BG500" s="224">
        <f>IF(N500="zákl. přenesená",J500,0)</f>
        <v>0</v>
      </c>
      <c r="BH500" s="224">
        <f>IF(N500="sníž. přenesená",J500,0)</f>
        <v>0</v>
      </c>
      <c r="BI500" s="224">
        <f>IF(N500="nulová",J500,0)</f>
        <v>0</v>
      </c>
      <c r="BJ500" s="17" t="s">
        <v>81</v>
      </c>
      <c r="BK500" s="224">
        <f>ROUND(I500*H500,2)</f>
        <v>0</v>
      </c>
      <c r="BL500" s="17" t="s">
        <v>151</v>
      </c>
      <c r="BM500" s="223" t="s">
        <v>2186</v>
      </c>
    </row>
    <row r="501" s="1" customFormat="1" ht="36" customHeight="1">
      <c r="B501" s="38"/>
      <c r="C501" s="211" t="s">
        <v>2187</v>
      </c>
      <c r="D501" s="211" t="s">
        <v>155</v>
      </c>
      <c r="E501" s="212" t="s">
        <v>2188</v>
      </c>
      <c r="F501" s="213" t="s">
        <v>2189</v>
      </c>
      <c r="G501" s="214" t="s">
        <v>254</v>
      </c>
      <c r="H501" s="215">
        <v>20</v>
      </c>
      <c r="I501" s="216"/>
      <c r="J501" s="217">
        <f>ROUND(I501*H501,2)</f>
        <v>0</v>
      </c>
      <c r="K501" s="213" t="s">
        <v>1382</v>
      </c>
      <c r="L501" s="43"/>
      <c r="M501" s="225" t="s">
        <v>19</v>
      </c>
      <c r="N501" s="226" t="s">
        <v>44</v>
      </c>
      <c r="O501" s="83"/>
      <c r="P501" s="227">
        <f>O501*H501</f>
        <v>0</v>
      </c>
      <c r="Q501" s="227">
        <v>0</v>
      </c>
      <c r="R501" s="227">
        <f>Q501*H501</f>
        <v>0</v>
      </c>
      <c r="S501" s="227">
        <v>0</v>
      </c>
      <c r="T501" s="228">
        <f>S501*H501</f>
        <v>0</v>
      </c>
      <c r="AR501" s="223" t="s">
        <v>151</v>
      </c>
      <c r="AT501" s="223" t="s">
        <v>155</v>
      </c>
      <c r="AU501" s="223" t="s">
        <v>83</v>
      </c>
      <c r="AY501" s="17" t="s">
        <v>152</v>
      </c>
      <c r="BE501" s="224">
        <f>IF(N501="základní",J501,0)</f>
        <v>0</v>
      </c>
      <c r="BF501" s="224">
        <f>IF(N501="snížená",J501,0)</f>
        <v>0</v>
      </c>
      <c r="BG501" s="224">
        <f>IF(N501="zákl. přenesená",J501,0)</f>
        <v>0</v>
      </c>
      <c r="BH501" s="224">
        <f>IF(N501="sníž. přenesená",J501,0)</f>
        <v>0</v>
      </c>
      <c r="BI501" s="224">
        <f>IF(N501="nulová",J501,0)</f>
        <v>0</v>
      </c>
      <c r="BJ501" s="17" t="s">
        <v>81</v>
      </c>
      <c r="BK501" s="224">
        <f>ROUND(I501*H501,2)</f>
        <v>0</v>
      </c>
      <c r="BL501" s="17" t="s">
        <v>151</v>
      </c>
      <c r="BM501" s="223" t="s">
        <v>2190</v>
      </c>
    </row>
    <row r="502" s="1" customFormat="1" ht="36" customHeight="1">
      <c r="B502" s="38"/>
      <c r="C502" s="211" t="s">
        <v>2191</v>
      </c>
      <c r="D502" s="211" t="s">
        <v>155</v>
      </c>
      <c r="E502" s="212" t="s">
        <v>2192</v>
      </c>
      <c r="F502" s="213" t="s">
        <v>2193</v>
      </c>
      <c r="G502" s="214" t="s">
        <v>267</v>
      </c>
      <c r="H502" s="215">
        <v>1</v>
      </c>
      <c r="I502" s="216"/>
      <c r="J502" s="217">
        <f>ROUND(I502*H502,2)</f>
        <v>0</v>
      </c>
      <c r="K502" s="213" t="s">
        <v>1382</v>
      </c>
      <c r="L502" s="43"/>
      <c r="M502" s="225" t="s">
        <v>19</v>
      </c>
      <c r="N502" s="226" t="s">
        <v>44</v>
      </c>
      <c r="O502" s="83"/>
      <c r="P502" s="227">
        <f>O502*H502</f>
        <v>0</v>
      </c>
      <c r="Q502" s="227">
        <v>0</v>
      </c>
      <c r="R502" s="227">
        <f>Q502*H502</f>
        <v>0</v>
      </c>
      <c r="S502" s="227">
        <v>0</v>
      </c>
      <c r="T502" s="228">
        <f>S502*H502</f>
        <v>0</v>
      </c>
      <c r="AR502" s="223" t="s">
        <v>151</v>
      </c>
      <c r="AT502" s="223" t="s">
        <v>155</v>
      </c>
      <c r="AU502" s="223" t="s">
        <v>83</v>
      </c>
      <c r="AY502" s="17" t="s">
        <v>152</v>
      </c>
      <c r="BE502" s="224">
        <f>IF(N502="základní",J502,0)</f>
        <v>0</v>
      </c>
      <c r="BF502" s="224">
        <f>IF(N502="snížená",J502,0)</f>
        <v>0</v>
      </c>
      <c r="BG502" s="224">
        <f>IF(N502="zákl. přenesená",J502,0)</f>
        <v>0</v>
      </c>
      <c r="BH502" s="224">
        <f>IF(N502="sníž. přenesená",J502,0)</f>
        <v>0</v>
      </c>
      <c r="BI502" s="224">
        <f>IF(N502="nulová",J502,0)</f>
        <v>0</v>
      </c>
      <c r="BJ502" s="17" t="s">
        <v>81</v>
      </c>
      <c r="BK502" s="224">
        <f>ROUND(I502*H502,2)</f>
        <v>0</v>
      </c>
      <c r="BL502" s="17" t="s">
        <v>151</v>
      </c>
      <c r="BM502" s="223" t="s">
        <v>2194</v>
      </c>
    </row>
    <row r="503" s="1" customFormat="1" ht="16.5" customHeight="1">
      <c r="B503" s="38"/>
      <c r="C503" s="211" t="s">
        <v>2195</v>
      </c>
      <c r="D503" s="211" t="s">
        <v>155</v>
      </c>
      <c r="E503" s="212" t="s">
        <v>2196</v>
      </c>
      <c r="F503" s="213" t="s">
        <v>2197</v>
      </c>
      <c r="G503" s="214" t="s">
        <v>267</v>
      </c>
      <c r="H503" s="215">
        <v>2</v>
      </c>
      <c r="I503" s="216"/>
      <c r="J503" s="217">
        <f>ROUND(I503*H503,2)</f>
        <v>0</v>
      </c>
      <c r="K503" s="213" t="s">
        <v>19</v>
      </c>
      <c r="L503" s="43"/>
      <c r="M503" s="225" t="s">
        <v>19</v>
      </c>
      <c r="N503" s="226" t="s">
        <v>44</v>
      </c>
      <c r="O503" s="83"/>
      <c r="P503" s="227">
        <f>O503*H503</f>
        <v>0</v>
      </c>
      <c r="Q503" s="227">
        <v>0</v>
      </c>
      <c r="R503" s="227">
        <f>Q503*H503</f>
        <v>0</v>
      </c>
      <c r="S503" s="227">
        <v>0</v>
      </c>
      <c r="T503" s="228">
        <f>S503*H503</f>
        <v>0</v>
      </c>
      <c r="AR503" s="223" t="s">
        <v>151</v>
      </c>
      <c r="AT503" s="223" t="s">
        <v>155</v>
      </c>
      <c r="AU503" s="223" t="s">
        <v>83</v>
      </c>
      <c r="AY503" s="17" t="s">
        <v>152</v>
      </c>
      <c r="BE503" s="224">
        <f>IF(N503="základní",J503,0)</f>
        <v>0</v>
      </c>
      <c r="BF503" s="224">
        <f>IF(N503="snížená",J503,0)</f>
        <v>0</v>
      </c>
      <c r="BG503" s="224">
        <f>IF(N503="zákl. přenesená",J503,0)</f>
        <v>0</v>
      </c>
      <c r="BH503" s="224">
        <f>IF(N503="sníž. přenesená",J503,0)</f>
        <v>0</v>
      </c>
      <c r="BI503" s="224">
        <f>IF(N503="nulová",J503,0)</f>
        <v>0</v>
      </c>
      <c r="BJ503" s="17" t="s">
        <v>81</v>
      </c>
      <c r="BK503" s="224">
        <f>ROUND(I503*H503,2)</f>
        <v>0</v>
      </c>
      <c r="BL503" s="17" t="s">
        <v>151</v>
      </c>
      <c r="BM503" s="223" t="s">
        <v>2198</v>
      </c>
    </row>
    <row r="504" s="1" customFormat="1" ht="16.5" customHeight="1">
      <c r="B504" s="38"/>
      <c r="C504" s="211" t="s">
        <v>2199</v>
      </c>
      <c r="D504" s="211" t="s">
        <v>155</v>
      </c>
      <c r="E504" s="212" t="s">
        <v>2200</v>
      </c>
      <c r="F504" s="213" t="s">
        <v>2201</v>
      </c>
      <c r="G504" s="214" t="s">
        <v>267</v>
      </c>
      <c r="H504" s="215">
        <v>2</v>
      </c>
      <c r="I504" s="216"/>
      <c r="J504" s="217">
        <f>ROUND(I504*H504,2)</f>
        <v>0</v>
      </c>
      <c r="K504" s="213" t="s">
        <v>19</v>
      </c>
      <c r="L504" s="43"/>
      <c r="M504" s="225" t="s">
        <v>19</v>
      </c>
      <c r="N504" s="226" t="s">
        <v>44</v>
      </c>
      <c r="O504" s="83"/>
      <c r="P504" s="227">
        <f>O504*H504</f>
        <v>0</v>
      </c>
      <c r="Q504" s="227">
        <v>0</v>
      </c>
      <c r="R504" s="227">
        <f>Q504*H504</f>
        <v>0</v>
      </c>
      <c r="S504" s="227">
        <v>0</v>
      </c>
      <c r="T504" s="228">
        <f>S504*H504</f>
        <v>0</v>
      </c>
      <c r="AR504" s="223" t="s">
        <v>151</v>
      </c>
      <c r="AT504" s="223" t="s">
        <v>155</v>
      </c>
      <c r="AU504" s="223" t="s">
        <v>83</v>
      </c>
      <c r="AY504" s="17" t="s">
        <v>152</v>
      </c>
      <c r="BE504" s="224">
        <f>IF(N504="základní",J504,0)</f>
        <v>0</v>
      </c>
      <c r="BF504" s="224">
        <f>IF(N504="snížená",J504,0)</f>
        <v>0</v>
      </c>
      <c r="BG504" s="224">
        <f>IF(N504="zákl. přenesená",J504,0)</f>
        <v>0</v>
      </c>
      <c r="BH504" s="224">
        <f>IF(N504="sníž. přenesená",J504,0)</f>
        <v>0</v>
      </c>
      <c r="BI504" s="224">
        <f>IF(N504="nulová",J504,0)</f>
        <v>0</v>
      </c>
      <c r="BJ504" s="17" t="s">
        <v>81</v>
      </c>
      <c r="BK504" s="224">
        <f>ROUND(I504*H504,2)</f>
        <v>0</v>
      </c>
      <c r="BL504" s="17" t="s">
        <v>151</v>
      </c>
      <c r="BM504" s="223" t="s">
        <v>2202</v>
      </c>
    </row>
    <row r="505" s="1" customFormat="1" ht="24" customHeight="1">
      <c r="B505" s="38"/>
      <c r="C505" s="211" t="s">
        <v>1214</v>
      </c>
      <c r="D505" s="211" t="s">
        <v>155</v>
      </c>
      <c r="E505" s="212" t="s">
        <v>2203</v>
      </c>
      <c r="F505" s="213" t="s">
        <v>2204</v>
      </c>
      <c r="G505" s="214" t="s">
        <v>267</v>
      </c>
      <c r="H505" s="215">
        <v>2</v>
      </c>
      <c r="I505" s="216"/>
      <c r="J505" s="217">
        <f>ROUND(I505*H505,2)</f>
        <v>0</v>
      </c>
      <c r="K505" s="213" t="s">
        <v>19</v>
      </c>
      <c r="L505" s="43"/>
      <c r="M505" s="225" t="s">
        <v>19</v>
      </c>
      <c r="N505" s="226" t="s">
        <v>44</v>
      </c>
      <c r="O505" s="83"/>
      <c r="P505" s="227">
        <f>O505*H505</f>
        <v>0</v>
      </c>
      <c r="Q505" s="227">
        <v>0</v>
      </c>
      <c r="R505" s="227">
        <f>Q505*H505</f>
        <v>0</v>
      </c>
      <c r="S505" s="227">
        <v>0</v>
      </c>
      <c r="T505" s="228">
        <f>S505*H505</f>
        <v>0</v>
      </c>
      <c r="AR505" s="223" t="s">
        <v>151</v>
      </c>
      <c r="AT505" s="223" t="s">
        <v>155</v>
      </c>
      <c r="AU505" s="223" t="s">
        <v>83</v>
      </c>
      <c r="AY505" s="17" t="s">
        <v>152</v>
      </c>
      <c r="BE505" s="224">
        <f>IF(N505="základní",J505,0)</f>
        <v>0</v>
      </c>
      <c r="BF505" s="224">
        <f>IF(N505="snížená",J505,0)</f>
        <v>0</v>
      </c>
      <c r="BG505" s="224">
        <f>IF(N505="zákl. přenesená",J505,0)</f>
        <v>0</v>
      </c>
      <c r="BH505" s="224">
        <f>IF(N505="sníž. přenesená",J505,0)</f>
        <v>0</v>
      </c>
      <c r="BI505" s="224">
        <f>IF(N505="nulová",J505,0)</f>
        <v>0</v>
      </c>
      <c r="BJ505" s="17" t="s">
        <v>81</v>
      </c>
      <c r="BK505" s="224">
        <f>ROUND(I505*H505,2)</f>
        <v>0</v>
      </c>
      <c r="BL505" s="17" t="s">
        <v>151</v>
      </c>
      <c r="BM505" s="223" t="s">
        <v>2205</v>
      </c>
    </row>
    <row r="506" s="1" customFormat="1" ht="16.5" customHeight="1">
      <c r="B506" s="38"/>
      <c r="C506" s="211" t="s">
        <v>2206</v>
      </c>
      <c r="D506" s="211" t="s">
        <v>155</v>
      </c>
      <c r="E506" s="212" t="s">
        <v>2207</v>
      </c>
      <c r="F506" s="213" t="s">
        <v>2208</v>
      </c>
      <c r="G506" s="214" t="s">
        <v>267</v>
      </c>
      <c r="H506" s="215">
        <v>1</v>
      </c>
      <c r="I506" s="216"/>
      <c r="J506" s="217">
        <f>ROUND(I506*H506,2)</f>
        <v>0</v>
      </c>
      <c r="K506" s="213" t="s">
        <v>19</v>
      </c>
      <c r="L506" s="43"/>
      <c r="M506" s="225" t="s">
        <v>19</v>
      </c>
      <c r="N506" s="226" t="s">
        <v>44</v>
      </c>
      <c r="O506" s="83"/>
      <c r="P506" s="227">
        <f>O506*H506</f>
        <v>0</v>
      </c>
      <c r="Q506" s="227">
        <v>0</v>
      </c>
      <c r="R506" s="227">
        <f>Q506*H506</f>
        <v>0</v>
      </c>
      <c r="S506" s="227">
        <v>0</v>
      </c>
      <c r="T506" s="228">
        <f>S506*H506</f>
        <v>0</v>
      </c>
      <c r="AR506" s="223" t="s">
        <v>151</v>
      </c>
      <c r="AT506" s="223" t="s">
        <v>155</v>
      </c>
      <c r="AU506" s="223" t="s">
        <v>83</v>
      </c>
      <c r="AY506" s="17" t="s">
        <v>152</v>
      </c>
      <c r="BE506" s="224">
        <f>IF(N506="základní",J506,0)</f>
        <v>0</v>
      </c>
      <c r="BF506" s="224">
        <f>IF(N506="snížená",J506,0)</f>
        <v>0</v>
      </c>
      <c r="BG506" s="224">
        <f>IF(N506="zákl. přenesená",J506,0)</f>
        <v>0</v>
      </c>
      <c r="BH506" s="224">
        <f>IF(N506="sníž. přenesená",J506,0)</f>
        <v>0</v>
      </c>
      <c r="BI506" s="224">
        <f>IF(N506="nulová",J506,0)</f>
        <v>0</v>
      </c>
      <c r="BJ506" s="17" t="s">
        <v>81</v>
      </c>
      <c r="BK506" s="224">
        <f>ROUND(I506*H506,2)</f>
        <v>0</v>
      </c>
      <c r="BL506" s="17" t="s">
        <v>151</v>
      </c>
      <c r="BM506" s="223" t="s">
        <v>2209</v>
      </c>
    </row>
    <row r="507" s="1" customFormat="1" ht="16.5" customHeight="1">
      <c r="B507" s="38"/>
      <c r="C507" s="211" t="s">
        <v>2210</v>
      </c>
      <c r="D507" s="211" t="s">
        <v>155</v>
      </c>
      <c r="E507" s="212" t="s">
        <v>2211</v>
      </c>
      <c r="F507" s="213" t="s">
        <v>2212</v>
      </c>
      <c r="G507" s="214" t="s">
        <v>267</v>
      </c>
      <c r="H507" s="215">
        <v>2</v>
      </c>
      <c r="I507" s="216"/>
      <c r="J507" s="217">
        <f>ROUND(I507*H507,2)</f>
        <v>0</v>
      </c>
      <c r="K507" s="213" t="s">
        <v>19</v>
      </c>
      <c r="L507" s="43"/>
      <c r="M507" s="225" t="s">
        <v>19</v>
      </c>
      <c r="N507" s="226" t="s">
        <v>44</v>
      </c>
      <c r="O507" s="83"/>
      <c r="P507" s="227">
        <f>O507*H507</f>
        <v>0</v>
      </c>
      <c r="Q507" s="227">
        <v>0</v>
      </c>
      <c r="R507" s="227">
        <f>Q507*H507</f>
        <v>0</v>
      </c>
      <c r="S507" s="227">
        <v>0</v>
      </c>
      <c r="T507" s="228">
        <f>S507*H507</f>
        <v>0</v>
      </c>
      <c r="AR507" s="223" t="s">
        <v>645</v>
      </c>
      <c r="AT507" s="223" t="s">
        <v>155</v>
      </c>
      <c r="AU507" s="223" t="s">
        <v>83</v>
      </c>
      <c r="AY507" s="17" t="s">
        <v>152</v>
      </c>
      <c r="BE507" s="224">
        <f>IF(N507="základní",J507,0)</f>
        <v>0</v>
      </c>
      <c r="BF507" s="224">
        <f>IF(N507="snížená",J507,0)</f>
        <v>0</v>
      </c>
      <c r="BG507" s="224">
        <f>IF(N507="zákl. přenesená",J507,0)</f>
        <v>0</v>
      </c>
      <c r="BH507" s="224">
        <f>IF(N507="sníž. přenesená",J507,0)</f>
        <v>0</v>
      </c>
      <c r="BI507" s="224">
        <f>IF(N507="nulová",J507,0)</f>
        <v>0</v>
      </c>
      <c r="BJ507" s="17" t="s">
        <v>81</v>
      </c>
      <c r="BK507" s="224">
        <f>ROUND(I507*H507,2)</f>
        <v>0</v>
      </c>
      <c r="BL507" s="17" t="s">
        <v>645</v>
      </c>
      <c r="BM507" s="223" t="s">
        <v>2213</v>
      </c>
    </row>
    <row r="508" s="1" customFormat="1" ht="16.5" customHeight="1">
      <c r="B508" s="38"/>
      <c r="C508" s="211" t="s">
        <v>2214</v>
      </c>
      <c r="D508" s="211" t="s">
        <v>155</v>
      </c>
      <c r="E508" s="212" t="s">
        <v>2215</v>
      </c>
      <c r="F508" s="213" t="s">
        <v>2216</v>
      </c>
      <c r="G508" s="214" t="s">
        <v>267</v>
      </c>
      <c r="H508" s="215">
        <v>2</v>
      </c>
      <c r="I508" s="216"/>
      <c r="J508" s="217">
        <f>ROUND(I508*H508,2)</f>
        <v>0</v>
      </c>
      <c r="K508" s="213" t="s">
        <v>19</v>
      </c>
      <c r="L508" s="43"/>
      <c r="M508" s="225" t="s">
        <v>19</v>
      </c>
      <c r="N508" s="226" t="s">
        <v>44</v>
      </c>
      <c r="O508" s="83"/>
      <c r="P508" s="227">
        <f>O508*H508</f>
        <v>0</v>
      </c>
      <c r="Q508" s="227">
        <v>0</v>
      </c>
      <c r="R508" s="227">
        <f>Q508*H508</f>
        <v>0</v>
      </c>
      <c r="S508" s="227">
        <v>0</v>
      </c>
      <c r="T508" s="228">
        <f>S508*H508</f>
        <v>0</v>
      </c>
      <c r="AR508" s="223" t="s">
        <v>645</v>
      </c>
      <c r="AT508" s="223" t="s">
        <v>155</v>
      </c>
      <c r="AU508" s="223" t="s">
        <v>83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645</v>
      </c>
      <c r="BM508" s="223" t="s">
        <v>2217</v>
      </c>
    </row>
    <row r="509" s="1" customFormat="1" ht="24" customHeight="1">
      <c r="B509" s="38"/>
      <c r="C509" s="211" t="s">
        <v>2218</v>
      </c>
      <c r="D509" s="211" t="s">
        <v>155</v>
      </c>
      <c r="E509" s="212" t="s">
        <v>2219</v>
      </c>
      <c r="F509" s="213" t="s">
        <v>2220</v>
      </c>
      <c r="G509" s="214" t="s">
        <v>1074</v>
      </c>
      <c r="H509" s="215">
        <v>35</v>
      </c>
      <c r="I509" s="216"/>
      <c r="J509" s="217">
        <f>ROUND(I509*H509,2)</f>
        <v>0</v>
      </c>
      <c r="K509" s="213" t="s">
        <v>19</v>
      </c>
      <c r="L509" s="43"/>
      <c r="M509" s="225" t="s">
        <v>19</v>
      </c>
      <c r="N509" s="226" t="s">
        <v>44</v>
      </c>
      <c r="O509" s="83"/>
      <c r="P509" s="227">
        <f>O509*H509</f>
        <v>0</v>
      </c>
      <c r="Q509" s="227">
        <v>0</v>
      </c>
      <c r="R509" s="227">
        <f>Q509*H509</f>
        <v>0</v>
      </c>
      <c r="S509" s="227">
        <v>0</v>
      </c>
      <c r="T509" s="228">
        <f>S509*H509</f>
        <v>0</v>
      </c>
      <c r="AR509" s="223" t="s">
        <v>645</v>
      </c>
      <c r="AT509" s="223" t="s">
        <v>155</v>
      </c>
      <c r="AU509" s="223" t="s">
        <v>83</v>
      </c>
      <c r="AY509" s="17" t="s">
        <v>152</v>
      </c>
      <c r="BE509" s="224">
        <f>IF(N509="základní",J509,0)</f>
        <v>0</v>
      </c>
      <c r="BF509" s="224">
        <f>IF(N509="snížená",J509,0)</f>
        <v>0</v>
      </c>
      <c r="BG509" s="224">
        <f>IF(N509="zákl. přenesená",J509,0)</f>
        <v>0</v>
      </c>
      <c r="BH509" s="224">
        <f>IF(N509="sníž. přenesená",J509,0)</f>
        <v>0</v>
      </c>
      <c r="BI509" s="224">
        <f>IF(N509="nulová",J509,0)</f>
        <v>0</v>
      </c>
      <c r="BJ509" s="17" t="s">
        <v>81</v>
      </c>
      <c r="BK509" s="224">
        <f>ROUND(I509*H509,2)</f>
        <v>0</v>
      </c>
      <c r="BL509" s="17" t="s">
        <v>645</v>
      </c>
      <c r="BM509" s="223" t="s">
        <v>2221</v>
      </c>
    </row>
    <row r="510" s="1" customFormat="1" ht="16.5" customHeight="1">
      <c r="B510" s="38"/>
      <c r="C510" s="211" t="s">
        <v>2222</v>
      </c>
      <c r="D510" s="211" t="s">
        <v>155</v>
      </c>
      <c r="E510" s="212" t="s">
        <v>2223</v>
      </c>
      <c r="F510" s="213" t="s">
        <v>2224</v>
      </c>
      <c r="G510" s="214" t="s">
        <v>267</v>
      </c>
      <c r="H510" s="215">
        <v>10</v>
      </c>
      <c r="I510" s="216"/>
      <c r="J510" s="217">
        <f>ROUND(I510*H510,2)</f>
        <v>0</v>
      </c>
      <c r="K510" s="213" t="s">
        <v>19</v>
      </c>
      <c r="L510" s="43"/>
      <c r="M510" s="225" t="s">
        <v>19</v>
      </c>
      <c r="N510" s="226" t="s">
        <v>44</v>
      </c>
      <c r="O510" s="83"/>
      <c r="P510" s="227">
        <f>O510*H510</f>
        <v>0</v>
      </c>
      <c r="Q510" s="227">
        <v>0</v>
      </c>
      <c r="R510" s="227">
        <f>Q510*H510</f>
        <v>0</v>
      </c>
      <c r="S510" s="227">
        <v>0</v>
      </c>
      <c r="T510" s="228">
        <f>S510*H510</f>
        <v>0</v>
      </c>
      <c r="AR510" s="223" t="s">
        <v>645</v>
      </c>
      <c r="AT510" s="223" t="s">
        <v>155</v>
      </c>
      <c r="AU510" s="223" t="s">
        <v>83</v>
      </c>
      <c r="AY510" s="17" t="s">
        <v>152</v>
      </c>
      <c r="BE510" s="224">
        <f>IF(N510="základní",J510,0)</f>
        <v>0</v>
      </c>
      <c r="BF510" s="224">
        <f>IF(N510="snížená",J510,0)</f>
        <v>0</v>
      </c>
      <c r="BG510" s="224">
        <f>IF(N510="zákl. přenesená",J510,0)</f>
        <v>0</v>
      </c>
      <c r="BH510" s="224">
        <f>IF(N510="sníž. přenesená",J510,0)</f>
        <v>0</v>
      </c>
      <c r="BI510" s="224">
        <f>IF(N510="nulová",J510,0)</f>
        <v>0</v>
      </c>
      <c r="BJ510" s="17" t="s">
        <v>81</v>
      </c>
      <c r="BK510" s="224">
        <f>ROUND(I510*H510,2)</f>
        <v>0</v>
      </c>
      <c r="BL510" s="17" t="s">
        <v>645</v>
      </c>
      <c r="BM510" s="223" t="s">
        <v>2225</v>
      </c>
    </row>
    <row r="511" s="1" customFormat="1" ht="16.5" customHeight="1">
      <c r="B511" s="38"/>
      <c r="C511" s="211" t="s">
        <v>2226</v>
      </c>
      <c r="D511" s="211" t="s">
        <v>155</v>
      </c>
      <c r="E511" s="212" t="s">
        <v>2227</v>
      </c>
      <c r="F511" s="213" t="s">
        <v>2228</v>
      </c>
      <c r="G511" s="214" t="s">
        <v>267</v>
      </c>
      <c r="H511" s="215">
        <v>10</v>
      </c>
      <c r="I511" s="216"/>
      <c r="J511" s="217">
        <f>ROUND(I511*H511,2)</f>
        <v>0</v>
      </c>
      <c r="K511" s="213" t="s">
        <v>19</v>
      </c>
      <c r="L511" s="43"/>
      <c r="M511" s="225" t="s">
        <v>19</v>
      </c>
      <c r="N511" s="226" t="s">
        <v>44</v>
      </c>
      <c r="O511" s="83"/>
      <c r="P511" s="227">
        <f>O511*H511</f>
        <v>0</v>
      </c>
      <c r="Q511" s="227">
        <v>0</v>
      </c>
      <c r="R511" s="227">
        <f>Q511*H511</f>
        <v>0</v>
      </c>
      <c r="S511" s="227">
        <v>0</v>
      </c>
      <c r="T511" s="228">
        <f>S511*H511</f>
        <v>0</v>
      </c>
      <c r="AR511" s="223" t="s">
        <v>645</v>
      </c>
      <c r="AT511" s="223" t="s">
        <v>155</v>
      </c>
      <c r="AU511" s="223" t="s">
        <v>83</v>
      </c>
      <c r="AY511" s="17" t="s">
        <v>152</v>
      </c>
      <c r="BE511" s="224">
        <f>IF(N511="základní",J511,0)</f>
        <v>0</v>
      </c>
      <c r="BF511" s="224">
        <f>IF(N511="snížená",J511,0)</f>
        <v>0</v>
      </c>
      <c r="BG511" s="224">
        <f>IF(N511="zákl. přenesená",J511,0)</f>
        <v>0</v>
      </c>
      <c r="BH511" s="224">
        <f>IF(N511="sníž. přenesená",J511,0)</f>
        <v>0</v>
      </c>
      <c r="BI511" s="224">
        <f>IF(N511="nulová",J511,0)</f>
        <v>0</v>
      </c>
      <c r="BJ511" s="17" t="s">
        <v>81</v>
      </c>
      <c r="BK511" s="224">
        <f>ROUND(I511*H511,2)</f>
        <v>0</v>
      </c>
      <c r="BL511" s="17" t="s">
        <v>645</v>
      </c>
      <c r="BM511" s="223" t="s">
        <v>2229</v>
      </c>
    </row>
    <row r="512" s="1" customFormat="1" ht="16.5" customHeight="1">
      <c r="B512" s="38"/>
      <c r="C512" s="211" t="s">
        <v>2230</v>
      </c>
      <c r="D512" s="211" t="s">
        <v>155</v>
      </c>
      <c r="E512" s="212" t="s">
        <v>2231</v>
      </c>
      <c r="F512" s="213" t="s">
        <v>2232</v>
      </c>
      <c r="G512" s="214" t="s">
        <v>267</v>
      </c>
      <c r="H512" s="215">
        <v>3</v>
      </c>
      <c r="I512" s="216"/>
      <c r="J512" s="217">
        <f>ROUND(I512*H512,2)</f>
        <v>0</v>
      </c>
      <c r="K512" s="213" t="s">
        <v>19</v>
      </c>
      <c r="L512" s="43"/>
      <c r="M512" s="225" t="s">
        <v>19</v>
      </c>
      <c r="N512" s="226" t="s">
        <v>44</v>
      </c>
      <c r="O512" s="83"/>
      <c r="P512" s="227">
        <f>O512*H512</f>
        <v>0</v>
      </c>
      <c r="Q512" s="227">
        <v>0</v>
      </c>
      <c r="R512" s="227">
        <f>Q512*H512</f>
        <v>0</v>
      </c>
      <c r="S512" s="227">
        <v>0</v>
      </c>
      <c r="T512" s="228">
        <f>S512*H512</f>
        <v>0</v>
      </c>
      <c r="AR512" s="223" t="s">
        <v>645</v>
      </c>
      <c r="AT512" s="223" t="s">
        <v>155</v>
      </c>
      <c r="AU512" s="223" t="s">
        <v>83</v>
      </c>
      <c r="AY512" s="17" t="s">
        <v>152</v>
      </c>
      <c r="BE512" s="224">
        <f>IF(N512="základní",J512,0)</f>
        <v>0</v>
      </c>
      <c r="BF512" s="224">
        <f>IF(N512="snížená",J512,0)</f>
        <v>0</v>
      </c>
      <c r="BG512" s="224">
        <f>IF(N512="zákl. přenesená",J512,0)</f>
        <v>0</v>
      </c>
      <c r="BH512" s="224">
        <f>IF(N512="sníž. přenesená",J512,0)</f>
        <v>0</v>
      </c>
      <c r="BI512" s="224">
        <f>IF(N512="nulová",J512,0)</f>
        <v>0</v>
      </c>
      <c r="BJ512" s="17" t="s">
        <v>81</v>
      </c>
      <c r="BK512" s="224">
        <f>ROUND(I512*H512,2)</f>
        <v>0</v>
      </c>
      <c r="BL512" s="17" t="s">
        <v>645</v>
      </c>
      <c r="BM512" s="223" t="s">
        <v>2233</v>
      </c>
    </row>
    <row r="513" s="1" customFormat="1" ht="16.5" customHeight="1">
      <c r="B513" s="38"/>
      <c r="C513" s="211" t="s">
        <v>2234</v>
      </c>
      <c r="D513" s="211" t="s">
        <v>155</v>
      </c>
      <c r="E513" s="212" t="s">
        <v>2235</v>
      </c>
      <c r="F513" s="213" t="s">
        <v>2236</v>
      </c>
      <c r="G513" s="214" t="s">
        <v>267</v>
      </c>
      <c r="H513" s="215">
        <v>2</v>
      </c>
      <c r="I513" s="216"/>
      <c r="J513" s="217">
        <f>ROUND(I513*H513,2)</f>
        <v>0</v>
      </c>
      <c r="K513" s="213" t="s">
        <v>19</v>
      </c>
      <c r="L513" s="43"/>
      <c r="M513" s="225" t="s">
        <v>19</v>
      </c>
      <c r="N513" s="226" t="s">
        <v>44</v>
      </c>
      <c r="O513" s="83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AR513" s="223" t="s">
        <v>645</v>
      </c>
      <c r="AT513" s="223" t="s">
        <v>155</v>
      </c>
      <c r="AU513" s="223" t="s">
        <v>83</v>
      </c>
      <c r="AY513" s="17" t="s">
        <v>152</v>
      </c>
      <c r="BE513" s="224">
        <f>IF(N513="základní",J513,0)</f>
        <v>0</v>
      </c>
      <c r="BF513" s="224">
        <f>IF(N513="snížená",J513,0)</f>
        <v>0</v>
      </c>
      <c r="BG513" s="224">
        <f>IF(N513="zákl. přenesená",J513,0)</f>
        <v>0</v>
      </c>
      <c r="BH513" s="224">
        <f>IF(N513="sníž. přenesená",J513,0)</f>
        <v>0</v>
      </c>
      <c r="BI513" s="224">
        <f>IF(N513="nulová",J513,0)</f>
        <v>0</v>
      </c>
      <c r="BJ513" s="17" t="s">
        <v>81</v>
      </c>
      <c r="BK513" s="224">
        <f>ROUND(I513*H513,2)</f>
        <v>0</v>
      </c>
      <c r="BL513" s="17" t="s">
        <v>645</v>
      </c>
      <c r="BM513" s="223" t="s">
        <v>2237</v>
      </c>
    </row>
    <row r="514" s="1" customFormat="1" ht="16.5" customHeight="1">
      <c r="B514" s="38"/>
      <c r="C514" s="211" t="s">
        <v>2238</v>
      </c>
      <c r="D514" s="211" t="s">
        <v>155</v>
      </c>
      <c r="E514" s="212" t="s">
        <v>2239</v>
      </c>
      <c r="F514" s="213" t="s">
        <v>2240</v>
      </c>
      <c r="G514" s="214" t="s">
        <v>267</v>
      </c>
      <c r="H514" s="215">
        <v>2</v>
      </c>
      <c r="I514" s="216"/>
      <c r="J514" s="217">
        <f>ROUND(I514*H514,2)</f>
        <v>0</v>
      </c>
      <c r="K514" s="213" t="s">
        <v>19</v>
      </c>
      <c r="L514" s="43"/>
      <c r="M514" s="225" t="s">
        <v>19</v>
      </c>
      <c r="N514" s="226" t="s">
        <v>44</v>
      </c>
      <c r="O514" s="83"/>
      <c r="P514" s="227">
        <f>O514*H514</f>
        <v>0</v>
      </c>
      <c r="Q514" s="227">
        <v>0</v>
      </c>
      <c r="R514" s="227">
        <f>Q514*H514</f>
        <v>0</v>
      </c>
      <c r="S514" s="227">
        <v>0</v>
      </c>
      <c r="T514" s="228">
        <f>S514*H514</f>
        <v>0</v>
      </c>
      <c r="AR514" s="223" t="s">
        <v>645</v>
      </c>
      <c r="AT514" s="223" t="s">
        <v>155</v>
      </c>
      <c r="AU514" s="223" t="s">
        <v>83</v>
      </c>
      <c r="AY514" s="17" t="s">
        <v>152</v>
      </c>
      <c r="BE514" s="224">
        <f>IF(N514="základní",J514,0)</f>
        <v>0</v>
      </c>
      <c r="BF514" s="224">
        <f>IF(N514="snížená",J514,0)</f>
        <v>0</v>
      </c>
      <c r="BG514" s="224">
        <f>IF(N514="zákl. přenesená",J514,0)</f>
        <v>0</v>
      </c>
      <c r="BH514" s="224">
        <f>IF(N514="sníž. přenesená",J514,0)</f>
        <v>0</v>
      </c>
      <c r="BI514" s="224">
        <f>IF(N514="nulová",J514,0)</f>
        <v>0</v>
      </c>
      <c r="BJ514" s="17" t="s">
        <v>81</v>
      </c>
      <c r="BK514" s="224">
        <f>ROUND(I514*H514,2)</f>
        <v>0</v>
      </c>
      <c r="BL514" s="17" t="s">
        <v>645</v>
      </c>
      <c r="BM514" s="223" t="s">
        <v>2241</v>
      </c>
    </row>
    <row r="515" s="1" customFormat="1" ht="24" customHeight="1">
      <c r="B515" s="38"/>
      <c r="C515" s="211" t="s">
        <v>2242</v>
      </c>
      <c r="D515" s="211" t="s">
        <v>155</v>
      </c>
      <c r="E515" s="212" t="s">
        <v>2243</v>
      </c>
      <c r="F515" s="213" t="s">
        <v>2244</v>
      </c>
      <c r="G515" s="214" t="s">
        <v>267</v>
      </c>
      <c r="H515" s="215">
        <v>2</v>
      </c>
      <c r="I515" s="216"/>
      <c r="J515" s="217">
        <f>ROUND(I515*H515,2)</f>
        <v>0</v>
      </c>
      <c r="K515" s="213" t="s">
        <v>19</v>
      </c>
      <c r="L515" s="43"/>
      <c r="M515" s="225" t="s">
        <v>19</v>
      </c>
      <c r="N515" s="226" t="s">
        <v>44</v>
      </c>
      <c r="O515" s="83"/>
      <c r="P515" s="227">
        <f>O515*H515</f>
        <v>0</v>
      </c>
      <c r="Q515" s="227">
        <v>0</v>
      </c>
      <c r="R515" s="227">
        <f>Q515*H515</f>
        <v>0</v>
      </c>
      <c r="S515" s="227">
        <v>0</v>
      </c>
      <c r="T515" s="228">
        <f>S515*H515</f>
        <v>0</v>
      </c>
      <c r="AR515" s="223" t="s">
        <v>645</v>
      </c>
      <c r="AT515" s="223" t="s">
        <v>155</v>
      </c>
      <c r="AU515" s="223" t="s">
        <v>83</v>
      </c>
      <c r="AY515" s="17" t="s">
        <v>152</v>
      </c>
      <c r="BE515" s="224">
        <f>IF(N515="základní",J515,0)</f>
        <v>0</v>
      </c>
      <c r="BF515" s="224">
        <f>IF(N515="snížená",J515,0)</f>
        <v>0</v>
      </c>
      <c r="BG515" s="224">
        <f>IF(N515="zákl. přenesená",J515,0)</f>
        <v>0</v>
      </c>
      <c r="BH515" s="224">
        <f>IF(N515="sníž. přenesená",J515,0)</f>
        <v>0</v>
      </c>
      <c r="BI515" s="224">
        <f>IF(N515="nulová",J515,0)</f>
        <v>0</v>
      </c>
      <c r="BJ515" s="17" t="s">
        <v>81</v>
      </c>
      <c r="BK515" s="224">
        <f>ROUND(I515*H515,2)</f>
        <v>0</v>
      </c>
      <c r="BL515" s="17" t="s">
        <v>645</v>
      </c>
      <c r="BM515" s="223" t="s">
        <v>2245</v>
      </c>
    </row>
    <row r="516" s="1" customFormat="1" ht="24" customHeight="1">
      <c r="B516" s="38"/>
      <c r="C516" s="211" t="s">
        <v>2246</v>
      </c>
      <c r="D516" s="211" t="s">
        <v>155</v>
      </c>
      <c r="E516" s="212" t="s">
        <v>2247</v>
      </c>
      <c r="F516" s="213" t="s">
        <v>2248</v>
      </c>
      <c r="G516" s="214" t="s">
        <v>267</v>
      </c>
      <c r="H516" s="215">
        <v>2</v>
      </c>
      <c r="I516" s="216"/>
      <c r="J516" s="217">
        <f>ROUND(I516*H516,2)</f>
        <v>0</v>
      </c>
      <c r="K516" s="213" t="s">
        <v>19</v>
      </c>
      <c r="L516" s="43"/>
      <c r="M516" s="225" t="s">
        <v>19</v>
      </c>
      <c r="N516" s="226" t="s">
        <v>44</v>
      </c>
      <c r="O516" s="83"/>
      <c r="P516" s="227">
        <f>O516*H516</f>
        <v>0</v>
      </c>
      <c r="Q516" s="227">
        <v>0</v>
      </c>
      <c r="R516" s="227">
        <f>Q516*H516</f>
        <v>0</v>
      </c>
      <c r="S516" s="227">
        <v>0</v>
      </c>
      <c r="T516" s="228">
        <f>S516*H516</f>
        <v>0</v>
      </c>
      <c r="AR516" s="223" t="s">
        <v>645</v>
      </c>
      <c r="AT516" s="223" t="s">
        <v>155</v>
      </c>
      <c r="AU516" s="223" t="s">
        <v>83</v>
      </c>
      <c r="AY516" s="17" t="s">
        <v>152</v>
      </c>
      <c r="BE516" s="224">
        <f>IF(N516="základní",J516,0)</f>
        <v>0</v>
      </c>
      <c r="BF516" s="224">
        <f>IF(N516="snížená",J516,0)</f>
        <v>0</v>
      </c>
      <c r="BG516" s="224">
        <f>IF(N516="zákl. přenesená",J516,0)</f>
        <v>0</v>
      </c>
      <c r="BH516" s="224">
        <f>IF(N516="sníž. přenesená",J516,0)</f>
        <v>0</v>
      </c>
      <c r="BI516" s="224">
        <f>IF(N516="nulová",J516,0)</f>
        <v>0</v>
      </c>
      <c r="BJ516" s="17" t="s">
        <v>81</v>
      </c>
      <c r="BK516" s="224">
        <f>ROUND(I516*H516,2)</f>
        <v>0</v>
      </c>
      <c r="BL516" s="17" t="s">
        <v>645</v>
      </c>
      <c r="BM516" s="223" t="s">
        <v>2249</v>
      </c>
    </row>
    <row r="517" s="1" customFormat="1" ht="16.5" customHeight="1">
      <c r="B517" s="38"/>
      <c r="C517" s="264" t="s">
        <v>2250</v>
      </c>
      <c r="D517" s="264" t="s">
        <v>325</v>
      </c>
      <c r="E517" s="265" t="s">
        <v>2251</v>
      </c>
      <c r="F517" s="266" t="s">
        <v>2252</v>
      </c>
      <c r="G517" s="267" t="s">
        <v>1542</v>
      </c>
      <c r="H517" s="268">
        <v>11</v>
      </c>
      <c r="I517" s="269"/>
      <c r="J517" s="270">
        <f>ROUND(I517*H517,2)</f>
        <v>0</v>
      </c>
      <c r="K517" s="266" t="s">
        <v>19</v>
      </c>
      <c r="L517" s="271"/>
      <c r="M517" s="272" t="s">
        <v>19</v>
      </c>
      <c r="N517" s="273" t="s">
        <v>44</v>
      </c>
      <c r="O517" s="83"/>
      <c r="P517" s="227">
        <f>O517*H517</f>
        <v>0</v>
      </c>
      <c r="Q517" s="227">
        <v>0</v>
      </c>
      <c r="R517" s="227">
        <f>Q517*H517</f>
        <v>0</v>
      </c>
      <c r="S517" s="227">
        <v>0</v>
      </c>
      <c r="T517" s="228">
        <f>S517*H517</f>
        <v>0</v>
      </c>
      <c r="AR517" s="223" t="s">
        <v>407</v>
      </c>
      <c r="AT517" s="223" t="s">
        <v>325</v>
      </c>
      <c r="AU517" s="223" t="s">
        <v>83</v>
      </c>
      <c r="AY517" s="17" t="s">
        <v>152</v>
      </c>
      <c r="BE517" s="224">
        <f>IF(N517="základní",J517,0)</f>
        <v>0</v>
      </c>
      <c r="BF517" s="224">
        <f>IF(N517="snížená",J517,0)</f>
        <v>0</v>
      </c>
      <c r="BG517" s="224">
        <f>IF(N517="zákl. přenesená",J517,0)</f>
        <v>0</v>
      </c>
      <c r="BH517" s="224">
        <f>IF(N517="sníž. přenesená",J517,0)</f>
        <v>0</v>
      </c>
      <c r="BI517" s="224">
        <f>IF(N517="nulová",J517,0)</f>
        <v>0</v>
      </c>
      <c r="BJ517" s="17" t="s">
        <v>81</v>
      </c>
      <c r="BK517" s="224">
        <f>ROUND(I517*H517,2)</f>
        <v>0</v>
      </c>
      <c r="BL517" s="17" t="s">
        <v>285</v>
      </c>
      <c r="BM517" s="223" t="s">
        <v>2253</v>
      </c>
    </row>
    <row r="518" s="1" customFormat="1" ht="16.5" customHeight="1">
      <c r="B518" s="38"/>
      <c r="C518" s="264" t="s">
        <v>2254</v>
      </c>
      <c r="D518" s="264" t="s">
        <v>325</v>
      </c>
      <c r="E518" s="265" t="s">
        <v>2255</v>
      </c>
      <c r="F518" s="266" t="s">
        <v>2256</v>
      </c>
      <c r="G518" s="267" t="s">
        <v>254</v>
      </c>
      <c r="H518" s="268">
        <v>29</v>
      </c>
      <c r="I518" s="269"/>
      <c r="J518" s="270">
        <f>ROUND(I518*H518,2)</f>
        <v>0</v>
      </c>
      <c r="K518" s="266" t="s">
        <v>19</v>
      </c>
      <c r="L518" s="271"/>
      <c r="M518" s="272" t="s">
        <v>19</v>
      </c>
      <c r="N518" s="273" t="s">
        <v>44</v>
      </c>
      <c r="O518" s="83"/>
      <c r="P518" s="227">
        <f>O518*H518</f>
        <v>0</v>
      </c>
      <c r="Q518" s="227">
        <v>0</v>
      </c>
      <c r="R518" s="227">
        <f>Q518*H518</f>
        <v>0</v>
      </c>
      <c r="S518" s="227">
        <v>0</v>
      </c>
      <c r="T518" s="228">
        <f>S518*H518</f>
        <v>0</v>
      </c>
      <c r="AR518" s="223" t="s">
        <v>407</v>
      </c>
      <c r="AT518" s="223" t="s">
        <v>325</v>
      </c>
      <c r="AU518" s="223" t="s">
        <v>83</v>
      </c>
      <c r="AY518" s="17" t="s">
        <v>152</v>
      </c>
      <c r="BE518" s="224">
        <f>IF(N518="základní",J518,0)</f>
        <v>0</v>
      </c>
      <c r="BF518" s="224">
        <f>IF(N518="snížená",J518,0)</f>
        <v>0</v>
      </c>
      <c r="BG518" s="224">
        <f>IF(N518="zákl. přenesená",J518,0)</f>
        <v>0</v>
      </c>
      <c r="BH518" s="224">
        <f>IF(N518="sníž. přenesená",J518,0)</f>
        <v>0</v>
      </c>
      <c r="BI518" s="224">
        <f>IF(N518="nulová",J518,0)</f>
        <v>0</v>
      </c>
      <c r="BJ518" s="17" t="s">
        <v>81</v>
      </c>
      <c r="BK518" s="224">
        <f>ROUND(I518*H518,2)</f>
        <v>0</v>
      </c>
      <c r="BL518" s="17" t="s">
        <v>285</v>
      </c>
      <c r="BM518" s="223" t="s">
        <v>2257</v>
      </c>
    </row>
    <row r="519" s="1" customFormat="1" ht="16.5" customHeight="1">
      <c r="B519" s="38"/>
      <c r="C519" s="264" t="s">
        <v>2258</v>
      </c>
      <c r="D519" s="264" t="s">
        <v>325</v>
      </c>
      <c r="E519" s="265" t="s">
        <v>2259</v>
      </c>
      <c r="F519" s="266" t="s">
        <v>2260</v>
      </c>
      <c r="G519" s="267" t="s">
        <v>254</v>
      </c>
      <c r="H519" s="268">
        <v>34</v>
      </c>
      <c r="I519" s="269"/>
      <c r="J519" s="270">
        <f>ROUND(I519*H519,2)</f>
        <v>0</v>
      </c>
      <c r="K519" s="266" t="s">
        <v>19</v>
      </c>
      <c r="L519" s="271"/>
      <c r="M519" s="272" t="s">
        <v>19</v>
      </c>
      <c r="N519" s="273" t="s">
        <v>44</v>
      </c>
      <c r="O519" s="83"/>
      <c r="P519" s="227">
        <f>O519*H519</f>
        <v>0</v>
      </c>
      <c r="Q519" s="227">
        <v>0</v>
      </c>
      <c r="R519" s="227">
        <f>Q519*H519</f>
        <v>0</v>
      </c>
      <c r="S519" s="227">
        <v>0</v>
      </c>
      <c r="T519" s="228">
        <f>S519*H519</f>
        <v>0</v>
      </c>
      <c r="AR519" s="223" t="s">
        <v>407</v>
      </c>
      <c r="AT519" s="223" t="s">
        <v>325</v>
      </c>
      <c r="AU519" s="223" t="s">
        <v>83</v>
      </c>
      <c r="AY519" s="17" t="s">
        <v>152</v>
      </c>
      <c r="BE519" s="224">
        <f>IF(N519="základní",J519,0)</f>
        <v>0</v>
      </c>
      <c r="BF519" s="224">
        <f>IF(N519="snížená",J519,0)</f>
        <v>0</v>
      </c>
      <c r="BG519" s="224">
        <f>IF(N519="zákl. přenesená",J519,0)</f>
        <v>0</v>
      </c>
      <c r="BH519" s="224">
        <f>IF(N519="sníž. přenesená",J519,0)</f>
        <v>0</v>
      </c>
      <c r="BI519" s="224">
        <f>IF(N519="nulová",J519,0)</f>
        <v>0</v>
      </c>
      <c r="BJ519" s="17" t="s">
        <v>81</v>
      </c>
      <c r="BK519" s="224">
        <f>ROUND(I519*H519,2)</f>
        <v>0</v>
      </c>
      <c r="BL519" s="17" t="s">
        <v>285</v>
      </c>
      <c r="BM519" s="223" t="s">
        <v>2261</v>
      </c>
    </row>
    <row r="520" s="1" customFormat="1" ht="16.5" customHeight="1">
      <c r="B520" s="38"/>
      <c r="C520" s="264" t="s">
        <v>2262</v>
      </c>
      <c r="D520" s="264" t="s">
        <v>325</v>
      </c>
      <c r="E520" s="265" t="s">
        <v>2263</v>
      </c>
      <c r="F520" s="266" t="s">
        <v>2264</v>
      </c>
      <c r="G520" s="267" t="s">
        <v>1542</v>
      </c>
      <c r="H520" s="268">
        <v>1</v>
      </c>
      <c r="I520" s="269"/>
      <c r="J520" s="270">
        <f>ROUND(I520*H520,2)</f>
        <v>0</v>
      </c>
      <c r="K520" s="266" t="s">
        <v>19</v>
      </c>
      <c r="L520" s="271"/>
      <c r="M520" s="272" t="s">
        <v>19</v>
      </c>
      <c r="N520" s="273" t="s">
        <v>44</v>
      </c>
      <c r="O520" s="83"/>
      <c r="P520" s="227">
        <f>O520*H520</f>
        <v>0</v>
      </c>
      <c r="Q520" s="227">
        <v>0</v>
      </c>
      <c r="R520" s="227">
        <f>Q520*H520</f>
        <v>0</v>
      </c>
      <c r="S520" s="227">
        <v>0</v>
      </c>
      <c r="T520" s="228">
        <f>S520*H520</f>
        <v>0</v>
      </c>
      <c r="AR520" s="223" t="s">
        <v>407</v>
      </c>
      <c r="AT520" s="223" t="s">
        <v>325</v>
      </c>
      <c r="AU520" s="223" t="s">
        <v>83</v>
      </c>
      <c r="AY520" s="17" t="s">
        <v>152</v>
      </c>
      <c r="BE520" s="224">
        <f>IF(N520="základní",J520,0)</f>
        <v>0</v>
      </c>
      <c r="BF520" s="224">
        <f>IF(N520="snížená",J520,0)</f>
        <v>0</v>
      </c>
      <c r="BG520" s="224">
        <f>IF(N520="zákl. přenesená",J520,0)</f>
        <v>0</v>
      </c>
      <c r="BH520" s="224">
        <f>IF(N520="sníž. přenesená",J520,0)</f>
        <v>0</v>
      </c>
      <c r="BI520" s="224">
        <f>IF(N520="nulová",J520,0)</f>
        <v>0</v>
      </c>
      <c r="BJ520" s="17" t="s">
        <v>81</v>
      </c>
      <c r="BK520" s="224">
        <f>ROUND(I520*H520,2)</f>
        <v>0</v>
      </c>
      <c r="BL520" s="17" t="s">
        <v>285</v>
      </c>
      <c r="BM520" s="223" t="s">
        <v>2265</v>
      </c>
    </row>
    <row r="521" s="1" customFormat="1" ht="16.5" customHeight="1">
      <c r="B521" s="38"/>
      <c r="C521" s="264" t="s">
        <v>2266</v>
      </c>
      <c r="D521" s="264" t="s">
        <v>325</v>
      </c>
      <c r="E521" s="265" t="s">
        <v>2267</v>
      </c>
      <c r="F521" s="266" t="s">
        <v>2268</v>
      </c>
      <c r="G521" s="267" t="s">
        <v>1542</v>
      </c>
      <c r="H521" s="268">
        <v>2</v>
      </c>
      <c r="I521" s="269"/>
      <c r="J521" s="270">
        <f>ROUND(I521*H521,2)</f>
        <v>0</v>
      </c>
      <c r="K521" s="266" t="s">
        <v>19</v>
      </c>
      <c r="L521" s="271"/>
      <c r="M521" s="272" t="s">
        <v>19</v>
      </c>
      <c r="N521" s="273" t="s">
        <v>44</v>
      </c>
      <c r="O521" s="83"/>
      <c r="P521" s="227">
        <f>O521*H521</f>
        <v>0</v>
      </c>
      <c r="Q521" s="227">
        <v>0</v>
      </c>
      <c r="R521" s="227">
        <f>Q521*H521</f>
        <v>0</v>
      </c>
      <c r="S521" s="227">
        <v>0</v>
      </c>
      <c r="T521" s="228">
        <f>S521*H521</f>
        <v>0</v>
      </c>
      <c r="AR521" s="223" t="s">
        <v>407</v>
      </c>
      <c r="AT521" s="223" t="s">
        <v>325</v>
      </c>
      <c r="AU521" s="223" t="s">
        <v>83</v>
      </c>
      <c r="AY521" s="17" t="s">
        <v>152</v>
      </c>
      <c r="BE521" s="224">
        <f>IF(N521="základní",J521,0)</f>
        <v>0</v>
      </c>
      <c r="BF521" s="224">
        <f>IF(N521="snížená",J521,0)</f>
        <v>0</v>
      </c>
      <c r="BG521" s="224">
        <f>IF(N521="zákl. přenesená",J521,0)</f>
        <v>0</v>
      </c>
      <c r="BH521" s="224">
        <f>IF(N521="sníž. přenesená",J521,0)</f>
        <v>0</v>
      </c>
      <c r="BI521" s="224">
        <f>IF(N521="nulová",J521,0)</f>
        <v>0</v>
      </c>
      <c r="BJ521" s="17" t="s">
        <v>81</v>
      </c>
      <c r="BK521" s="224">
        <f>ROUND(I521*H521,2)</f>
        <v>0</v>
      </c>
      <c r="BL521" s="17" t="s">
        <v>285</v>
      </c>
      <c r="BM521" s="223" t="s">
        <v>2269</v>
      </c>
    </row>
    <row r="522" s="1" customFormat="1" ht="16.5" customHeight="1">
      <c r="B522" s="38"/>
      <c r="C522" s="264" t="s">
        <v>2270</v>
      </c>
      <c r="D522" s="264" t="s">
        <v>325</v>
      </c>
      <c r="E522" s="265" t="s">
        <v>2271</v>
      </c>
      <c r="F522" s="266" t="s">
        <v>2272</v>
      </c>
      <c r="G522" s="267" t="s">
        <v>1542</v>
      </c>
      <c r="H522" s="268">
        <v>13</v>
      </c>
      <c r="I522" s="269"/>
      <c r="J522" s="270">
        <f>ROUND(I522*H522,2)</f>
        <v>0</v>
      </c>
      <c r="K522" s="266" t="s">
        <v>19</v>
      </c>
      <c r="L522" s="271"/>
      <c r="M522" s="272" t="s">
        <v>19</v>
      </c>
      <c r="N522" s="273" t="s">
        <v>44</v>
      </c>
      <c r="O522" s="83"/>
      <c r="P522" s="227">
        <f>O522*H522</f>
        <v>0</v>
      </c>
      <c r="Q522" s="227">
        <v>0</v>
      </c>
      <c r="R522" s="227">
        <f>Q522*H522</f>
        <v>0</v>
      </c>
      <c r="S522" s="227">
        <v>0</v>
      </c>
      <c r="T522" s="228">
        <f>S522*H522</f>
        <v>0</v>
      </c>
      <c r="AR522" s="223" t="s">
        <v>407</v>
      </c>
      <c r="AT522" s="223" t="s">
        <v>325</v>
      </c>
      <c r="AU522" s="223" t="s">
        <v>83</v>
      </c>
      <c r="AY522" s="17" t="s">
        <v>152</v>
      </c>
      <c r="BE522" s="224">
        <f>IF(N522="základní",J522,0)</f>
        <v>0</v>
      </c>
      <c r="BF522" s="224">
        <f>IF(N522="snížená",J522,0)</f>
        <v>0</v>
      </c>
      <c r="BG522" s="224">
        <f>IF(N522="zákl. přenesená",J522,0)</f>
        <v>0</v>
      </c>
      <c r="BH522" s="224">
        <f>IF(N522="sníž. přenesená",J522,0)</f>
        <v>0</v>
      </c>
      <c r="BI522" s="224">
        <f>IF(N522="nulová",J522,0)</f>
        <v>0</v>
      </c>
      <c r="BJ522" s="17" t="s">
        <v>81</v>
      </c>
      <c r="BK522" s="224">
        <f>ROUND(I522*H522,2)</f>
        <v>0</v>
      </c>
      <c r="BL522" s="17" t="s">
        <v>285</v>
      </c>
      <c r="BM522" s="223" t="s">
        <v>2273</v>
      </c>
    </row>
    <row r="523" s="13" customFormat="1">
      <c r="B523" s="242"/>
      <c r="C523" s="243"/>
      <c r="D523" s="229" t="s">
        <v>182</v>
      </c>
      <c r="E523" s="244" t="s">
        <v>19</v>
      </c>
      <c r="F523" s="245" t="s">
        <v>269</v>
      </c>
      <c r="G523" s="243"/>
      <c r="H523" s="246">
        <v>13</v>
      </c>
      <c r="I523" s="247"/>
      <c r="J523" s="243"/>
      <c r="K523" s="243"/>
      <c r="L523" s="248"/>
      <c r="M523" s="249"/>
      <c r="N523" s="250"/>
      <c r="O523" s="250"/>
      <c r="P523" s="250"/>
      <c r="Q523" s="250"/>
      <c r="R523" s="250"/>
      <c r="S523" s="250"/>
      <c r="T523" s="251"/>
      <c r="AT523" s="252" t="s">
        <v>182</v>
      </c>
      <c r="AU523" s="252" t="s">
        <v>83</v>
      </c>
      <c r="AV523" s="13" t="s">
        <v>83</v>
      </c>
      <c r="AW523" s="13" t="s">
        <v>35</v>
      </c>
      <c r="AX523" s="13" t="s">
        <v>81</v>
      </c>
      <c r="AY523" s="252" t="s">
        <v>152</v>
      </c>
    </row>
    <row r="524" s="1" customFormat="1" ht="24" customHeight="1">
      <c r="B524" s="38"/>
      <c r="C524" s="264" t="s">
        <v>2274</v>
      </c>
      <c r="D524" s="264" t="s">
        <v>325</v>
      </c>
      <c r="E524" s="265" t="s">
        <v>2275</v>
      </c>
      <c r="F524" s="266" t="s">
        <v>2276</v>
      </c>
      <c r="G524" s="267" t="s">
        <v>1542</v>
      </c>
      <c r="H524" s="268">
        <v>9</v>
      </c>
      <c r="I524" s="269"/>
      <c r="J524" s="270">
        <f>ROUND(I524*H524,2)</f>
        <v>0</v>
      </c>
      <c r="K524" s="266" t="s">
        <v>19</v>
      </c>
      <c r="L524" s="271"/>
      <c r="M524" s="272" t="s">
        <v>19</v>
      </c>
      <c r="N524" s="273" t="s">
        <v>44</v>
      </c>
      <c r="O524" s="83"/>
      <c r="P524" s="227">
        <f>O524*H524</f>
        <v>0</v>
      </c>
      <c r="Q524" s="227">
        <v>0</v>
      </c>
      <c r="R524" s="227">
        <f>Q524*H524</f>
        <v>0</v>
      </c>
      <c r="S524" s="227">
        <v>0</v>
      </c>
      <c r="T524" s="228">
        <f>S524*H524</f>
        <v>0</v>
      </c>
      <c r="AR524" s="223" t="s">
        <v>407</v>
      </c>
      <c r="AT524" s="223" t="s">
        <v>325</v>
      </c>
      <c r="AU524" s="223" t="s">
        <v>83</v>
      </c>
      <c r="AY524" s="17" t="s">
        <v>152</v>
      </c>
      <c r="BE524" s="224">
        <f>IF(N524="základní",J524,0)</f>
        <v>0</v>
      </c>
      <c r="BF524" s="224">
        <f>IF(N524="snížená",J524,0)</f>
        <v>0</v>
      </c>
      <c r="BG524" s="224">
        <f>IF(N524="zákl. přenesená",J524,0)</f>
        <v>0</v>
      </c>
      <c r="BH524" s="224">
        <f>IF(N524="sníž. přenesená",J524,0)</f>
        <v>0</v>
      </c>
      <c r="BI524" s="224">
        <f>IF(N524="nulová",J524,0)</f>
        <v>0</v>
      </c>
      <c r="BJ524" s="17" t="s">
        <v>81</v>
      </c>
      <c r="BK524" s="224">
        <f>ROUND(I524*H524,2)</f>
        <v>0</v>
      </c>
      <c r="BL524" s="17" t="s">
        <v>285</v>
      </c>
      <c r="BM524" s="223" t="s">
        <v>2277</v>
      </c>
    </row>
    <row r="525" s="13" customFormat="1">
      <c r="B525" s="242"/>
      <c r="C525" s="243"/>
      <c r="D525" s="229" t="s">
        <v>182</v>
      </c>
      <c r="E525" s="244" t="s">
        <v>19</v>
      </c>
      <c r="F525" s="245" t="s">
        <v>240</v>
      </c>
      <c r="G525" s="243"/>
      <c r="H525" s="246">
        <v>9</v>
      </c>
      <c r="I525" s="247"/>
      <c r="J525" s="243"/>
      <c r="K525" s="243"/>
      <c r="L525" s="248"/>
      <c r="M525" s="249"/>
      <c r="N525" s="250"/>
      <c r="O525" s="250"/>
      <c r="P525" s="250"/>
      <c r="Q525" s="250"/>
      <c r="R525" s="250"/>
      <c r="S525" s="250"/>
      <c r="T525" s="251"/>
      <c r="AT525" s="252" t="s">
        <v>182</v>
      </c>
      <c r="AU525" s="252" t="s">
        <v>83</v>
      </c>
      <c r="AV525" s="13" t="s">
        <v>83</v>
      </c>
      <c r="AW525" s="13" t="s">
        <v>35</v>
      </c>
      <c r="AX525" s="13" t="s">
        <v>81</v>
      </c>
      <c r="AY525" s="252" t="s">
        <v>152</v>
      </c>
    </row>
    <row r="526" s="1" customFormat="1" ht="16.5" customHeight="1">
      <c r="B526" s="38"/>
      <c r="C526" s="264" t="s">
        <v>2278</v>
      </c>
      <c r="D526" s="264" t="s">
        <v>325</v>
      </c>
      <c r="E526" s="265" t="s">
        <v>2279</v>
      </c>
      <c r="F526" s="266" t="s">
        <v>2280</v>
      </c>
      <c r="G526" s="267" t="s">
        <v>254</v>
      </c>
      <c r="H526" s="268">
        <v>58</v>
      </c>
      <c r="I526" s="269"/>
      <c r="J526" s="270">
        <f>ROUND(I526*H526,2)</f>
        <v>0</v>
      </c>
      <c r="K526" s="266" t="s">
        <v>19</v>
      </c>
      <c r="L526" s="271"/>
      <c r="M526" s="272" t="s">
        <v>19</v>
      </c>
      <c r="N526" s="273" t="s">
        <v>44</v>
      </c>
      <c r="O526" s="83"/>
      <c r="P526" s="227">
        <f>O526*H526</f>
        <v>0</v>
      </c>
      <c r="Q526" s="227">
        <v>0</v>
      </c>
      <c r="R526" s="227">
        <f>Q526*H526</f>
        <v>0</v>
      </c>
      <c r="S526" s="227">
        <v>0</v>
      </c>
      <c r="T526" s="228">
        <f>S526*H526</f>
        <v>0</v>
      </c>
      <c r="AR526" s="223" t="s">
        <v>407</v>
      </c>
      <c r="AT526" s="223" t="s">
        <v>325</v>
      </c>
      <c r="AU526" s="223" t="s">
        <v>83</v>
      </c>
      <c r="AY526" s="17" t="s">
        <v>152</v>
      </c>
      <c r="BE526" s="224">
        <f>IF(N526="základní",J526,0)</f>
        <v>0</v>
      </c>
      <c r="BF526" s="224">
        <f>IF(N526="snížená",J526,0)</f>
        <v>0</v>
      </c>
      <c r="BG526" s="224">
        <f>IF(N526="zákl. přenesená",J526,0)</f>
        <v>0</v>
      </c>
      <c r="BH526" s="224">
        <f>IF(N526="sníž. přenesená",J526,0)</f>
        <v>0</v>
      </c>
      <c r="BI526" s="224">
        <f>IF(N526="nulová",J526,0)</f>
        <v>0</v>
      </c>
      <c r="BJ526" s="17" t="s">
        <v>81</v>
      </c>
      <c r="BK526" s="224">
        <f>ROUND(I526*H526,2)</f>
        <v>0</v>
      </c>
      <c r="BL526" s="17" t="s">
        <v>285</v>
      </c>
      <c r="BM526" s="223" t="s">
        <v>2281</v>
      </c>
    </row>
    <row r="527" s="1" customFormat="1" ht="16.5" customHeight="1">
      <c r="B527" s="38"/>
      <c r="C527" s="264" t="s">
        <v>2282</v>
      </c>
      <c r="D527" s="264" t="s">
        <v>325</v>
      </c>
      <c r="E527" s="265" t="s">
        <v>2283</v>
      </c>
      <c r="F527" s="266" t="s">
        <v>2284</v>
      </c>
      <c r="G527" s="267" t="s">
        <v>254</v>
      </c>
      <c r="H527" s="268">
        <v>20</v>
      </c>
      <c r="I527" s="269"/>
      <c r="J527" s="270">
        <f>ROUND(I527*H527,2)</f>
        <v>0</v>
      </c>
      <c r="K527" s="266" t="s">
        <v>19</v>
      </c>
      <c r="L527" s="271"/>
      <c r="M527" s="272" t="s">
        <v>19</v>
      </c>
      <c r="N527" s="273" t="s">
        <v>44</v>
      </c>
      <c r="O527" s="83"/>
      <c r="P527" s="227">
        <f>O527*H527</f>
        <v>0</v>
      </c>
      <c r="Q527" s="227">
        <v>0</v>
      </c>
      <c r="R527" s="227">
        <f>Q527*H527</f>
        <v>0</v>
      </c>
      <c r="S527" s="227">
        <v>0</v>
      </c>
      <c r="T527" s="228">
        <f>S527*H527</f>
        <v>0</v>
      </c>
      <c r="AR527" s="223" t="s">
        <v>407</v>
      </c>
      <c r="AT527" s="223" t="s">
        <v>325</v>
      </c>
      <c r="AU527" s="223" t="s">
        <v>83</v>
      </c>
      <c r="AY527" s="17" t="s">
        <v>152</v>
      </c>
      <c r="BE527" s="224">
        <f>IF(N527="základní",J527,0)</f>
        <v>0</v>
      </c>
      <c r="BF527" s="224">
        <f>IF(N527="snížená",J527,0)</f>
        <v>0</v>
      </c>
      <c r="BG527" s="224">
        <f>IF(N527="zákl. přenesená",J527,0)</f>
        <v>0</v>
      </c>
      <c r="BH527" s="224">
        <f>IF(N527="sníž. přenesená",J527,0)</f>
        <v>0</v>
      </c>
      <c r="BI527" s="224">
        <f>IF(N527="nulová",J527,0)</f>
        <v>0</v>
      </c>
      <c r="BJ527" s="17" t="s">
        <v>81</v>
      </c>
      <c r="BK527" s="224">
        <f>ROUND(I527*H527,2)</f>
        <v>0</v>
      </c>
      <c r="BL527" s="17" t="s">
        <v>285</v>
      </c>
      <c r="BM527" s="223" t="s">
        <v>2285</v>
      </c>
    </row>
    <row r="528" s="1" customFormat="1" ht="16.5" customHeight="1">
      <c r="B528" s="38"/>
      <c r="C528" s="264" t="s">
        <v>2286</v>
      </c>
      <c r="D528" s="264" t="s">
        <v>325</v>
      </c>
      <c r="E528" s="265" t="s">
        <v>2287</v>
      </c>
      <c r="F528" s="266" t="s">
        <v>2288</v>
      </c>
      <c r="G528" s="267" t="s">
        <v>254</v>
      </c>
      <c r="H528" s="268">
        <v>60</v>
      </c>
      <c r="I528" s="269"/>
      <c r="J528" s="270">
        <f>ROUND(I528*H528,2)</f>
        <v>0</v>
      </c>
      <c r="K528" s="266" t="s">
        <v>19</v>
      </c>
      <c r="L528" s="271"/>
      <c r="M528" s="272" t="s">
        <v>19</v>
      </c>
      <c r="N528" s="273" t="s">
        <v>44</v>
      </c>
      <c r="O528" s="83"/>
      <c r="P528" s="227">
        <f>O528*H528</f>
        <v>0</v>
      </c>
      <c r="Q528" s="227">
        <v>0</v>
      </c>
      <c r="R528" s="227">
        <f>Q528*H528</f>
        <v>0</v>
      </c>
      <c r="S528" s="227">
        <v>0</v>
      </c>
      <c r="T528" s="228">
        <f>S528*H528</f>
        <v>0</v>
      </c>
      <c r="AR528" s="223" t="s">
        <v>407</v>
      </c>
      <c r="AT528" s="223" t="s">
        <v>325</v>
      </c>
      <c r="AU528" s="223" t="s">
        <v>83</v>
      </c>
      <c r="AY528" s="17" t="s">
        <v>152</v>
      </c>
      <c r="BE528" s="224">
        <f>IF(N528="základní",J528,0)</f>
        <v>0</v>
      </c>
      <c r="BF528" s="224">
        <f>IF(N528="snížená",J528,0)</f>
        <v>0</v>
      </c>
      <c r="BG528" s="224">
        <f>IF(N528="zákl. přenesená",J528,0)</f>
        <v>0</v>
      </c>
      <c r="BH528" s="224">
        <f>IF(N528="sníž. přenesená",J528,0)</f>
        <v>0</v>
      </c>
      <c r="BI528" s="224">
        <f>IF(N528="nulová",J528,0)</f>
        <v>0</v>
      </c>
      <c r="BJ528" s="17" t="s">
        <v>81</v>
      </c>
      <c r="BK528" s="224">
        <f>ROUND(I528*H528,2)</f>
        <v>0</v>
      </c>
      <c r="BL528" s="17" t="s">
        <v>285</v>
      </c>
      <c r="BM528" s="223" t="s">
        <v>2289</v>
      </c>
    </row>
    <row r="529" s="1" customFormat="1" ht="16.5" customHeight="1">
      <c r="B529" s="38"/>
      <c r="C529" s="264" t="s">
        <v>2290</v>
      </c>
      <c r="D529" s="264" t="s">
        <v>325</v>
      </c>
      <c r="E529" s="265" t="s">
        <v>2291</v>
      </c>
      <c r="F529" s="266" t="s">
        <v>2292</v>
      </c>
      <c r="G529" s="267" t="s">
        <v>1074</v>
      </c>
      <c r="H529" s="268">
        <v>10</v>
      </c>
      <c r="I529" s="269"/>
      <c r="J529" s="270">
        <f>ROUND(I529*H529,2)</f>
        <v>0</v>
      </c>
      <c r="K529" s="266" t="s">
        <v>19</v>
      </c>
      <c r="L529" s="271"/>
      <c r="M529" s="272" t="s">
        <v>19</v>
      </c>
      <c r="N529" s="273" t="s">
        <v>44</v>
      </c>
      <c r="O529" s="83"/>
      <c r="P529" s="227">
        <f>O529*H529</f>
        <v>0</v>
      </c>
      <c r="Q529" s="227">
        <v>0</v>
      </c>
      <c r="R529" s="227">
        <f>Q529*H529</f>
        <v>0</v>
      </c>
      <c r="S529" s="227">
        <v>0</v>
      </c>
      <c r="T529" s="228">
        <f>S529*H529</f>
        <v>0</v>
      </c>
      <c r="AR529" s="223" t="s">
        <v>407</v>
      </c>
      <c r="AT529" s="223" t="s">
        <v>325</v>
      </c>
      <c r="AU529" s="223" t="s">
        <v>83</v>
      </c>
      <c r="AY529" s="17" t="s">
        <v>152</v>
      </c>
      <c r="BE529" s="224">
        <f>IF(N529="základní",J529,0)</f>
        <v>0</v>
      </c>
      <c r="BF529" s="224">
        <f>IF(N529="snížená",J529,0)</f>
        <v>0</v>
      </c>
      <c r="BG529" s="224">
        <f>IF(N529="zákl. přenesená",J529,0)</f>
        <v>0</v>
      </c>
      <c r="BH529" s="224">
        <f>IF(N529="sníž. přenesená",J529,0)</f>
        <v>0</v>
      </c>
      <c r="BI529" s="224">
        <f>IF(N529="nulová",J529,0)</f>
        <v>0</v>
      </c>
      <c r="BJ529" s="17" t="s">
        <v>81</v>
      </c>
      <c r="BK529" s="224">
        <f>ROUND(I529*H529,2)</f>
        <v>0</v>
      </c>
      <c r="BL529" s="17" t="s">
        <v>285</v>
      </c>
      <c r="BM529" s="223" t="s">
        <v>2293</v>
      </c>
    </row>
    <row r="530" s="1" customFormat="1" ht="16.5" customHeight="1">
      <c r="B530" s="38"/>
      <c r="C530" s="264" t="s">
        <v>2294</v>
      </c>
      <c r="D530" s="264" t="s">
        <v>325</v>
      </c>
      <c r="E530" s="265" t="s">
        <v>2295</v>
      </c>
      <c r="F530" s="266" t="s">
        <v>2296</v>
      </c>
      <c r="G530" s="267" t="s">
        <v>1542</v>
      </c>
      <c r="H530" s="268">
        <v>14</v>
      </c>
      <c r="I530" s="269"/>
      <c r="J530" s="270">
        <f>ROUND(I530*H530,2)</f>
        <v>0</v>
      </c>
      <c r="K530" s="266" t="s">
        <v>19</v>
      </c>
      <c r="L530" s="271"/>
      <c r="M530" s="272" t="s">
        <v>19</v>
      </c>
      <c r="N530" s="273" t="s">
        <v>44</v>
      </c>
      <c r="O530" s="83"/>
      <c r="P530" s="227">
        <f>O530*H530</f>
        <v>0</v>
      </c>
      <c r="Q530" s="227">
        <v>0</v>
      </c>
      <c r="R530" s="227">
        <f>Q530*H530</f>
        <v>0</v>
      </c>
      <c r="S530" s="227">
        <v>0</v>
      </c>
      <c r="T530" s="228">
        <f>S530*H530</f>
        <v>0</v>
      </c>
      <c r="AR530" s="223" t="s">
        <v>407</v>
      </c>
      <c r="AT530" s="223" t="s">
        <v>325</v>
      </c>
      <c r="AU530" s="223" t="s">
        <v>83</v>
      </c>
      <c r="AY530" s="17" t="s">
        <v>152</v>
      </c>
      <c r="BE530" s="224">
        <f>IF(N530="základní",J530,0)</f>
        <v>0</v>
      </c>
      <c r="BF530" s="224">
        <f>IF(N530="snížená",J530,0)</f>
        <v>0</v>
      </c>
      <c r="BG530" s="224">
        <f>IF(N530="zákl. přenesená",J530,0)</f>
        <v>0</v>
      </c>
      <c r="BH530" s="224">
        <f>IF(N530="sníž. přenesená",J530,0)</f>
        <v>0</v>
      </c>
      <c r="BI530" s="224">
        <f>IF(N530="nulová",J530,0)</f>
        <v>0</v>
      </c>
      <c r="BJ530" s="17" t="s">
        <v>81</v>
      </c>
      <c r="BK530" s="224">
        <f>ROUND(I530*H530,2)</f>
        <v>0</v>
      </c>
      <c r="BL530" s="17" t="s">
        <v>285</v>
      </c>
      <c r="BM530" s="223" t="s">
        <v>2297</v>
      </c>
    </row>
    <row r="531" s="1" customFormat="1" ht="24" customHeight="1">
      <c r="B531" s="38"/>
      <c r="C531" s="264" t="s">
        <v>2298</v>
      </c>
      <c r="D531" s="264" t="s">
        <v>325</v>
      </c>
      <c r="E531" s="265" t="s">
        <v>2299</v>
      </c>
      <c r="F531" s="266" t="s">
        <v>2300</v>
      </c>
      <c r="G531" s="267" t="s">
        <v>1542</v>
      </c>
      <c r="H531" s="268">
        <v>8</v>
      </c>
      <c r="I531" s="269"/>
      <c r="J531" s="270">
        <f>ROUND(I531*H531,2)</f>
        <v>0</v>
      </c>
      <c r="K531" s="266" t="s">
        <v>19</v>
      </c>
      <c r="L531" s="271"/>
      <c r="M531" s="272" t="s">
        <v>19</v>
      </c>
      <c r="N531" s="273" t="s">
        <v>44</v>
      </c>
      <c r="O531" s="83"/>
      <c r="P531" s="227">
        <f>O531*H531</f>
        <v>0</v>
      </c>
      <c r="Q531" s="227">
        <v>0</v>
      </c>
      <c r="R531" s="227">
        <f>Q531*H531</f>
        <v>0</v>
      </c>
      <c r="S531" s="227">
        <v>0</v>
      </c>
      <c r="T531" s="228">
        <f>S531*H531</f>
        <v>0</v>
      </c>
      <c r="AR531" s="223" t="s">
        <v>407</v>
      </c>
      <c r="AT531" s="223" t="s">
        <v>325</v>
      </c>
      <c r="AU531" s="223" t="s">
        <v>83</v>
      </c>
      <c r="AY531" s="17" t="s">
        <v>152</v>
      </c>
      <c r="BE531" s="224">
        <f>IF(N531="základní",J531,0)</f>
        <v>0</v>
      </c>
      <c r="BF531" s="224">
        <f>IF(N531="snížená",J531,0)</f>
        <v>0</v>
      </c>
      <c r="BG531" s="224">
        <f>IF(N531="zákl. přenesená",J531,0)</f>
        <v>0</v>
      </c>
      <c r="BH531" s="224">
        <f>IF(N531="sníž. přenesená",J531,0)</f>
        <v>0</v>
      </c>
      <c r="BI531" s="224">
        <f>IF(N531="nulová",J531,0)</f>
        <v>0</v>
      </c>
      <c r="BJ531" s="17" t="s">
        <v>81</v>
      </c>
      <c r="BK531" s="224">
        <f>ROUND(I531*H531,2)</f>
        <v>0</v>
      </c>
      <c r="BL531" s="17" t="s">
        <v>285</v>
      </c>
      <c r="BM531" s="223" t="s">
        <v>2301</v>
      </c>
    </row>
    <row r="532" s="1" customFormat="1" ht="24" customHeight="1">
      <c r="B532" s="38"/>
      <c r="C532" s="264" t="s">
        <v>2302</v>
      </c>
      <c r="D532" s="264" t="s">
        <v>325</v>
      </c>
      <c r="E532" s="265" t="s">
        <v>2303</v>
      </c>
      <c r="F532" s="266" t="s">
        <v>2304</v>
      </c>
      <c r="G532" s="267" t="s">
        <v>1542</v>
      </c>
      <c r="H532" s="268">
        <v>11</v>
      </c>
      <c r="I532" s="269"/>
      <c r="J532" s="270">
        <f>ROUND(I532*H532,2)</f>
        <v>0</v>
      </c>
      <c r="K532" s="266" t="s">
        <v>19</v>
      </c>
      <c r="L532" s="271"/>
      <c r="M532" s="272" t="s">
        <v>19</v>
      </c>
      <c r="N532" s="273" t="s">
        <v>44</v>
      </c>
      <c r="O532" s="83"/>
      <c r="P532" s="227">
        <f>O532*H532</f>
        <v>0</v>
      </c>
      <c r="Q532" s="227">
        <v>0</v>
      </c>
      <c r="R532" s="227">
        <f>Q532*H532</f>
        <v>0</v>
      </c>
      <c r="S532" s="227">
        <v>0</v>
      </c>
      <c r="T532" s="228">
        <f>S532*H532</f>
        <v>0</v>
      </c>
      <c r="AR532" s="223" t="s">
        <v>407</v>
      </c>
      <c r="AT532" s="223" t="s">
        <v>325</v>
      </c>
      <c r="AU532" s="223" t="s">
        <v>83</v>
      </c>
      <c r="AY532" s="17" t="s">
        <v>152</v>
      </c>
      <c r="BE532" s="224">
        <f>IF(N532="základní",J532,0)</f>
        <v>0</v>
      </c>
      <c r="BF532" s="224">
        <f>IF(N532="snížená",J532,0)</f>
        <v>0</v>
      </c>
      <c r="BG532" s="224">
        <f>IF(N532="zákl. přenesená",J532,0)</f>
        <v>0</v>
      </c>
      <c r="BH532" s="224">
        <f>IF(N532="sníž. přenesená",J532,0)</f>
        <v>0</v>
      </c>
      <c r="BI532" s="224">
        <f>IF(N532="nulová",J532,0)</f>
        <v>0</v>
      </c>
      <c r="BJ532" s="17" t="s">
        <v>81</v>
      </c>
      <c r="BK532" s="224">
        <f>ROUND(I532*H532,2)</f>
        <v>0</v>
      </c>
      <c r="BL532" s="17" t="s">
        <v>285</v>
      </c>
      <c r="BM532" s="223" t="s">
        <v>2305</v>
      </c>
    </row>
    <row r="533" s="1" customFormat="1" ht="24" customHeight="1">
      <c r="B533" s="38"/>
      <c r="C533" s="264" t="s">
        <v>2306</v>
      </c>
      <c r="D533" s="264" t="s">
        <v>325</v>
      </c>
      <c r="E533" s="265" t="s">
        <v>2307</v>
      </c>
      <c r="F533" s="266" t="s">
        <v>2308</v>
      </c>
      <c r="G533" s="267" t="s">
        <v>1542</v>
      </c>
      <c r="H533" s="268">
        <v>2</v>
      </c>
      <c r="I533" s="269"/>
      <c r="J533" s="270">
        <f>ROUND(I533*H533,2)</f>
        <v>0</v>
      </c>
      <c r="K533" s="266" t="s">
        <v>19</v>
      </c>
      <c r="L533" s="271"/>
      <c r="M533" s="272" t="s">
        <v>19</v>
      </c>
      <c r="N533" s="273" t="s">
        <v>44</v>
      </c>
      <c r="O533" s="83"/>
      <c r="P533" s="227">
        <f>O533*H533</f>
        <v>0</v>
      </c>
      <c r="Q533" s="227">
        <v>0</v>
      </c>
      <c r="R533" s="227">
        <f>Q533*H533</f>
        <v>0</v>
      </c>
      <c r="S533" s="227">
        <v>0</v>
      </c>
      <c r="T533" s="228">
        <f>S533*H533</f>
        <v>0</v>
      </c>
      <c r="AR533" s="223" t="s">
        <v>407</v>
      </c>
      <c r="AT533" s="223" t="s">
        <v>325</v>
      </c>
      <c r="AU533" s="223" t="s">
        <v>83</v>
      </c>
      <c r="AY533" s="17" t="s">
        <v>152</v>
      </c>
      <c r="BE533" s="224">
        <f>IF(N533="základní",J533,0)</f>
        <v>0</v>
      </c>
      <c r="BF533" s="224">
        <f>IF(N533="snížená",J533,0)</f>
        <v>0</v>
      </c>
      <c r="BG533" s="224">
        <f>IF(N533="zákl. přenesená",J533,0)</f>
        <v>0</v>
      </c>
      <c r="BH533" s="224">
        <f>IF(N533="sníž. přenesená",J533,0)</f>
        <v>0</v>
      </c>
      <c r="BI533" s="224">
        <f>IF(N533="nulová",J533,0)</f>
        <v>0</v>
      </c>
      <c r="BJ533" s="17" t="s">
        <v>81</v>
      </c>
      <c r="BK533" s="224">
        <f>ROUND(I533*H533,2)</f>
        <v>0</v>
      </c>
      <c r="BL533" s="17" t="s">
        <v>285</v>
      </c>
      <c r="BM533" s="223" t="s">
        <v>2309</v>
      </c>
    </row>
    <row r="534" s="1" customFormat="1" ht="16.5" customHeight="1">
      <c r="B534" s="38"/>
      <c r="C534" s="264" t="s">
        <v>2310</v>
      </c>
      <c r="D534" s="264" t="s">
        <v>325</v>
      </c>
      <c r="E534" s="265" t="s">
        <v>2311</v>
      </c>
      <c r="F534" s="266" t="s">
        <v>2312</v>
      </c>
      <c r="G534" s="267" t="s">
        <v>1542</v>
      </c>
      <c r="H534" s="268">
        <v>5</v>
      </c>
      <c r="I534" s="269"/>
      <c r="J534" s="270">
        <f>ROUND(I534*H534,2)</f>
        <v>0</v>
      </c>
      <c r="K534" s="266" t="s">
        <v>19</v>
      </c>
      <c r="L534" s="271"/>
      <c r="M534" s="272" t="s">
        <v>19</v>
      </c>
      <c r="N534" s="273" t="s">
        <v>44</v>
      </c>
      <c r="O534" s="83"/>
      <c r="P534" s="227">
        <f>O534*H534</f>
        <v>0</v>
      </c>
      <c r="Q534" s="227">
        <v>0</v>
      </c>
      <c r="R534" s="227">
        <f>Q534*H534</f>
        <v>0</v>
      </c>
      <c r="S534" s="227">
        <v>0</v>
      </c>
      <c r="T534" s="228">
        <f>S534*H534</f>
        <v>0</v>
      </c>
      <c r="AR534" s="223" t="s">
        <v>407</v>
      </c>
      <c r="AT534" s="223" t="s">
        <v>325</v>
      </c>
      <c r="AU534" s="223" t="s">
        <v>83</v>
      </c>
      <c r="AY534" s="17" t="s">
        <v>152</v>
      </c>
      <c r="BE534" s="224">
        <f>IF(N534="základní",J534,0)</f>
        <v>0</v>
      </c>
      <c r="BF534" s="224">
        <f>IF(N534="snížená",J534,0)</f>
        <v>0</v>
      </c>
      <c r="BG534" s="224">
        <f>IF(N534="zákl. přenesená",J534,0)</f>
        <v>0</v>
      </c>
      <c r="BH534" s="224">
        <f>IF(N534="sníž. přenesená",J534,0)</f>
        <v>0</v>
      </c>
      <c r="BI534" s="224">
        <f>IF(N534="nulová",J534,0)</f>
        <v>0</v>
      </c>
      <c r="BJ534" s="17" t="s">
        <v>81</v>
      </c>
      <c r="BK534" s="224">
        <f>ROUND(I534*H534,2)</f>
        <v>0</v>
      </c>
      <c r="BL534" s="17" t="s">
        <v>285</v>
      </c>
      <c r="BM534" s="223" t="s">
        <v>2313</v>
      </c>
    </row>
    <row r="535" s="13" customFormat="1">
      <c r="B535" s="242"/>
      <c r="C535" s="243"/>
      <c r="D535" s="229" t="s">
        <v>182</v>
      </c>
      <c r="E535" s="244" t="s">
        <v>19</v>
      </c>
      <c r="F535" s="245" t="s">
        <v>215</v>
      </c>
      <c r="G535" s="243"/>
      <c r="H535" s="246">
        <v>5</v>
      </c>
      <c r="I535" s="247"/>
      <c r="J535" s="243"/>
      <c r="K535" s="243"/>
      <c r="L535" s="248"/>
      <c r="M535" s="249"/>
      <c r="N535" s="250"/>
      <c r="O535" s="250"/>
      <c r="P535" s="250"/>
      <c r="Q535" s="250"/>
      <c r="R535" s="250"/>
      <c r="S535" s="250"/>
      <c r="T535" s="251"/>
      <c r="AT535" s="252" t="s">
        <v>182</v>
      </c>
      <c r="AU535" s="252" t="s">
        <v>83</v>
      </c>
      <c r="AV535" s="13" t="s">
        <v>83</v>
      </c>
      <c r="AW535" s="13" t="s">
        <v>35</v>
      </c>
      <c r="AX535" s="13" t="s">
        <v>81</v>
      </c>
      <c r="AY535" s="252" t="s">
        <v>152</v>
      </c>
    </row>
    <row r="536" s="1" customFormat="1" ht="16.5" customHeight="1">
      <c r="B536" s="38"/>
      <c r="C536" s="264" t="s">
        <v>2314</v>
      </c>
      <c r="D536" s="264" t="s">
        <v>325</v>
      </c>
      <c r="E536" s="265" t="s">
        <v>2315</v>
      </c>
      <c r="F536" s="266" t="s">
        <v>2316</v>
      </c>
      <c r="G536" s="267" t="s">
        <v>1542</v>
      </c>
      <c r="H536" s="268">
        <v>15</v>
      </c>
      <c r="I536" s="269"/>
      <c r="J536" s="270">
        <f>ROUND(I536*H536,2)</f>
        <v>0</v>
      </c>
      <c r="K536" s="266" t="s">
        <v>19</v>
      </c>
      <c r="L536" s="271"/>
      <c r="M536" s="272" t="s">
        <v>19</v>
      </c>
      <c r="N536" s="273" t="s">
        <v>44</v>
      </c>
      <c r="O536" s="83"/>
      <c r="P536" s="227">
        <f>O536*H536</f>
        <v>0</v>
      </c>
      <c r="Q536" s="227">
        <v>0</v>
      </c>
      <c r="R536" s="227">
        <f>Q536*H536</f>
        <v>0</v>
      </c>
      <c r="S536" s="227">
        <v>0</v>
      </c>
      <c r="T536" s="228">
        <f>S536*H536</f>
        <v>0</v>
      </c>
      <c r="AR536" s="223" t="s">
        <v>407</v>
      </c>
      <c r="AT536" s="223" t="s">
        <v>325</v>
      </c>
      <c r="AU536" s="223" t="s">
        <v>83</v>
      </c>
      <c r="AY536" s="17" t="s">
        <v>152</v>
      </c>
      <c r="BE536" s="224">
        <f>IF(N536="základní",J536,0)</f>
        <v>0</v>
      </c>
      <c r="BF536" s="224">
        <f>IF(N536="snížená",J536,0)</f>
        <v>0</v>
      </c>
      <c r="BG536" s="224">
        <f>IF(N536="zákl. přenesená",J536,0)</f>
        <v>0</v>
      </c>
      <c r="BH536" s="224">
        <f>IF(N536="sníž. přenesená",J536,0)</f>
        <v>0</v>
      </c>
      <c r="BI536" s="224">
        <f>IF(N536="nulová",J536,0)</f>
        <v>0</v>
      </c>
      <c r="BJ536" s="17" t="s">
        <v>81</v>
      </c>
      <c r="BK536" s="224">
        <f>ROUND(I536*H536,2)</f>
        <v>0</v>
      </c>
      <c r="BL536" s="17" t="s">
        <v>285</v>
      </c>
      <c r="BM536" s="223" t="s">
        <v>2317</v>
      </c>
    </row>
    <row r="537" s="13" customFormat="1">
      <c r="B537" s="242"/>
      <c r="C537" s="243"/>
      <c r="D537" s="229" t="s">
        <v>182</v>
      </c>
      <c r="E537" s="244" t="s">
        <v>19</v>
      </c>
      <c r="F537" s="245" t="s">
        <v>8</v>
      </c>
      <c r="G537" s="243"/>
      <c r="H537" s="246">
        <v>15</v>
      </c>
      <c r="I537" s="247"/>
      <c r="J537" s="243"/>
      <c r="K537" s="243"/>
      <c r="L537" s="248"/>
      <c r="M537" s="249"/>
      <c r="N537" s="250"/>
      <c r="O537" s="250"/>
      <c r="P537" s="250"/>
      <c r="Q537" s="250"/>
      <c r="R537" s="250"/>
      <c r="S537" s="250"/>
      <c r="T537" s="251"/>
      <c r="AT537" s="252" t="s">
        <v>182</v>
      </c>
      <c r="AU537" s="252" t="s">
        <v>83</v>
      </c>
      <c r="AV537" s="13" t="s">
        <v>83</v>
      </c>
      <c r="AW537" s="13" t="s">
        <v>35</v>
      </c>
      <c r="AX537" s="13" t="s">
        <v>81</v>
      </c>
      <c r="AY537" s="252" t="s">
        <v>152</v>
      </c>
    </row>
    <row r="538" s="1" customFormat="1" ht="16.5" customHeight="1">
      <c r="B538" s="38"/>
      <c r="C538" s="264" t="s">
        <v>2318</v>
      </c>
      <c r="D538" s="264" t="s">
        <v>325</v>
      </c>
      <c r="E538" s="265" t="s">
        <v>2319</v>
      </c>
      <c r="F538" s="266" t="s">
        <v>2320</v>
      </c>
      <c r="G538" s="267" t="s">
        <v>1542</v>
      </c>
      <c r="H538" s="268">
        <v>22</v>
      </c>
      <c r="I538" s="269"/>
      <c r="J538" s="270">
        <f>ROUND(I538*H538,2)</f>
        <v>0</v>
      </c>
      <c r="K538" s="266" t="s">
        <v>19</v>
      </c>
      <c r="L538" s="271"/>
      <c r="M538" s="272" t="s">
        <v>19</v>
      </c>
      <c r="N538" s="273" t="s">
        <v>44</v>
      </c>
      <c r="O538" s="83"/>
      <c r="P538" s="227">
        <f>O538*H538</f>
        <v>0</v>
      </c>
      <c r="Q538" s="227">
        <v>0</v>
      </c>
      <c r="R538" s="227">
        <f>Q538*H538</f>
        <v>0</v>
      </c>
      <c r="S538" s="227">
        <v>0</v>
      </c>
      <c r="T538" s="228">
        <f>S538*H538</f>
        <v>0</v>
      </c>
      <c r="AR538" s="223" t="s">
        <v>407</v>
      </c>
      <c r="AT538" s="223" t="s">
        <v>325</v>
      </c>
      <c r="AU538" s="223" t="s">
        <v>83</v>
      </c>
      <c r="AY538" s="17" t="s">
        <v>152</v>
      </c>
      <c r="BE538" s="224">
        <f>IF(N538="základní",J538,0)</f>
        <v>0</v>
      </c>
      <c r="BF538" s="224">
        <f>IF(N538="snížená",J538,0)</f>
        <v>0</v>
      </c>
      <c r="BG538" s="224">
        <f>IF(N538="zákl. přenesená",J538,0)</f>
        <v>0</v>
      </c>
      <c r="BH538" s="224">
        <f>IF(N538="sníž. přenesená",J538,0)</f>
        <v>0</v>
      </c>
      <c r="BI538" s="224">
        <f>IF(N538="nulová",J538,0)</f>
        <v>0</v>
      </c>
      <c r="BJ538" s="17" t="s">
        <v>81</v>
      </c>
      <c r="BK538" s="224">
        <f>ROUND(I538*H538,2)</f>
        <v>0</v>
      </c>
      <c r="BL538" s="17" t="s">
        <v>285</v>
      </c>
      <c r="BM538" s="223" t="s">
        <v>2321</v>
      </c>
    </row>
    <row r="539" s="1" customFormat="1" ht="16.5" customHeight="1">
      <c r="B539" s="38"/>
      <c r="C539" s="264" t="s">
        <v>903</v>
      </c>
      <c r="D539" s="264" t="s">
        <v>325</v>
      </c>
      <c r="E539" s="265" t="s">
        <v>2322</v>
      </c>
      <c r="F539" s="266" t="s">
        <v>2323</v>
      </c>
      <c r="G539" s="267" t="s">
        <v>1542</v>
      </c>
      <c r="H539" s="268">
        <v>350</v>
      </c>
      <c r="I539" s="269"/>
      <c r="J539" s="270">
        <f>ROUND(I539*H539,2)</f>
        <v>0</v>
      </c>
      <c r="K539" s="266" t="s">
        <v>19</v>
      </c>
      <c r="L539" s="271"/>
      <c r="M539" s="272" t="s">
        <v>19</v>
      </c>
      <c r="N539" s="273" t="s">
        <v>44</v>
      </c>
      <c r="O539" s="83"/>
      <c r="P539" s="227">
        <f>O539*H539</f>
        <v>0</v>
      </c>
      <c r="Q539" s="227">
        <v>0</v>
      </c>
      <c r="R539" s="227">
        <f>Q539*H539</f>
        <v>0</v>
      </c>
      <c r="S539" s="227">
        <v>0</v>
      </c>
      <c r="T539" s="228">
        <f>S539*H539</f>
        <v>0</v>
      </c>
      <c r="AR539" s="223" t="s">
        <v>407</v>
      </c>
      <c r="AT539" s="223" t="s">
        <v>325</v>
      </c>
      <c r="AU539" s="223" t="s">
        <v>83</v>
      </c>
      <c r="AY539" s="17" t="s">
        <v>152</v>
      </c>
      <c r="BE539" s="224">
        <f>IF(N539="základní",J539,0)</f>
        <v>0</v>
      </c>
      <c r="BF539" s="224">
        <f>IF(N539="snížená",J539,0)</f>
        <v>0</v>
      </c>
      <c r="BG539" s="224">
        <f>IF(N539="zákl. přenesená",J539,0)</f>
        <v>0</v>
      </c>
      <c r="BH539" s="224">
        <f>IF(N539="sníž. přenesená",J539,0)</f>
        <v>0</v>
      </c>
      <c r="BI539" s="224">
        <f>IF(N539="nulová",J539,0)</f>
        <v>0</v>
      </c>
      <c r="BJ539" s="17" t="s">
        <v>81</v>
      </c>
      <c r="BK539" s="224">
        <f>ROUND(I539*H539,2)</f>
        <v>0</v>
      </c>
      <c r="BL539" s="17" t="s">
        <v>285</v>
      </c>
      <c r="BM539" s="223" t="s">
        <v>2324</v>
      </c>
    </row>
    <row r="540" s="1" customFormat="1" ht="24" customHeight="1">
      <c r="B540" s="38"/>
      <c r="C540" s="264" t="s">
        <v>2325</v>
      </c>
      <c r="D540" s="264" t="s">
        <v>325</v>
      </c>
      <c r="E540" s="265" t="s">
        <v>2326</v>
      </c>
      <c r="F540" s="266" t="s">
        <v>2327</v>
      </c>
      <c r="G540" s="267" t="s">
        <v>1542</v>
      </c>
      <c r="H540" s="268">
        <v>1</v>
      </c>
      <c r="I540" s="269"/>
      <c r="J540" s="270">
        <f>ROUND(I540*H540,2)</f>
        <v>0</v>
      </c>
      <c r="K540" s="266" t="s">
        <v>19</v>
      </c>
      <c r="L540" s="271"/>
      <c r="M540" s="272" t="s">
        <v>19</v>
      </c>
      <c r="N540" s="273" t="s">
        <v>44</v>
      </c>
      <c r="O540" s="83"/>
      <c r="P540" s="227">
        <f>O540*H540</f>
        <v>0</v>
      </c>
      <c r="Q540" s="227">
        <v>0</v>
      </c>
      <c r="R540" s="227">
        <f>Q540*H540</f>
        <v>0</v>
      </c>
      <c r="S540" s="227">
        <v>0</v>
      </c>
      <c r="T540" s="228">
        <f>S540*H540</f>
        <v>0</v>
      </c>
      <c r="AR540" s="223" t="s">
        <v>407</v>
      </c>
      <c r="AT540" s="223" t="s">
        <v>325</v>
      </c>
      <c r="AU540" s="223" t="s">
        <v>83</v>
      </c>
      <c r="AY540" s="17" t="s">
        <v>152</v>
      </c>
      <c r="BE540" s="224">
        <f>IF(N540="základní",J540,0)</f>
        <v>0</v>
      </c>
      <c r="BF540" s="224">
        <f>IF(N540="snížená",J540,0)</f>
        <v>0</v>
      </c>
      <c r="BG540" s="224">
        <f>IF(N540="zákl. přenesená",J540,0)</f>
        <v>0</v>
      </c>
      <c r="BH540" s="224">
        <f>IF(N540="sníž. přenesená",J540,0)</f>
        <v>0</v>
      </c>
      <c r="BI540" s="224">
        <f>IF(N540="nulová",J540,0)</f>
        <v>0</v>
      </c>
      <c r="BJ540" s="17" t="s">
        <v>81</v>
      </c>
      <c r="BK540" s="224">
        <f>ROUND(I540*H540,2)</f>
        <v>0</v>
      </c>
      <c r="BL540" s="17" t="s">
        <v>285</v>
      </c>
      <c r="BM540" s="223" t="s">
        <v>2328</v>
      </c>
    </row>
    <row r="541" s="1" customFormat="1" ht="16.5" customHeight="1">
      <c r="B541" s="38"/>
      <c r="C541" s="264" t="s">
        <v>2329</v>
      </c>
      <c r="D541" s="264" t="s">
        <v>325</v>
      </c>
      <c r="E541" s="265" t="s">
        <v>2330</v>
      </c>
      <c r="F541" s="266" t="s">
        <v>2331</v>
      </c>
      <c r="G541" s="267" t="s">
        <v>1542</v>
      </c>
      <c r="H541" s="268">
        <v>1</v>
      </c>
      <c r="I541" s="269"/>
      <c r="J541" s="270">
        <f>ROUND(I541*H541,2)</f>
        <v>0</v>
      </c>
      <c r="K541" s="266" t="s">
        <v>19</v>
      </c>
      <c r="L541" s="271"/>
      <c r="M541" s="272" t="s">
        <v>19</v>
      </c>
      <c r="N541" s="273" t="s">
        <v>44</v>
      </c>
      <c r="O541" s="83"/>
      <c r="P541" s="227">
        <f>O541*H541</f>
        <v>0</v>
      </c>
      <c r="Q541" s="227">
        <v>0</v>
      </c>
      <c r="R541" s="227">
        <f>Q541*H541</f>
        <v>0</v>
      </c>
      <c r="S541" s="227">
        <v>0</v>
      </c>
      <c r="T541" s="228">
        <f>S541*H541</f>
        <v>0</v>
      </c>
      <c r="AR541" s="223" t="s">
        <v>407</v>
      </c>
      <c r="AT541" s="223" t="s">
        <v>325</v>
      </c>
      <c r="AU541" s="223" t="s">
        <v>83</v>
      </c>
      <c r="AY541" s="17" t="s">
        <v>152</v>
      </c>
      <c r="BE541" s="224">
        <f>IF(N541="základní",J541,0)</f>
        <v>0</v>
      </c>
      <c r="BF541" s="224">
        <f>IF(N541="snížená",J541,0)</f>
        <v>0</v>
      </c>
      <c r="BG541" s="224">
        <f>IF(N541="zákl. přenesená",J541,0)</f>
        <v>0</v>
      </c>
      <c r="BH541" s="224">
        <f>IF(N541="sníž. přenesená",J541,0)</f>
        <v>0</v>
      </c>
      <c r="BI541" s="224">
        <f>IF(N541="nulová",J541,0)</f>
        <v>0</v>
      </c>
      <c r="BJ541" s="17" t="s">
        <v>81</v>
      </c>
      <c r="BK541" s="224">
        <f>ROUND(I541*H541,2)</f>
        <v>0</v>
      </c>
      <c r="BL541" s="17" t="s">
        <v>285</v>
      </c>
      <c r="BM541" s="223" t="s">
        <v>2332</v>
      </c>
    </row>
    <row r="542" s="1" customFormat="1" ht="16.5" customHeight="1">
      <c r="B542" s="38"/>
      <c r="C542" s="264" t="s">
        <v>2333</v>
      </c>
      <c r="D542" s="264" t="s">
        <v>325</v>
      </c>
      <c r="E542" s="265" t="s">
        <v>2334</v>
      </c>
      <c r="F542" s="266" t="s">
        <v>2335</v>
      </c>
      <c r="G542" s="267" t="s">
        <v>1542</v>
      </c>
      <c r="H542" s="268">
        <v>1</v>
      </c>
      <c r="I542" s="269"/>
      <c r="J542" s="270">
        <f>ROUND(I542*H542,2)</f>
        <v>0</v>
      </c>
      <c r="K542" s="266" t="s">
        <v>19</v>
      </c>
      <c r="L542" s="271"/>
      <c r="M542" s="272" t="s">
        <v>19</v>
      </c>
      <c r="N542" s="273" t="s">
        <v>44</v>
      </c>
      <c r="O542" s="83"/>
      <c r="P542" s="227">
        <f>O542*H542</f>
        <v>0</v>
      </c>
      <c r="Q542" s="227">
        <v>0</v>
      </c>
      <c r="R542" s="227">
        <f>Q542*H542</f>
        <v>0</v>
      </c>
      <c r="S542" s="227">
        <v>0</v>
      </c>
      <c r="T542" s="228">
        <f>S542*H542</f>
        <v>0</v>
      </c>
      <c r="AR542" s="223" t="s">
        <v>407</v>
      </c>
      <c r="AT542" s="223" t="s">
        <v>325</v>
      </c>
      <c r="AU542" s="223" t="s">
        <v>83</v>
      </c>
      <c r="AY542" s="17" t="s">
        <v>152</v>
      </c>
      <c r="BE542" s="224">
        <f>IF(N542="základní",J542,0)</f>
        <v>0</v>
      </c>
      <c r="BF542" s="224">
        <f>IF(N542="snížená",J542,0)</f>
        <v>0</v>
      </c>
      <c r="BG542" s="224">
        <f>IF(N542="zákl. přenesená",J542,0)</f>
        <v>0</v>
      </c>
      <c r="BH542" s="224">
        <f>IF(N542="sníž. přenesená",J542,0)</f>
        <v>0</v>
      </c>
      <c r="BI542" s="224">
        <f>IF(N542="nulová",J542,0)</f>
        <v>0</v>
      </c>
      <c r="BJ542" s="17" t="s">
        <v>81</v>
      </c>
      <c r="BK542" s="224">
        <f>ROUND(I542*H542,2)</f>
        <v>0</v>
      </c>
      <c r="BL542" s="17" t="s">
        <v>285</v>
      </c>
      <c r="BM542" s="223" t="s">
        <v>2336</v>
      </c>
    </row>
    <row r="543" s="1" customFormat="1" ht="16.5" customHeight="1">
      <c r="B543" s="38"/>
      <c r="C543" s="264" t="s">
        <v>2337</v>
      </c>
      <c r="D543" s="264" t="s">
        <v>325</v>
      </c>
      <c r="E543" s="265" t="s">
        <v>2338</v>
      </c>
      <c r="F543" s="266" t="s">
        <v>2339</v>
      </c>
      <c r="G543" s="267" t="s">
        <v>1663</v>
      </c>
      <c r="H543" s="268">
        <v>4</v>
      </c>
      <c r="I543" s="269"/>
      <c r="J543" s="270">
        <f>ROUND(I543*H543,2)</f>
        <v>0</v>
      </c>
      <c r="K543" s="266" t="s">
        <v>19</v>
      </c>
      <c r="L543" s="271"/>
      <c r="M543" s="272" t="s">
        <v>19</v>
      </c>
      <c r="N543" s="273" t="s">
        <v>44</v>
      </c>
      <c r="O543" s="83"/>
      <c r="P543" s="227">
        <f>O543*H543</f>
        <v>0</v>
      </c>
      <c r="Q543" s="227">
        <v>0</v>
      </c>
      <c r="R543" s="227">
        <f>Q543*H543</f>
        <v>0</v>
      </c>
      <c r="S543" s="227">
        <v>0</v>
      </c>
      <c r="T543" s="228">
        <f>S543*H543</f>
        <v>0</v>
      </c>
      <c r="AR543" s="223" t="s">
        <v>407</v>
      </c>
      <c r="AT543" s="223" t="s">
        <v>325</v>
      </c>
      <c r="AU543" s="223" t="s">
        <v>83</v>
      </c>
      <c r="AY543" s="17" t="s">
        <v>152</v>
      </c>
      <c r="BE543" s="224">
        <f>IF(N543="základní",J543,0)</f>
        <v>0</v>
      </c>
      <c r="BF543" s="224">
        <f>IF(N543="snížená",J543,0)</f>
        <v>0</v>
      </c>
      <c r="BG543" s="224">
        <f>IF(N543="zákl. přenesená",J543,0)</f>
        <v>0</v>
      </c>
      <c r="BH543" s="224">
        <f>IF(N543="sníž. přenesená",J543,0)</f>
        <v>0</v>
      </c>
      <c r="BI543" s="224">
        <f>IF(N543="nulová",J543,0)</f>
        <v>0</v>
      </c>
      <c r="BJ543" s="17" t="s">
        <v>81</v>
      </c>
      <c r="BK543" s="224">
        <f>ROUND(I543*H543,2)</f>
        <v>0</v>
      </c>
      <c r="BL543" s="17" t="s">
        <v>285</v>
      </c>
      <c r="BM543" s="223" t="s">
        <v>2340</v>
      </c>
    </row>
    <row r="544" s="1" customFormat="1" ht="16.5" customHeight="1">
      <c r="B544" s="38"/>
      <c r="C544" s="264" t="s">
        <v>2341</v>
      </c>
      <c r="D544" s="264" t="s">
        <v>325</v>
      </c>
      <c r="E544" s="265" t="s">
        <v>2342</v>
      </c>
      <c r="F544" s="266" t="s">
        <v>2343</v>
      </c>
      <c r="G544" s="267" t="s">
        <v>1542</v>
      </c>
      <c r="H544" s="268">
        <v>17</v>
      </c>
      <c r="I544" s="269"/>
      <c r="J544" s="270">
        <f>ROUND(I544*H544,2)</f>
        <v>0</v>
      </c>
      <c r="K544" s="266" t="s">
        <v>19</v>
      </c>
      <c r="L544" s="271"/>
      <c r="M544" s="272" t="s">
        <v>19</v>
      </c>
      <c r="N544" s="273" t="s">
        <v>44</v>
      </c>
      <c r="O544" s="83"/>
      <c r="P544" s="227">
        <f>O544*H544</f>
        <v>0</v>
      </c>
      <c r="Q544" s="227">
        <v>0</v>
      </c>
      <c r="R544" s="227">
        <f>Q544*H544</f>
        <v>0</v>
      </c>
      <c r="S544" s="227">
        <v>0</v>
      </c>
      <c r="T544" s="228">
        <f>S544*H544</f>
        <v>0</v>
      </c>
      <c r="AR544" s="223" t="s">
        <v>407</v>
      </c>
      <c r="AT544" s="223" t="s">
        <v>325</v>
      </c>
      <c r="AU544" s="223" t="s">
        <v>83</v>
      </c>
      <c r="AY544" s="17" t="s">
        <v>152</v>
      </c>
      <c r="BE544" s="224">
        <f>IF(N544="základní",J544,0)</f>
        <v>0</v>
      </c>
      <c r="BF544" s="224">
        <f>IF(N544="snížená",J544,0)</f>
        <v>0</v>
      </c>
      <c r="BG544" s="224">
        <f>IF(N544="zákl. přenesená",J544,0)</f>
        <v>0</v>
      </c>
      <c r="BH544" s="224">
        <f>IF(N544="sníž. přenesená",J544,0)</f>
        <v>0</v>
      </c>
      <c r="BI544" s="224">
        <f>IF(N544="nulová",J544,0)</f>
        <v>0</v>
      </c>
      <c r="BJ544" s="17" t="s">
        <v>81</v>
      </c>
      <c r="BK544" s="224">
        <f>ROUND(I544*H544,2)</f>
        <v>0</v>
      </c>
      <c r="BL544" s="17" t="s">
        <v>285</v>
      </c>
      <c r="BM544" s="223" t="s">
        <v>2344</v>
      </c>
    </row>
    <row r="545" s="13" customFormat="1">
      <c r="B545" s="242"/>
      <c r="C545" s="243"/>
      <c r="D545" s="229" t="s">
        <v>182</v>
      </c>
      <c r="E545" s="244" t="s">
        <v>19</v>
      </c>
      <c r="F545" s="245" t="s">
        <v>290</v>
      </c>
      <c r="G545" s="243"/>
      <c r="H545" s="246">
        <v>17</v>
      </c>
      <c r="I545" s="247"/>
      <c r="J545" s="243"/>
      <c r="K545" s="243"/>
      <c r="L545" s="248"/>
      <c r="M545" s="249"/>
      <c r="N545" s="250"/>
      <c r="O545" s="250"/>
      <c r="P545" s="250"/>
      <c r="Q545" s="250"/>
      <c r="R545" s="250"/>
      <c r="S545" s="250"/>
      <c r="T545" s="251"/>
      <c r="AT545" s="252" t="s">
        <v>182</v>
      </c>
      <c r="AU545" s="252" t="s">
        <v>83</v>
      </c>
      <c r="AV545" s="13" t="s">
        <v>83</v>
      </c>
      <c r="AW545" s="13" t="s">
        <v>35</v>
      </c>
      <c r="AX545" s="13" t="s">
        <v>81</v>
      </c>
      <c r="AY545" s="252" t="s">
        <v>152</v>
      </c>
    </row>
    <row r="546" s="11" customFormat="1" ht="25.92" customHeight="1">
      <c r="B546" s="195"/>
      <c r="C546" s="196"/>
      <c r="D546" s="197" t="s">
        <v>72</v>
      </c>
      <c r="E546" s="198" t="s">
        <v>1522</v>
      </c>
      <c r="F546" s="198" t="s">
        <v>1523</v>
      </c>
      <c r="G546" s="196"/>
      <c r="H546" s="196"/>
      <c r="I546" s="199"/>
      <c r="J546" s="200">
        <f>BK546</f>
        <v>0</v>
      </c>
      <c r="K546" s="196"/>
      <c r="L546" s="201"/>
      <c r="M546" s="202"/>
      <c r="N546" s="203"/>
      <c r="O546" s="203"/>
      <c r="P546" s="204">
        <f>P547+P568+P586+P598+P625+P640+P657+P664+P674+P696+P703+P716+P748+P759+P798+P805</f>
        <v>0</v>
      </c>
      <c r="Q546" s="203"/>
      <c r="R546" s="204">
        <f>R547+R568+R586+R598+R625+R640+R657+R664+R674+R696+R703+R716+R748+R759+R798+R805</f>
        <v>16.362331430000001</v>
      </c>
      <c r="S546" s="203"/>
      <c r="T546" s="205">
        <f>T547+T568+T586+T598+T625+T640+T657+T664+T674+T696+T703+T716+T748+T759+T798+T805</f>
        <v>17.593065000000003</v>
      </c>
      <c r="AR546" s="206" t="s">
        <v>83</v>
      </c>
      <c r="AT546" s="207" t="s">
        <v>72</v>
      </c>
      <c r="AU546" s="207" t="s">
        <v>73</v>
      </c>
      <c r="AY546" s="206" t="s">
        <v>152</v>
      </c>
      <c r="BK546" s="208">
        <f>BK547+BK568+BK586+BK598+BK625+BK640+BK657+BK664+BK674+BK696+BK703+BK716+BK748+BK759+BK798+BK805</f>
        <v>0</v>
      </c>
    </row>
    <row r="547" s="11" customFormat="1" ht="22.8" customHeight="1">
      <c r="B547" s="195"/>
      <c r="C547" s="196"/>
      <c r="D547" s="197" t="s">
        <v>72</v>
      </c>
      <c r="E547" s="209" t="s">
        <v>2345</v>
      </c>
      <c r="F547" s="209" t="s">
        <v>2346</v>
      </c>
      <c r="G547" s="196"/>
      <c r="H547" s="196"/>
      <c r="I547" s="199"/>
      <c r="J547" s="210">
        <f>BK547</f>
        <v>0</v>
      </c>
      <c r="K547" s="196"/>
      <c r="L547" s="201"/>
      <c r="M547" s="202"/>
      <c r="N547" s="203"/>
      <c r="O547" s="203"/>
      <c r="P547" s="204">
        <f>SUM(P548:P567)</f>
        <v>0</v>
      </c>
      <c r="Q547" s="203"/>
      <c r="R547" s="204">
        <f>SUM(R548:R567)</f>
        <v>1.54175</v>
      </c>
      <c r="S547" s="203"/>
      <c r="T547" s="205">
        <f>SUM(T548:T567)</f>
        <v>0</v>
      </c>
      <c r="AR547" s="206" t="s">
        <v>83</v>
      </c>
      <c r="AT547" s="207" t="s">
        <v>72</v>
      </c>
      <c r="AU547" s="207" t="s">
        <v>81</v>
      </c>
      <c r="AY547" s="206" t="s">
        <v>152</v>
      </c>
      <c r="BK547" s="208">
        <f>SUM(BK548:BK567)</f>
        <v>0</v>
      </c>
    </row>
    <row r="548" s="1" customFormat="1" ht="48" customHeight="1">
      <c r="B548" s="38"/>
      <c r="C548" s="264" t="s">
        <v>2347</v>
      </c>
      <c r="D548" s="264" t="s">
        <v>325</v>
      </c>
      <c r="E548" s="265" t="s">
        <v>2348</v>
      </c>
      <c r="F548" s="266" t="s">
        <v>2349</v>
      </c>
      <c r="G548" s="267" t="s">
        <v>223</v>
      </c>
      <c r="H548" s="268">
        <v>0.14799999999999999</v>
      </c>
      <c r="I548" s="269"/>
      <c r="J548" s="270">
        <f>ROUND(I548*H548,2)</f>
        <v>0</v>
      </c>
      <c r="K548" s="266" t="s">
        <v>1387</v>
      </c>
      <c r="L548" s="271"/>
      <c r="M548" s="272" t="s">
        <v>19</v>
      </c>
      <c r="N548" s="273" t="s">
        <v>44</v>
      </c>
      <c r="O548" s="83"/>
      <c r="P548" s="227">
        <f>O548*H548</f>
        <v>0</v>
      </c>
      <c r="Q548" s="227">
        <v>1</v>
      </c>
      <c r="R548" s="227">
        <f>Q548*H548</f>
        <v>0.14799999999999999</v>
      </c>
      <c r="S548" s="227">
        <v>0</v>
      </c>
      <c r="T548" s="228">
        <f>S548*H548</f>
        <v>0</v>
      </c>
      <c r="AR548" s="223" t="s">
        <v>407</v>
      </c>
      <c r="AT548" s="223" t="s">
        <v>325</v>
      </c>
      <c r="AU548" s="223" t="s">
        <v>83</v>
      </c>
      <c r="AY548" s="17" t="s">
        <v>152</v>
      </c>
      <c r="BE548" s="224">
        <f>IF(N548="základní",J548,0)</f>
        <v>0</v>
      </c>
      <c r="BF548" s="224">
        <f>IF(N548="snížená",J548,0)</f>
        <v>0</v>
      </c>
      <c r="BG548" s="224">
        <f>IF(N548="zákl. přenesená",J548,0)</f>
        <v>0</v>
      </c>
      <c r="BH548" s="224">
        <f>IF(N548="sníž. přenesená",J548,0)</f>
        <v>0</v>
      </c>
      <c r="BI548" s="224">
        <f>IF(N548="nulová",J548,0)</f>
        <v>0</v>
      </c>
      <c r="BJ548" s="17" t="s">
        <v>81</v>
      </c>
      <c r="BK548" s="224">
        <f>ROUND(I548*H548,2)</f>
        <v>0</v>
      </c>
      <c r="BL548" s="17" t="s">
        <v>285</v>
      </c>
      <c r="BM548" s="223" t="s">
        <v>2350</v>
      </c>
    </row>
    <row r="549" s="13" customFormat="1">
      <c r="B549" s="242"/>
      <c r="C549" s="243"/>
      <c r="D549" s="229" t="s">
        <v>182</v>
      </c>
      <c r="E549" s="244" t="s">
        <v>19</v>
      </c>
      <c r="F549" s="245" t="s">
        <v>2351</v>
      </c>
      <c r="G549" s="243"/>
      <c r="H549" s="246">
        <v>0.14799999999999999</v>
      </c>
      <c r="I549" s="247"/>
      <c r="J549" s="243"/>
      <c r="K549" s="243"/>
      <c r="L549" s="248"/>
      <c r="M549" s="249"/>
      <c r="N549" s="250"/>
      <c r="O549" s="250"/>
      <c r="P549" s="250"/>
      <c r="Q549" s="250"/>
      <c r="R549" s="250"/>
      <c r="S549" s="250"/>
      <c r="T549" s="251"/>
      <c r="AT549" s="252" t="s">
        <v>182</v>
      </c>
      <c r="AU549" s="252" t="s">
        <v>83</v>
      </c>
      <c r="AV549" s="13" t="s">
        <v>83</v>
      </c>
      <c r="AW549" s="13" t="s">
        <v>35</v>
      </c>
      <c r="AX549" s="13" t="s">
        <v>81</v>
      </c>
      <c r="AY549" s="252" t="s">
        <v>152</v>
      </c>
    </row>
    <row r="550" s="1" customFormat="1" ht="36" customHeight="1">
      <c r="B550" s="38"/>
      <c r="C550" s="211" t="s">
        <v>2352</v>
      </c>
      <c r="D550" s="211" t="s">
        <v>155</v>
      </c>
      <c r="E550" s="212" t="s">
        <v>2353</v>
      </c>
      <c r="F550" s="213" t="s">
        <v>2354</v>
      </c>
      <c r="G550" s="214" t="s">
        <v>236</v>
      </c>
      <c r="H550" s="215">
        <v>107.5</v>
      </c>
      <c r="I550" s="216"/>
      <c r="J550" s="217">
        <f>ROUND(I550*H550,2)</f>
        <v>0</v>
      </c>
      <c r="K550" s="213" t="s">
        <v>178</v>
      </c>
      <c r="L550" s="43"/>
      <c r="M550" s="225" t="s">
        <v>19</v>
      </c>
      <c r="N550" s="226" t="s">
        <v>44</v>
      </c>
      <c r="O550" s="83"/>
      <c r="P550" s="227">
        <f>O550*H550</f>
        <v>0</v>
      </c>
      <c r="Q550" s="227">
        <v>0</v>
      </c>
      <c r="R550" s="227">
        <f>Q550*H550</f>
        <v>0</v>
      </c>
      <c r="S550" s="227">
        <v>0</v>
      </c>
      <c r="T550" s="228">
        <f>S550*H550</f>
        <v>0</v>
      </c>
      <c r="AR550" s="223" t="s">
        <v>285</v>
      </c>
      <c r="AT550" s="223" t="s">
        <v>155</v>
      </c>
      <c r="AU550" s="223" t="s">
        <v>83</v>
      </c>
      <c r="AY550" s="17" t="s">
        <v>152</v>
      </c>
      <c r="BE550" s="224">
        <f>IF(N550="základní",J550,0)</f>
        <v>0</v>
      </c>
      <c r="BF550" s="224">
        <f>IF(N550="snížená",J550,0)</f>
        <v>0</v>
      </c>
      <c r="BG550" s="224">
        <f>IF(N550="zákl. přenesená",J550,0)</f>
        <v>0</v>
      </c>
      <c r="BH550" s="224">
        <f>IF(N550="sníž. přenesená",J550,0)</f>
        <v>0</v>
      </c>
      <c r="BI550" s="224">
        <f>IF(N550="nulová",J550,0)</f>
        <v>0</v>
      </c>
      <c r="BJ550" s="17" t="s">
        <v>81</v>
      </c>
      <c r="BK550" s="224">
        <f>ROUND(I550*H550,2)</f>
        <v>0</v>
      </c>
      <c r="BL550" s="17" t="s">
        <v>285</v>
      </c>
      <c r="BM550" s="223" t="s">
        <v>2355</v>
      </c>
    </row>
    <row r="551" s="13" customFormat="1">
      <c r="B551" s="242"/>
      <c r="C551" s="243"/>
      <c r="D551" s="229" t="s">
        <v>182</v>
      </c>
      <c r="E551" s="244" t="s">
        <v>19</v>
      </c>
      <c r="F551" s="245" t="s">
        <v>1887</v>
      </c>
      <c r="G551" s="243"/>
      <c r="H551" s="246">
        <v>107.5</v>
      </c>
      <c r="I551" s="247"/>
      <c r="J551" s="243"/>
      <c r="K551" s="243"/>
      <c r="L551" s="248"/>
      <c r="M551" s="249"/>
      <c r="N551" s="250"/>
      <c r="O551" s="250"/>
      <c r="P551" s="250"/>
      <c r="Q551" s="250"/>
      <c r="R551" s="250"/>
      <c r="S551" s="250"/>
      <c r="T551" s="251"/>
      <c r="AT551" s="252" t="s">
        <v>182</v>
      </c>
      <c r="AU551" s="252" t="s">
        <v>83</v>
      </c>
      <c r="AV551" s="13" t="s">
        <v>83</v>
      </c>
      <c r="AW551" s="13" t="s">
        <v>35</v>
      </c>
      <c r="AX551" s="13" t="s">
        <v>73</v>
      </c>
      <c r="AY551" s="252" t="s">
        <v>152</v>
      </c>
    </row>
    <row r="552" s="14" customFormat="1">
      <c r="B552" s="253"/>
      <c r="C552" s="254"/>
      <c r="D552" s="229" t="s">
        <v>182</v>
      </c>
      <c r="E552" s="255" t="s">
        <v>19</v>
      </c>
      <c r="F552" s="256" t="s">
        <v>189</v>
      </c>
      <c r="G552" s="254"/>
      <c r="H552" s="257">
        <v>107.5</v>
      </c>
      <c r="I552" s="258"/>
      <c r="J552" s="254"/>
      <c r="K552" s="254"/>
      <c r="L552" s="259"/>
      <c r="M552" s="260"/>
      <c r="N552" s="261"/>
      <c r="O552" s="261"/>
      <c r="P552" s="261"/>
      <c r="Q552" s="261"/>
      <c r="R552" s="261"/>
      <c r="S552" s="261"/>
      <c r="T552" s="262"/>
      <c r="AT552" s="263" t="s">
        <v>182</v>
      </c>
      <c r="AU552" s="263" t="s">
        <v>83</v>
      </c>
      <c r="AV552" s="14" t="s">
        <v>151</v>
      </c>
      <c r="AW552" s="14" t="s">
        <v>35</v>
      </c>
      <c r="AX552" s="14" t="s">
        <v>81</v>
      </c>
      <c r="AY552" s="263" t="s">
        <v>152</v>
      </c>
    </row>
    <row r="553" s="1" customFormat="1" ht="36" customHeight="1">
      <c r="B553" s="38"/>
      <c r="C553" s="211" t="s">
        <v>2356</v>
      </c>
      <c r="D553" s="211" t="s">
        <v>155</v>
      </c>
      <c r="E553" s="212" t="s">
        <v>2357</v>
      </c>
      <c r="F553" s="213" t="s">
        <v>2358</v>
      </c>
      <c r="G553" s="214" t="s">
        <v>236</v>
      </c>
      <c r="H553" s="215">
        <v>107.5</v>
      </c>
      <c r="I553" s="216"/>
      <c r="J553" s="217">
        <f>ROUND(I553*H553,2)</f>
        <v>0</v>
      </c>
      <c r="K553" s="213" t="s">
        <v>1387</v>
      </c>
      <c r="L553" s="43"/>
      <c r="M553" s="225" t="s">
        <v>19</v>
      </c>
      <c r="N553" s="226" t="s">
        <v>44</v>
      </c>
      <c r="O553" s="83"/>
      <c r="P553" s="227">
        <f>O553*H553</f>
        <v>0</v>
      </c>
      <c r="Q553" s="227">
        <v>0.0040000000000000001</v>
      </c>
      <c r="R553" s="227">
        <f>Q553*H553</f>
        <v>0.42999999999999999</v>
      </c>
      <c r="S553" s="227">
        <v>0</v>
      </c>
      <c r="T553" s="228">
        <f>S553*H553</f>
        <v>0</v>
      </c>
      <c r="AR553" s="223" t="s">
        <v>285</v>
      </c>
      <c r="AT553" s="223" t="s">
        <v>155</v>
      </c>
      <c r="AU553" s="223" t="s">
        <v>83</v>
      </c>
      <c r="AY553" s="17" t="s">
        <v>152</v>
      </c>
      <c r="BE553" s="224">
        <f>IF(N553="základní",J553,0)</f>
        <v>0</v>
      </c>
      <c r="BF553" s="224">
        <f>IF(N553="snížená",J553,0)</f>
        <v>0</v>
      </c>
      <c r="BG553" s="224">
        <f>IF(N553="zákl. přenesená",J553,0)</f>
        <v>0</v>
      </c>
      <c r="BH553" s="224">
        <f>IF(N553="sníž. přenesená",J553,0)</f>
        <v>0</v>
      </c>
      <c r="BI553" s="224">
        <f>IF(N553="nulová",J553,0)</f>
        <v>0</v>
      </c>
      <c r="BJ553" s="17" t="s">
        <v>81</v>
      </c>
      <c r="BK553" s="224">
        <f>ROUND(I553*H553,2)</f>
        <v>0</v>
      </c>
      <c r="BL553" s="17" t="s">
        <v>285</v>
      </c>
      <c r="BM553" s="223" t="s">
        <v>2359</v>
      </c>
    </row>
    <row r="554" s="13" customFormat="1">
      <c r="B554" s="242"/>
      <c r="C554" s="243"/>
      <c r="D554" s="229" t="s">
        <v>182</v>
      </c>
      <c r="E554" s="244" t="s">
        <v>19</v>
      </c>
      <c r="F554" s="245" t="s">
        <v>1887</v>
      </c>
      <c r="G554" s="243"/>
      <c r="H554" s="246">
        <v>107.5</v>
      </c>
      <c r="I554" s="247"/>
      <c r="J554" s="243"/>
      <c r="K554" s="243"/>
      <c r="L554" s="248"/>
      <c r="M554" s="249"/>
      <c r="N554" s="250"/>
      <c r="O554" s="250"/>
      <c r="P554" s="250"/>
      <c r="Q554" s="250"/>
      <c r="R554" s="250"/>
      <c r="S554" s="250"/>
      <c r="T554" s="251"/>
      <c r="AT554" s="252" t="s">
        <v>182</v>
      </c>
      <c r="AU554" s="252" t="s">
        <v>83</v>
      </c>
      <c r="AV554" s="13" t="s">
        <v>83</v>
      </c>
      <c r="AW554" s="13" t="s">
        <v>35</v>
      </c>
      <c r="AX554" s="13" t="s">
        <v>73</v>
      </c>
      <c r="AY554" s="252" t="s">
        <v>152</v>
      </c>
    </row>
    <row r="555" s="14" customFormat="1">
      <c r="B555" s="253"/>
      <c r="C555" s="254"/>
      <c r="D555" s="229" t="s">
        <v>182</v>
      </c>
      <c r="E555" s="255" t="s">
        <v>19</v>
      </c>
      <c r="F555" s="256" t="s">
        <v>189</v>
      </c>
      <c r="G555" s="254"/>
      <c r="H555" s="257">
        <v>107.5</v>
      </c>
      <c r="I555" s="258"/>
      <c r="J555" s="254"/>
      <c r="K555" s="254"/>
      <c r="L555" s="259"/>
      <c r="M555" s="260"/>
      <c r="N555" s="261"/>
      <c r="O555" s="261"/>
      <c r="P555" s="261"/>
      <c r="Q555" s="261"/>
      <c r="R555" s="261"/>
      <c r="S555" s="261"/>
      <c r="T555" s="262"/>
      <c r="AT555" s="263" t="s">
        <v>182</v>
      </c>
      <c r="AU555" s="263" t="s">
        <v>83</v>
      </c>
      <c r="AV555" s="14" t="s">
        <v>151</v>
      </c>
      <c r="AW555" s="14" t="s">
        <v>35</v>
      </c>
      <c r="AX555" s="14" t="s">
        <v>81</v>
      </c>
      <c r="AY555" s="263" t="s">
        <v>152</v>
      </c>
    </row>
    <row r="556" s="1" customFormat="1" ht="36" customHeight="1">
      <c r="B556" s="38"/>
      <c r="C556" s="211" t="s">
        <v>2360</v>
      </c>
      <c r="D556" s="211" t="s">
        <v>155</v>
      </c>
      <c r="E556" s="212" t="s">
        <v>2361</v>
      </c>
      <c r="F556" s="213" t="s">
        <v>2362</v>
      </c>
      <c r="G556" s="214" t="s">
        <v>236</v>
      </c>
      <c r="H556" s="215">
        <v>40</v>
      </c>
      <c r="I556" s="216"/>
      <c r="J556" s="217">
        <f>ROUND(I556*H556,2)</f>
        <v>0</v>
      </c>
      <c r="K556" s="213" t="s">
        <v>1387</v>
      </c>
      <c r="L556" s="43"/>
      <c r="M556" s="225" t="s">
        <v>19</v>
      </c>
      <c r="N556" s="226" t="s">
        <v>44</v>
      </c>
      <c r="O556" s="83"/>
      <c r="P556" s="227">
        <f>O556*H556</f>
        <v>0</v>
      </c>
      <c r="Q556" s="227">
        <v>0.0040000000000000001</v>
      </c>
      <c r="R556" s="227">
        <f>Q556*H556</f>
        <v>0.16</v>
      </c>
      <c r="S556" s="227">
        <v>0</v>
      </c>
      <c r="T556" s="228">
        <f>S556*H556</f>
        <v>0</v>
      </c>
      <c r="AR556" s="223" t="s">
        <v>285</v>
      </c>
      <c r="AT556" s="223" t="s">
        <v>155</v>
      </c>
      <c r="AU556" s="223" t="s">
        <v>83</v>
      </c>
      <c r="AY556" s="17" t="s">
        <v>152</v>
      </c>
      <c r="BE556" s="224">
        <f>IF(N556="základní",J556,0)</f>
        <v>0</v>
      </c>
      <c r="BF556" s="224">
        <f>IF(N556="snížená",J556,0)</f>
        <v>0</v>
      </c>
      <c r="BG556" s="224">
        <f>IF(N556="zákl. přenesená",J556,0)</f>
        <v>0</v>
      </c>
      <c r="BH556" s="224">
        <f>IF(N556="sníž. přenesená",J556,0)</f>
        <v>0</v>
      </c>
      <c r="BI556" s="224">
        <f>IF(N556="nulová",J556,0)</f>
        <v>0</v>
      </c>
      <c r="BJ556" s="17" t="s">
        <v>81</v>
      </c>
      <c r="BK556" s="224">
        <f>ROUND(I556*H556,2)</f>
        <v>0</v>
      </c>
      <c r="BL556" s="17" t="s">
        <v>285</v>
      </c>
      <c r="BM556" s="223" t="s">
        <v>2363</v>
      </c>
    </row>
    <row r="557" s="13" customFormat="1">
      <c r="B557" s="242"/>
      <c r="C557" s="243"/>
      <c r="D557" s="229" t="s">
        <v>182</v>
      </c>
      <c r="E557" s="244" t="s">
        <v>19</v>
      </c>
      <c r="F557" s="245" t="s">
        <v>1832</v>
      </c>
      <c r="G557" s="243"/>
      <c r="H557" s="246">
        <v>40</v>
      </c>
      <c r="I557" s="247"/>
      <c r="J557" s="243"/>
      <c r="K557" s="243"/>
      <c r="L557" s="248"/>
      <c r="M557" s="249"/>
      <c r="N557" s="250"/>
      <c r="O557" s="250"/>
      <c r="P557" s="250"/>
      <c r="Q557" s="250"/>
      <c r="R557" s="250"/>
      <c r="S557" s="250"/>
      <c r="T557" s="251"/>
      <c r="AT557" s="252" t="s">
        <v>182</v>
      </c>
      <c r="AU557" s="252" t="s">
        <v>83</v>
      </c>
      <c r="AV557" s="13" t="s">
        <v>83</v>
      </c>
      <c r="AW557" s="13" t="s">
        <v>35</v>
      </c>
      <c r="AX557" s="13" t="s">
        <v>73</v>
      </c>
      <c r="AY557" s="252" t="s">
        <v>152</v>
      </c>
    </row>
    <row r="558" s="14" customFormat="1">
      <c r="B558" s="253"/>
      <c r="C558" s="254"/>
      <c r="D558" s="229" t="s">
        <v>182</v>
      </c>
      <c r="E558" s="255" t="s">
        <v>19</v>
      </c>
      <c r="F558" s="256" t="s">
        <v>189</v>
      </c>
      <c r="G558" s="254"/>
      <c r="H558" s="257">
        <v>40</v>
      </c>
      <c r="I558" s="258"/>
      <c r="J558" s="254"/>
      <c r="K558" s="254"/>
      <c r="L558" s="259"/>
      <c r="M558" s="260"/>
      <c r="N558" s="261"/>
      <c r="O558" s="261"/>
      <c r="P558" s="261"/>
      <c r="Q558" s="261"/>
      <c r="R558" s="261"/>
      <c r="S558" s="261"/>
      <c r="T558" s="262"/>
      <c r="AT558" s="263" t="s">
        <v>182</v>
      </c>
      <c r="AU558" s="263" t="s">
        <v>83</v>
      </c>
      <c r="AV558" s="14" t="s">
        <v>151</v>
      </c>
      <c r="AW558" s="14" t="s">
        <v>35</v>
      </c>
      <c r="AX558" s="14" t="s">
        <v>81</v>
      </c>
      <c r="AY558" s="263" t="s">
        <v>152</v>
      </c>
    </row>
    <row r="559" s="1" customFormat="1" ht="48" customHeight="1">
      <c r="B559" s="38"/>
      <c r="C559" s="264" t="s">
        <v>2364</v>
      </c>
      <c r="D559" s="264" t="s">
        <v>325</v>
      </c>
      <c r="E559" s="265" t="s">
        <v>2365</v>
      </c>
      <c r="F559" s="266" t="s">
        <v>2366</v>
      </c>
      <c r="G559" s="267" t="s">
        <v>236</v>
      </c>
      <c r="H559" s="268">
        <v>147.5</v>
      </c>
      <c r="I559" s="269"/>
      <c r="J559" s="270">
        <f>ROUND(I559*H559,2)</f>
        <v>0</v>
      </c>
      <c r="K559" s="266" t="s">
        <v>1387</v>
      </c>
      <c r="L559" s="271"/>
      <c r="M559" s="272" t="s">
        <v>19</v>
      </c>
      <c r="N559" s="273" t="s">
        <v>44</v>
      </c>
      <c r="O559" s="83"/>
      <c r="P559" s="227">
        <f>O559*H559</f>
        <v>0</v>
      </c>
      <c r="Q559" s="227">
        <v>0.0044999999999999997</v>
      </c>
      <c r="R559" s="227">
        <f>Q559*H559</f>
        <v>0.66374999999999995</v>
      </c>
      <c r="S559" s="227">
        <v>0</v>
      </c>
      <c r="T559" s="228">
        <f>S559*H559</f>
        <v>0</v>
      </c>
      <c r="AR559" s="223" t="s">
        <v>407</v>
      </c>
      <c r="AT559" s="223" t="s">
        <v>325</v>
      </c>
      <c r="AU559" s="223" t="s">
        <v>83</v>
      </c>
      <c r="AY559" s="17" t="s">
        <v>152</v>
      </c>
      <c r="BE559" s="224">
        <f>IF(N559="základní",J559,0)</f>
        <v>0</v>
      </c>
      <c r="BF559" s="224">
        <f>IF(N559="snížená",J559,0)</f>
        <v>0</v>
      </c>
      <c r="BG559" s="224">
        <f>IF(N559="zákl. přenesená",J559,0)</f>
        <v>0</v>
      </c>
      <c r="BH559" s="224">
        <f>IF(N559="sníž. přenesená",J559,0)</f>
        <v>0</v>
      </c>
      <c r="BI559" s="224">
        <f>IF(N559="nulová",J559,0)</f>
        <v>0</v>
      </c>
      <c r="BJ559" s="17" t="s">
        <v>81</v>
      </c>
      <c r="BK559" s="224">
        <f>ROUND(I559*H559,2)</f>
        <v>0</v>
      </c>
      <c r="BL559" s="17" t="s">
        <v>285</v>
      </c>
      <c r="BM559" s="223" t="s">
        <v>2367</v>
      </c>
    </row>
    <row r="560" s="13" customFormat="1">
      <c r="B560" s="242"/>
      <c r="C560" s="243"/>
      <c r="D560" s="229" t="s">
        <v>182</v>
      </c>
      <c r="E560" s="244" t="s">
        <v>19</v>
      </c>
      <c r="F560" s="245" t="s">
        <v>1832</v>
      </c>
      <c r="G560" s="243"/>
      <c r="H560" s="246">
        <v>40</v>
      </c>
      <c r="I560" s="247"/>
      <c r="J560" s="243"/>
      <c r="K560" s="243"/>
      <c r="L560" s="248"/>
      <c r="M560" s="249"/>
      <c r="N560" s="250"/>
      <c r="O560" s="250"/>
      <c r="P560" s="250"/>
      <c r="Q560" s="250"/>
      <c r="R560" s="250"/>
      <c r="S560" s="250"/>
      <c r="T560" s="251"/>
      <c r="AT560" s="252" t="s">
        <v>182</v>
      </c>
      <c r="AU560" s="252" t="s">
        <v>83</v>
      </c>
      <c r="AV560" s="13" t="s">
        <v>83</v>
      </c>
      <c r="AW560" s="13" t="s">
        <v>35</v>
      </c>
      <c r="AX560" s="13" t="s">
        <v>73</v>
      </c>
      <c r="AY560" s="252" t="s">
        <v>152</v>
      </c>
    </row>
    <row r="561" s="13" customFormat="1">
      <c r="B561" s="242"/>
      <c r="C561" s="243"/>
      <c r="D561" s="229" t="s">
        <v>182</v>
      </c>
      <c r="E561" s="244" t="s">
        <v>19</v>
      </c>
      <c r="F561" s="245" t="s">
        <v>1887</v>
      </c>
      <c r="G561" s="243"/>
      <c r="H561" s="246">
        <v>107.5</v>
      </c>
      <c r="I561" s="247"/>
      <c r="J561" s="243"/>
      <c r="K561" s="243"/>
      <c r="L561" s="248"/>
      <c r="M561" s="249"/>
      <c r="N561" s="250"/>
      <c r="O561" s="250"/>
      <c r="P561" s="250"/>
      <c r="Q561" s="250"/>
      <c r="R561" s="250"/>
      <c r="S561" s="250"/>
      <c r="T561" s="251"/>
      <c r="AT561" s="252" t="s">
        <v>182</v>
      </c>
      <c r="AU561" s="252" t="s">
        <v>83</v>
      </c>
      <c r="AV561" s="13" t="s">
        <v>83</v>
      </c>
      <c r="AW561" s="13" t="s">
        <v>35</v>
      </c>
      <c r="AX561" s="13" t="s">
        <v>73</v>
      </c>
      <c r="AY561" s="252" t="s">
        <v>152</v>
      </c>
    </row>
    <row r="562" s="14" customFormat="1">
      <c r="B562" s="253"/>
      <c r="C562" s="254"/>
      <c r="D562" s="229" t="s">
        <v>182</v>
      </c>
      <c r="E562" s="255" t="s">
        <v>19</v>
      </c>
      <c r="F562" s="256" t="s">
        <v>189</v>
      </c>
      <c r="G562" s="254"/>
      <c r="H562" s="257">
        <v>147.5</v>
      </c>
      <c r="I562" s="258"/>
      <c r="J562" s="254"/>
      <c r="K562" s="254"/>
      <c r="L562" s="259"/>
      <c r="M562" s="260"/>
      <c r="N562" s="261"/>
      <c r="O562" s="261"/>
      <c r="P562" s="261"/>
      <c r="Q562" s="261"/>
      <c r="R562" s="261"/>
      <c r="S562" s="261"/>
      <c r="T562" s="262"/>
      <c r="AT562" s="263" t="s">
        <v>182</v>
      </c>
      <c r="AU562" s="263" t="s">
        <v>83</v>
      </c>
      <c r="AV562" s="14" t="s">
        <v>151</v>
      </c>
      <c r="AW562" s="14" t="s">
        <v>35</v>
      </c>
      <c r="AX562" s="14" t="s">
        <v>81</v>
      </c>
      <c r="AY562" s="263" t="s">
        <v>152</v>
      </c>
    </row>
    <row r="563" s="1" customFormat="1" ht="24" customHeight="1">
      <c r="B563" s="38"/>
      <c r="C563" s="211" t="s">
        <v>2368</v>
      </c>
      <c r="D563" s="211" t="s">
        <v>155</v>
      </c>
      <c r="E563" s="212" t="s">
        <v>2369</v>
      </c>
      <c r="F563" s="213" t="s">
        <v>2370</v>
      </c>
      <c r="G563" s="214" t="s">
        <v>236</v>
      </c>
      <c r="H563" s="215">
        <v>40</v>
      </c>
      <c r="I563" s="216"/>
      <c r="J563" s="217">
        <f>ROUND(I563*H563,2)</f>
        <v>0</v>
      </c>
      <c r="K563" s="213" t="s">
        <v>178</v>
      </c>
      <c r="L563" s="43"/>
      <c r="M563" s="225" t="s">
        <v>19</v>
      </c>
      <c r="N563" s="226" t="s">
        <v>44</v>
      </c>
      <c r="O563" s="83"/>
      <c r="P563" s="227">
        <f>O563*H563</f>
        <v>0</v>
      </c>
      <c r="Q563" s="227">
        <v>0.0035000000000000001</v>
      </c>
      <c r="R563" s="227">
        <f>Q563*H563</f>
        <v>0.14000000000000001</v>
      </c>
      <c r="S563" s="227">
        <v>0</v>
      </c>
      <c r="T563" s="228">
        <f>S563*H563</f>
        <v>0</v>
      </c>
      <c r="AR563" s="223" t="s">
        <v>285</v>
      </c>
      <c r="AT563" s="223" t="s">
        <v>155</v>
      </c>
      <c r="AU563" s="223" t="s">
        <v>83</v>
      </c>
      <c r="AY563" s="17" t="s">
        <v>152</v>
      </c>
      <c r="BE563" s="224">
        <f>IF(N563="základní",J563,0)</f>
        <v>0</v>
      </c>
      <c r="BF563" s="224">
        <f>IF(N563="snížená",J563,0)</f>
        <v>0</v>
      </c>
      <c r="BG563" s="224">
        <f>IF(N563="zákl. přenesená",J563,0)</f>
        <v>0</v>
      </c>
      <c r="BH563" s="224">
        <f>IF(N563="sníž. přenesená",J563,0)</f>
        <v>0</v>
      </c>
      <c r="BI563" s="224">
        <f>IF(N563="nulová",J563,0)</f>
        <v>0</v>
      </c>
      <c r="BJ563" s="17" t="s">
        <v>81</v>
      </c>
      <c r="BK563" s="224">
        <f>ROUND(I563*H563,2)</f>
        <v>0</v>
      </c>
      <c r="BL563" s="17" t="s">
        <v>285</v>
      </c>
      <c r="BM563" s="223" t="s">
        <v>2371</v>
      </c>
    </row>
    <row r="564" s="13" customFormat="1">
      <c r="B564" s="242"/>
      <c r="C564" s="243"/>
      <c r="D564" s="229" t="s">
        <v>182</v>
      </c>
      <c r="E564" s="244" t="s">
        <v>19</v>
      </c>
      <c r="F564" s="245" t="s">
        <v>1832</v>
      </c>
      <c r="G564" s="243"/>
      <c r="H564" s="246">
        <v>40</v>
      </c>
      <c r="I564" s="247"/>
      <c r="J564" s="243"/>
      <c r="K564" s="243"/>
      <c r="L564" s="248"/>
      <c r="M564" s="249"/>
      <c r="N564" s="250"/>
      <c r="O564" s="250"/>
      <c r="P564" s="250"/>
      <c r="Q564" s="250"/>
      <c r="R564" s="250"/>
      <c r="S564" s="250"/>
      <c r="T564" s="251"/>
      <c r="AT564" s="252" t="s">
        <v>182</v>
      </c>
      <c r="AU564" s="252" t="s">
        <v>83</v>
      </c>
      <c r="AV564" s="13" t="s">
        <v>83</v>
      </c>
      <c r="AW564" s="13" t="s">
        <v>35</v>
      </c>
      <c r="AX564" s="13" t="s">
        <v>73</v>
      </c>
      <c r="AY564" s="252" t="s">
        <v>152</v>
      </c>
    </row>
    <row r="565" s="14" customFormat="1">
      <c r="B565" s="253"/>
      <c r="C565" s="254"/>
      <c r="D565" s="229" t="s">
        <v>182</v>
      </c>
      <c r="E565" s="255" t="s">
        <v>19</v>
      </c>
      <c r="F565" s="256" t="s">
        <v>189</v>
      </c>
      <c r="G565" s="254"/>
      <c r="H565" s="257">
        <v>40</v>
      </c>
      <c r="I565" s="258"/>
      <c r="J565" s="254"/>
      <c r="K565" s="254"/>
      <c r="L565" s="259"/>
      <c r="M565" s="260"/>
      <c r="N565" s="261"/>
      <c r="O565" s="261"/>
      <c r="P565" s="261"/>
      <c r="Q565" s="261"/>
      <c r="R565" s="261"/>
      <c r="S565" s="261"/>
      <c r="T565" s="262"/>
      <c r="AT565" s="263" t="s">
        <v>182</v>
      </c>
      <c r="AU565" s="263" t="s">
        <v>83</v>
      </c>
      <c r="AV565" s="14" t="s">
        <v>151</v>
      </c>
      <c r="AW565" s="14" t="s">
        <v>35</v>
      </c>
      <c r="AX565" s="14" t="s">
        <v>81</v>
      </c>
      <c r="AY565" s="263" t="s">
        <v>152</v>
      </c>
    </row>
    <row r="566" s="1" customFormat="1" ht="48" customHeight="1">
      <c r="B566" s="38"/>
      <c r="C566" s="211" t="s">
        <v>2372</v>
      </c>
      <c r="D566" s="211" t="s">
        <v>155</v>
      </c>
      <c r="E566" s="212" t="s">
        <v>2373</v>
      </c>
      <c r="F566" s="213" t="s">
        <v>2374</v>
      </c>
      <c r="G566" s="214" t="s">
        <v>223</v>
      </c>
      <c r="H566" s="215">
        <v>3</v>
      </c>
      <c r="I566" s="216"/>
      <c r="J566" s="217">
        <f>ROUND(I566*H566,2)</f>
        <v>0</v>
      </c>
      <c r="K566" s="213" t="s">
        <v>178</v>
      </c>
      <c r="L566" s="43"/>
      <c r="M566" s="225" t="s">
        <v>19</v>
      </c>
      <c r="N566" s="226" t="s">
        <v>44</v>
      </c>
      <c r="O566" s="83"/>
      <c r="P566" s="227">
        <f>O566*H566</f>
        <v>0</v>
      </c>
      <c r="Q566" s="227">
        <v>0</v>
      </c>
      <c r="R566" s="227">
        <f>Q566*H566</f>
        <v>0</v>
      </c>
      <c r="S566" s="227">
        <v>0</v>
      </c>
      <c r="T566" s="228">
        <f>S566*H566</f>
        <v>0</v>
      </c>
      <c r="AR566" s="223" t="s">
        <v>285</v>
      </c>
      <c r="AT566" s="223" t="s">
        <v>155</v>
      </c>
      <c r="AU566" s="223" t="s">
        <v>83</v>
      </c>
      <c r="AY566" s="17" t="s">
        <v>152</v>
      </c>
      <c r="BE566" s="224">
        <f>IF(N566="základní",J566,0)</f>
        <v>0</v>
      </c>
      <c r="BF566" s="224">
        <f>IF(N566="snížená",J566,0)</f>
        <v>0</v>
      </c>
      <c r="BG566" s="224">
        <f>IF(N566="zákl. přenesená",J566,0)</f>
        <v>0</v>
      </c>
      <c r="BH566" s="224">
        <f>IF(N566="sníž. přenesená",J566,0)</f>
        <v>0</v>
      </c>
      <c r="BI566" s="224">
        <f>IF(N566="nulová",J566,0)</f>
        <v>0</v>
      </c>
      <c r="BJ566" s="17" t="s">
        <v>81</v>
      </c>
      <c r="BK566" s="224">
        <f>ROUND(I566*H566,2)</f>
        <v>0</v>
      </c>
      <c r="BL566" s="17" t="s">
        <v>285</v>
      </c>
      <c r="BM566" s="223" t="s">
        <v>2375</v>
      </c>
    </row>
    <row r="567" s="13" customFormat="1">
      <c r="B567" s="242"/>
      <c r="C567" s="243"/>
      <c r="D567" s="229" t="s">
        <v>182</v>
      </c>
      <c r="E567" s="244" t="s">
        <v>19</v>
      </c>
      <c r="F567" s="245" t="s">
        <v>196</v>
      </c>
      <c r="G567" s="243"/>
      <c r="H567" s="246">
        <v>3</v>
      </c>
      <c r="I567" s="247"/>
      <c r="J567" s="243"/>
      <c r="K567" s="243"/>
      <c r="L567" s="248"/>
      <c r="M567" s="249"/>
      <c r="N567" s="250"/>
      <c r="O567" s="250"/>
      <c r="P567" s="250"/>
      <c r="Q567" s="250"/>
      <c r="R567" s="250"/>
      <c r="S567" s="250"/>
      <c r="T567" s="251"/>
      <c r="AT567" s="252" t="s">
        <v>182</v>
      </c>
      <c r="AU567" s="252" t="s">
        <v>83</v>
      </c>
      <c r="AV567" s="13" t="s">
        <v>83</v>
      </c>
      <c r="AW567" s="13" t="s">
        <v>35</v>
      </c>
      <c r="AX567" s="13" t="s">
        <v>81</v>
      </c>
      <c r="AY567" s="252" t="s">
        <v>152</v>
      </c>
    </row>
    <row r="568" s="11" customFormat="1" ht="22.8" customHeight="1">
      <c r="B568" s="195"/>
      <c r="C568" s="196"/>
      <c r="D568" s="197" t="s">
        <v>72</v>
      </c>
      <c r="E568" s="209" t="s">
        <v>2376</v>
      </c>
      <c r="F568" s="209" t="s">
        <v>2377</v>
      </c>
      <c r="G568" s="196"/>
      <c r="H568" s="196"/>
      <c r="I568" s="199"/>
      <c r="J568" s="210">
        <f>BK568</f>
        <v>0</v>
      </c>
      <c r="K568" s="196"/>
      <c r="L568" s="201"/>
      <c r="M568" s="202"/>
      <c r="N568" s="203"/>
      <c r="O568" s="203"/>
      <c r="P568" s="204">
        <f>SUM(P569:P585)</f>
        <v>0</v>
      </c>
      <c r="Q568" s="203"/>
      <c r="R568" s="204">
        <f>SUM(R569:R585)</f>
        <v>0.51976</v>
      </c>
      <c r="S568" s="203"/>
      <c r="T568" s="205">
        <f>SUM(T569:T585)</f>
        <v>16.632000000000001</v>
      </c>
      <c r="AR568" s="206" t="s">
        <v>83</v>
      </c>
      <c r="AT568" s="207" t="s">
        <v>72</v>
      </c>
      <c r="AU568" s="207" t="s">
        <v>81</v>
      </c>
      <c r="AY568" s="206" t="s">
        <v>152</v>
      </c>
      <c r="BK568" s="208">
        <f>SUM(BK569:BK585)</f>
        <v>0</v>
      </c>
    </row>
    <row r="569" s="1" customFormat="1" ht="16.5" customHeight="1">
      <c r="B569" s="38"/>
      <c r="C569" s="211" t="s">
        <v>2378</v>
      </c>
      <c r="D569" s="211" t="s">
        <v>155</v>
      </c>
      <c r="E569" s="212" t="s">
        <v>2379</v>
      </c>
      <c r="F569" s="213" t="s">
        <v>2380</v>
      </c>
      <c r="G569" s="214" t="s">
        <v>236</v>
      </c>
      <c r="H569" s="215">
        <v>0</v>
      </c>
      <c r="I569" s="216"/>
      <c r="J569" s="217">
        <f>ROUND(I569*H569,2)</f>
        <v>0</v>
      </c>
      <c r="K569" s="213" t="s">
        <v>19</v>
      </c>
      <c r="L569" s="43"/>
      <c r="M569" s="225" t="s">
        <v>19</v>
      </c>
      <c r="N569" s="226" t="s">
        <v>44</v>
      </c>
      <c r="O569" s="83"/>
      <c r="P569" s="227">
        <f>O569*H569</f>
        <v>0</v>
      </c>
      <c r="Q569" s="227">
        <v>3.0000000000000001E-05</v>
      </c>
      <c r="R569" s="227">
        <f>Q569*H569</f>
        <v>0</v>
      </c>
      <c r="S569" s="227">
        <v>0</v>
      </c>
      <c r="T569" s="228">
        <f>S569*H569</f>
        <v>0</v>
      </c>
      <c r="AR569" s="223" t="s">
        <v>151</v>
      </c>
      <c r="AT569" s="223" t="s">
        <v>155</v>
      </c>
      <c r="AU569" s="223" t="s">
        <v>83</v>
      </c>
      <c r="AY569" s="17" t="s">
        <v>152</v>
      </c>
      <c r="BE569" s="224">
        <f>IF(N569="základní",J569,0)</f>
        <v>0</v>
      </c>
      <c r="BF569" s="224">
        <f>IF(N569="snížená",J569,0)</f>
        <v>0</v>
      </c>
      <c r="BG569" s="224">
        <f>IF(N569="zákl. přenesená",J569,0)</f>
        <v>0</v>
      </c>
      <c r="BH569" s="224">
        <f>IF(N569="sníž. přenesená",J569,0)</f>
        <v>0</v>
      </c>
      <c r="BI569" s="224">
        <f>IF(N569="nulová",J569,0)</f>
        <v>0</v>
      </c>
      <c r="BJ569" s="17" t="s">
        <v>81</v>
      </c>
      <c r="BK569" s="224">
        <f>ROUND(I569*H569,2)</f>
        <v>0</v>
      </c>
      <c r="BL569" s="17" t="s">
        <v>151</v>
      </c>
      <c r="BM569" s="223" t="s">
        <v>2381</v>
      </c>
    </row>
    <row r="570" s="12" customFormat="1">
      <c r="B570" s="232"/>
      <c r="C570" s="233"/>
      <c r="D570" s="229" t="s">
        <v>182</v>
      </c>
      <c r="E570" s="234" t="s">
        <v>19</v>
      </c>
      <c r="F570" s="235" t="s">
        <v>2382</v>
      </c>
      <c r="G570" s="233"/>
      <c r="H570" s="234" t="s">
        <v>19</v>
      </c>
      <c r="I570" s="236"/>
      <c r="J570" s="233"/>
      <c r="K570" s="233"/>
      <c r="L570" s="237"/>
      <c r="M570" s="238"/>
      <c r="N570" s="239"/>
      <c r="O570" s="239"/>
      <c r="P570" s="239"/>
      <c r="Q570" s="239"/>
      <c r="R570" s="239"/>
      <c r="S570" s="239"/>
      <c r="T570" s="240"/>
      <c r="AT570" s="241" t="s">
        <v>182</v>
      </c>
      <c r="AU570" s="241" t="s">
        <v>83</v>
      </c>
      <c r="AV570" s="12" t="s">
        <v>81</v>
      </c>
      <c r="AW570" s="12" t="s">
        <v>35</v>
      </c>
      <c r="AX570" s="12" t="s">
        <v>73</v>
      </c>
      <c r="AY570" s="241" t="s">
        <v>152</v>
      </c>
    </row>
    <row r="571" s="12" customFormat="1">
      <c r="B571" s="232"/>
      <c r="C571" s="233"/>
      <c r="D571" s="229" t="s">
        <v>182</v>
      </c>
      <c r="E571" s="234" t="s">
        <v>19</v>
      </c>
      <c r="F571" s="235" t="s">
        <v>2383</v>
      </c>
      <c r="G571" s="233"/>
      <c r="H571" s="234" t="s">
        <v>19</v>
      </c>
      <c r="I571" s="236"/>
      <c r="J571" s="233"/>
      <c r="K571" s="233"/>
      <c r="L571" s="237"/>
      <c r="M571" s="238"/>
      <c r="N571" s="239"/>
      <c r="O571" s="239"/>
      <c r="P571" s="239"/>
      <c r="Q571" s="239"/>
      <c r="R571" s="239"/>
      <c r="S571" s="239"/>
      <c r="T571" s="240"/>
      <c r="AT571" s="241" t="s">
        <v>182</v>
      </c>
      <c r="AU571" s="241" t="s">
        <v>83</v>
      </c>
      <c r="AV571" s="12" t="s">
        <v>81</v>
      </c>
      <c r="AW571" s="12" t="s">
        <v>35</v>
      </c>
      <c r="AX571" s="12" t="s">
        <v>73</v>
      </c>
      <c r="AY571" s="241" t="s">
        <v>152</v>
      </c>
    </row>
    <row r="572" s="12" customFormat="1">
      <c r="B572" s="232"/>
      <c r="C572" s="233"/>
      <c r="D572" s="229" t="s">
        <v>182</v>
      </c>
      <c r="E572" s="234" t="s">
        <v>19</v>
      </c>
      <c r="F572" s="235" t="s">
        <v>2384</v>
      </c>
      <c r="G572" s="233"/>
      <c r="H572" s="234" t="s">
        <v>19</v>
      </c>
      <c r="I572" s="236"/>
      <c r="J572" s="233"/>
      <c r="K572" s="233"/>
      <c r="L572" s="237"/>
      <c r="M572" s="238"/>
      <c r="N572" s="239"/>
      <c r="O572" s="239"/>
      <c r="P572" s="239"/>
      <c r="Q572" s="239"/>
      <c r="R572" s="239"/>
      <c r="S572" s="239"/>
      <c r="T572" s="240"/>
      <c r="AT572" s="241" t="s">
        <v>182</v>
      </c>
      <c r="AU572" s="241" t="s">
        <v>83</v>
      </c>
      <c r="AV572" s="12" t="s">
        <v>81</v>
      </c>
      <c r="AW572" s="12" t="s">
        <v>35</v>
      </c>
      <c r="AX572" s="12" t="s">
        <v>73</v>
      </c>
      <c r="AY572" s="241" t="s">
        <v>152</v>
      </c>
    </row>
    <row r="573" s="12" customFormat="1">
      <c r="B573" s="232"/>
      <c r="C573" s="233"/>
      <c r="D573" s="229" t="s">
        <v>182</v>
      </c>
      <c r="E573" s="234" t="s">
        <v>19</v>
      </c>
      <c r="F573" s="235" t="s">
        <v>2385</v>
      </c>
      <c r="G573" s="233"/>
      <c r="H573" s="234" t="s">
        <v>19</v>
      </c>
      <c r="I573" s="236"/>
      <c r="J573" s="233"/>
      <c r="K573" s="233"/>
      <c r="L573" s="237"/>
      <c r="M573" s="238"/>
      <c r="N573" s="239"/>
      <c r="O573" s="239"/>
      <c r="P573" s="239"/>
      <c r="Q573" s="239"/>
      <c r="R573" s="239"/>
      <c r="S573" s="239"/>
      <c r="T573" s="240"/>
      <c r="AT573" s="241" t="s">
        <v>182</v>
      </c>
      <c r="AU573" s="241" t="s">
        <v>83</v>
      </c>
      <c r="AV573" s="12" t="s">
        <v>81</v>
      </c>
      <c r="AW573" s="12" t="s">
        <v>35</v>
      </c>
      <c r="AX573" s="12" t="s">
        <v>73</v>
      </c>
      <c r="AY573" s="241" t="s">
        <v>152</v>
      </c>
    </row>
    <row r="574" s="13" customFormat="1">
      <c r="B574" s="242"/>
      <c r="C574" s="243"/>
      <c r="D574" s="229" t="s">
        <v>182</v>
      </c>
      <c r="E574" s="244" t="s">
        <v>19</v>
      </c>
      <c r="F574" s="245" t="s">
        <v>73</v>
      </c>
      <c r="G574" s="243"/>
      <c r="H574" s="246">
        <v>0</v>
      </c>
      <c r="I574" s="247"/>
      <c r="J574" s="243"/>
      <c r="K574" s="243"/>
      <c r="L574" s="248"/>
      <c r="M574" s="249"/>
      <c r="N574" s="250"/>
      <c r="O574" s="250"/>
      <c r="P574" s="250"/>
      <c r="Q574" s="250"/>
      <c r="R574" s="250"/>
      <c r="S574" s="250"/>
      <c r="T574" s="251"/>
      <c r="AT574" s="252" t="s">
        <v>182</v>
      </c>
      <c r="AU574" s="252" t="s">
        <v>83</v>
      </c>
      <c r="AV574" s="13" t="s">
        <v>83</v>
      </c>
      <c r="AW574" s="13" t="s">
        <v>35</v>
      </c>
      <c r="AX574" s="13" t="s">
        <v>81</v>
      </c>
      <c r="AY574" s="252" t="s">
        <v>152</v>
      </c>
    </row>
    <row r="575" s="1" customFormat="1" ht="24" customHeight="1">
      <c r="B575" s="38"/>
      <c r="C575" s="211" t="s">
        <v>2386</v>
      </c>
      <c r="D575" s="211" t="s">
        <v>155</v>
      </c>
      <c r="E575" s="212" t="s">
        <v>2387</v>
      </c>
      <c r="F575" s="213" t="s">
        <v>2388</v>
      </c>
      <c r="G575" s="214" t="s">
        <v>236</v>
      </c>
      <c r="H575" s="215">
        <v>198</v>
      </c>
      <c r="I575" s="216"/>
      <c r="J575" s="217">
        <f>ROUND(I575*H575,2)</f>
        <v>0</v>
      </c>
      <c r="K575" s="213" t="s">
        <v>1382</v>
      </c>
      <c r="L575" s="43"/>
      <c r="M575" s="225" t="s">
        <v>19</v>
      </c>
      <c r="N575" s="226" t="s">
        <v>44</v>
      </c>
      <c r="O575" s="83"/>
      <c r="P575" s="227">
        <f>O575*H575</f>
        <v>0</v>
      </c>
      <c r="Q575" s="227">
        <v>0.00072000000000000005</v>
      </c>
      <c r="R575" s="227">
        <f>Q575*H575</f>
        <v>0.14256000000000002</v>
      </c>
      <c r="S575" s="227">
        <v>0</v>
      </c>
      <c r="T575" s="228">
        <f>S575*H575</f>
        <v>0</v>
      </c>
      <c r="AR575" s="223" t="s">
        <v>285</v>
      </c>
      <c r="AT575" s="223" t="s">
        <v>155</v>
      </c>
      <c r="AU575" s="223" t="s">
        <v>83</v>
      </c>
      <c r="AY575" s="17" t="s">
        <v>152</v>
      </c>
      <c r="BE575" s="224">
        <f>IF(N575="základní",J575,0)</f>
        <v>0</v>
      </c>
      <c r="BF575" s="224">
        <f>IF(N575="snížená",J575,0)</f>
        <v>0</v>
      </c>
      <c r="BG575" s="224">
        <f>IF(N575="zákl. přenesená",J575,0)</f>
        <v>0</v>
      </c>
      <c r="BH575" s="224">
        <f>IF(N575="sníž. přenesená",J575,0)</f>
        <v>0</v>
      </c>
      <c r="BI575" s="224">
        <f>IF(N575="nulová",J575,0)</f>
        <v>0</v>
      </c>
      <c r="BJ575" s="17" t="s">
        <v>81</v>
      </c>
      <c r="BK575" s="224">
        <f>ROUND(I575*H575,2)</f>
        <v>0</v>
      </c>
      <c r="BL575" s="17" t="s">
        <v>285</v>
      </c>
      <c r="BM575" s="223" t="s">
        <v>2389</v>
      </c>
    </row>
    <row r="576" s="13" customFormat="1">
      <c r="B576" s="242"/>
      <c r="C576" s="243"/>
      <c r="D576" s="229" t="s">
        <v>182</v>
      </c>
      <c r="E576" s="244" t="s">
        <v>19</v>
      </c>
      <c r="F576" s="245" t="s">
        <v>2390</v>
      </c>
      <c r="G576" s="243"/>
      <c r="H576" s="246">
        <v>198</v>
      </c>
      <c r="I576" s="247"/>
      <c r="J576" s="243"/>
      <c r="K576" s="243"/>
      <c r="L576" s="248"/>
      <c r="M576" s="249"/>
      <c r="N576" s="250"/>
      <c r="O576" s="250"/>
      <c r="P576" s="250"/>
      <c r="Q576" s="250"/>
      <c r="R576" s="250"/>
      <c r="S576" s="250"/>
      <c r="T576" s="251"/>
      <c r="AT576" s="252" t="s">
        <v>182</v>
      </c>
      <c r="AU576" s="252" t="s">
        <v>83</v>
      </c>
      <c r="AV576" s="13" t="s">
        <v>83</v>
      </c>
      <c r="AW576" s="13" t="s">
        <v>35</v>
      </c>
      <c r="AX576" s="13" t="s">
        <v>81</v>
      </c>
      <c r="AY576" s="252" t="s">
        <v>152</v>
      </c>
    </row>
    <row r="577" s="1" customFormat="1" ht="24" customHeight="1">
      <c r="B577" s="38"/>
      <c r="C577" s="211" t="s">
        <v>2391</v>
      </c>
      <c r="D577" s="211" t="s">
        <v>155</v>
      </c>
      <c r="E577" s="212" t="s">
        <v>2392</v>
      </c>
      <c r="F577" s="213" t="s">
        <v>2393</v>
      </c>
      <c r="G577" s="214" t="s">
        <v>236</v>
      </c>
      <c r="H577" s="215">
        <v>198</v>
      </c>
      <c r="I577" s="216"/>
      <c r="J577" s="217">
        <f>ROUND(I577*H577,2)</f>
        <v>0</v>
      </c>
      <c r="K577" s="213" t="s">
        <v>1382</v>
      </c>
      <c r="L577" s="43"/>
      <c r="M577" s="225" t="s">
        <v>19</v>
      </c>
      <c r="N577" s="226" t="s">
        <v>44</v>
      </c>
      <c r="O577" s="83"/>
      <c r="P577" s="227">
        <f>O577*H577</f>
        <v>0</v>
      </c>
      <c r="Q577" s="227">
        <v>0</v>
      </c>
      <c r="R577" s="227">
        <f>Q577*H577</f>
        <v>0</v>
      </c>
      <c r="S577" s="227">
        <v>0</v>
      </c>
      <c r="T577" s="228">
        <f>S577*H577</f>
        <v>0</v>
      </c>
      <c r="AR577" s="223" t="s">
        <v>285</v>
      </c>
      <c r="AT577" s="223" t="s">
        <v>155</v>
      </c>
      <c r="AU577" s="223" t="s">
        <v>83</v>
      </c>
      <c r="AY577" s="17" t="s">
        <v>152</v>
      </c>
      <c r="BE577" s="224">
        <f>IF(N577="základní",J577,0)</f>
        <v>0</v>
      </c>
      <c r="BF577" s="224">
        <f>IF(N577="snížená",J577,0)</f>
        <v>0</v>
      </c>
      <c r="BG577" s="224">
        <f>IF(N577="zákl. přenesená",J577,0)</f>
        <v>0</v>
      </c>
      <c r="BH577" s="224">
        <f>IF(N577="sníž. přenesená",J577,0)</f>
        <v>0</v>
      </c>
      <c r="BI577" s="224">
        <f>IF(N577="nulová",J577,0)</f>
        <v>0</v>
      </c>
      <c r="BJ577" s="17" t="s">
        <v>81</v>
      </c>
      <c r="BK577" s="224">
        <f>ROUND(I577*H577,2)</f>
        <v>0</v>
      </c>
      <c r="BL577" s="17" t="s">
        <v>285</v>
      </c>
      <c r="BM577" s="223" t="s">
        <v>2394</v>
      </c>
    </row>
    <row r="578" s="13" customFormat="1">
      <c r="B578" s="242"/>
      <c r="C578" s="243"/>
      <c r="D578" s="229" t="s">
        <v>182</v>
      </c>
      <c r="E578" s="244" t="s">
        <v>19</v>
      </c>
      <c r="F578" s="245" t="s">
        <v>2390</v>
      </c>
      <c r="G578" s="243"/>
      <c r="H578" s="246">
        <v>198</v>
      </c>
      <c r="I578" s="247"/>
      <c r="J578" s="243"/>
      <c r="K578" s="243"/>
      <c r="L578" s="248"/>
      <c r="M578" s="249"/>
      <c r="N578" s="250"/>
      <c r="O578" s="250"/>
      <c r="P578" s="250"/>
      <c r="Q578" s="250"/>
      <c r="R578" s="250"/>
      <c r="S578" s="250"/>
      <c r="T578" s="251"/>
      <c r="AT578" s="252" t="s">
        <v>182</v>
      </c>
      <c r="AU578" s="252" t="s">
        <v>83</v>
      </c>
      <c r="AV578" s="13" t="s">
        <v>83</v>
      </c>
      <c r="AW578" s="13" t="s">
        <v>35</v>
      </c>
      <c r="AX578" s="13" t="s">
        <v>81</v>
      </c>
      <c r="AY578" s="252" t="s">
        <v>152</v>
      </c>
    </row>
    <row r="579" s="1" customFormat="1" ht="24" customHeight="1">
      <c r="B579" s="38"/>
      <c r="C579" s="264" t="s">
        <v>2395</v>
      </c>
      <c r="D579" s="264" t="s">
        <v>325</v>
      </c>
      <c r="E579" s="265" t="s">
        <v>2396</v>
      </c>
      <c r="F579" s="266" t="s">
        <v>2397</v>
      </c>
      <c r="G579" s="267" t="s">
        <v>236</v>
      </c>
      <c r="H579" s="268">
        <v>198</v>
      </c>
      <c r="I579" s="269"/>
      <c r="J579" s="270">
        <f>ROUND(I579*H579,2)</f>
        <v>0</v>
      </c>
      <c r="K579" s="266" t="s">
        <v>1382</v>
      </c>
      <c r="L579" s="271"/>
      <c r="M579" s="272" t="s">
        <v>19</v>
      </c>
      <c r="N579" s="273" t="s">
        <v>44</v>
      </c>
      <c r="O579" s="83"/>
      <c r="P579" s="227">
        <f>O579*H579</f>
        <v>0</v>
      </c>
      <c r="Q579" s="227">
        <v>0.0019</v>
      </c>
      <c r="R579" s="227">
        <f>Q579*H579</f>
        <v>0.37619999999999998</v>
      </c>
      <c r="S579" s="227">
        <v>0</v>
      </c>
      <c r="T579" s="228">
        <f>S579*H579</f>
        <v>0</v>
      </c>
      <c r="AR579" s="223" t="s">
        <v>407</v>
      </c>
      <c r="AT579" s="223" t="s">
        <v>325</v>
      </c>
      <c r="AU579" s="223" t="s">
        <v>83</v>
      </c>
      <c r="AY579" s="17" t="s">
        <v>152</v>
      </c>
      <c r="BE579" s="224">
        <f>IF(N579="základní",J579,0)</f>
        <v>0</v>
      </c>
      <c r="BF579" s="224">
        <f>IF(N579="snížená",J579,0)</f>
        <v>0</v>
      </c>
      <c r="BG579" s="224">
        <f>IF(N579="zákl. přenesená",J579,0)</f>
        <v>0</v>
      </c>
      <c r="BH579" s="224">
        <f>IF(N579="sníž. přenesená",J579,0)</f>
        <v>0</v>
      </c>
      <c r="BI579" s="224">
        <f>IF(N579="nulová",J579,0)</f>
        <v>0</v>
      </c>
      <c r="BJ579" s="17" t="s">
        <v>81</v>
      </c>
      <c r="BK579" s="224">
        <f>ROUND(I579*H579,2)</f>
        <v>0</v>
      </c>
      <c r="BL579" s="17" t="s">
        <v>285</v>
      </c>
      <c r="BM579" s="223" t="s">
        <v>2398</v>
      </c>
    </row>
    <row r="580" s="13" customFormat="1">
      <c r="B580" s="242"/>
      <c r="C580" s="243"/>
      <c r="D580" s="229" t="s">
        <v>182</v>
      </c>
      <c r="E580" s="244" t="s">
        <v>19</v>
      </c>
      <c r="F580" s="245" t="s">
        <v>2390</v>
      </c>
      <c r="G580" s="243"/>
      <c r="H580" s="246">
        <v>198</v>
      </c>
      <c r="I580" s="247"/>
      <c r="J580" s="243"/>
      <c r="K580" s="243"/>
      <c r="L580" s="248"/>
      <c r="M580" s="249"/>
      <c r="N580" s="250"/>
      <c r="O580" s="250"/>
      <c r="P580" s="250"/>
      <c r="Q580" s="250"/>
      <c r="R580" s="250"/>
      <c r="S580" s="250"/>
      <c r="T580" s="251"/>
      <c r="AT580" s="252" t="s">
        <v>182</v>
      </c>
      <c r="AU580" s="252" t="s">
        <v>83</v>
      </c>
      <c r="AV580" s="13" t="s">
        <v>83</v>
      </c>
      <c r="AW580" s="13" t="s">
        <v>35</v>
      </c>
      <c r="AX580" s="13" t="s">
        <v>81</v>
      </c>
      <c r="AY580" s="252" t="s">
        <v>152</v>
      </c>
    </row>
    <row r="581" s="1" customFormat="1" ht="16.5" customHeight="1">
      <c r="B581" s="38"/>
      <c r="C581" s="264" t="s">
        <v>2399</v>
      </c>
      <c r="D581" s="264" t="s">
        <v>325</v>
      </c>
      <c r="E581" s="265" t="s">
        <v>2400</v>
      </c>
      <c r="F581" s="266" t="s">
        <v>2401</v>
      </c>
      <c r="G581" s="267" t="s">
        <v>267</v>
      </c>
      <c r="H581" s="268">
        <v>1</v>
      </c>
      <c r="I581" s="269"/>
      <c r="J581" s="270">
        <f>ROUND(I581*H581,2)</f>
        <v>0</v>
      </c>
      <c r="K581" s="266" t="s">
        <v>1382</v>
      </c>
      <c r="L581" s="271"/>
      <c r="M581" s="272" t="s">
        <v>19</v>
      </c>
      <c r="N581" s="273" t="s">
        <v>44</v>
      </c>
      <c r="O581" s="83"/>
      <c r="P581" s="227">
        <f>O581*H581</f>
        <v>0</v>
      </c>
      <c r="Q581" s="227">
        <v>0.001</v>
      </c>
      <c r="R581" s="227">
        <f>Q581*H581</f>
        <v>0.001</v>
      </c>
      <c r="S581" s="227">
        <v>0</v>
      </c>
      <c r="T581" s="228">
        <f>S581*H581</f>
        <v>0</v>
      </c>
      <c r="AR581" s="223" t="s">
        <v>407</v>
      </c>
      <c r="AT581" s="223" t="s">
        <v>325</v>
      </c>
      <c r="AU581" s="223" t="s">
        <v>83</v>
      </c>
      <c r="AY581" s="17" t="s">
        <v>152</v>
      </c>
      <c r="BE581" s="224">
        <f>IF(N581="základní",J581,0)</f>
        <v>0</v>
      </c>
      <c r="BF581" s="224">
        <f>IF(N581="snížená",J581,0)</f>
        <v>0</v>
      </c>
      <c r="BG581" s="224">
        <f>IF(N581="zákl. přenesená",J581,0)</f>
        <v>0</v>
      </c>
      <c r="BH581" s="224">
        <f>IF(N581="sníž. přenesená",J581,0)</f>
        <v>0</v>
      </c>
      <c r="BI581" s="224">
        <f>IF(N581="nulová",J581,0)</f>
        <v>0</v>
      </c>
      <c r="BJ581" s="17" t="s">
        <v>81</v>
      </c>
      <c r="BK581" s="224">
        <f>ROUND(I581*H581,2)</f>
        <v>0</v>
      </c>
      <c r="BL581" s="17" t="s">
        <v>285</v>
      </c>
      <c r="BM581" s="223" t="s">
        <v>2402</v>
      </c>
    </row>
    <row r="582" s="1" customFormat="1" ht="24" customHeight="1">
      <c r="B582" s="38"/>
      <c r="C582" s="211" t="s">
        <v>2403</v>
      </c>
      <c r="D582" s="211" t="s">
        <v>155</v>
      </c>
      <c r="E582" s="212" t="s">
        <v>2404</v>
      </c>
      <c r="F582" s="213" t="s">
        <v>2405</v>
      </c>
      <c r="G582" s="214" t="s">
        <v>236</v>
      </c>
      <c r="H582" s="215">
        <v>198</v>
      </c>
      <c r="I582" s="216"/>
      <c r="J582" s="217">
        <f>ROUND(I582*H582,2)</f>
        <v>0</v>
      </c>
      <c r="K582" s="213" t="s">
        <v>1382</v>
      </c>
      <c r="L582" s="43"/>
      <c r="M582" s="225" t="s">
        <v>19</v>
      </c>
      <c r="N582" s="226" t="s">
        <v>44</v>
      </c>
      <c r="O582" s="83"/>
      <c r="P582" s="227">
        <f>O582*H582</f>
        <v>0</v>
      </c>
      <c r="Q582" s="227">
        <v>0</v>
      </c>
      <c r="R582" s="227">
        <f>Q582*H582</f>
        <v>0</v>
      </c>
      <c r="S582" s="227">
        <v>0.084000000000000005</v>
      </c>
      <c r="T582" s="228">
        <f>S582*H582</f>
        <v>16.632000000000001</v>
      </c>
      <c r="AR582" s="223" t="s">
        <v>151</v>
      </c>
      <c r="AT582" s="223" t="s">
        <v>155</v>
      </c>
      <c r="AU582" s="223" t="s">
        <v>83</v>
      </c>
      <c r="AY582" s="17" t="s">
        <v>152</v>
      </c>
      <c r="BE582" s="224">
        <f>IF(N582="základní",J582,0)</f>
        <v>0</v>
      </c>
      <c r="BF582" s="224">
        <f>IF(N582="snížená",J582,0)</f>
        <v>0</v>
      </c>
      <c r="BG582" s="224">
        <f>IF(N582="zákl. přenesená",J582,0)</f>
        <v>0</v>
      </c>
      <c r="BH582" s="224">
        <f>IF(N582="sníž. přenesená",J582,0)</f>
        <v>0</v>
      </c>
      <c r="BI582" s="224">
        <f>IF(N582="nulová",J582,0)</f>
        <v>0</v>
      </c>
      <c r="BJ582" s="17" t="s">
        <v>81</v>
      </c>
      <c r="BK582" s="224">
        <f>ROUND(I582*H582,2)</f>
        <v>0</v>
      </c>
      <c r="BL582" s="17" t="s">
        <v>151</v>
      </c>
      <c r="BM582" s="223" t="s">
        <v>2406</v>
      </c>
    </row>
    <row r="583" s="13" customFormat="1">
      <c r="B583" s="242"/>
      <c r="C583" s="243"/>
      <c r="D583" s="229" t="s">
        <v>182</v>
      </c>
      <c r="E583" s="244" t="s">
        <v>19</v>
      </c>
      <c r="F583" s="245" t="s">
        <v>2390</v>
      </c>
      <c r="G583" s="243"/>
      <c r="H583" s="246">
        <v>198</v>
      </c>
      <c r="I583" s="247"/>
      <c r="J583" s="243"/>
      <c r="K583" s="243"/>
      <c r="L583" s="248"/>
      <c r="M583" s="249"/>
      <c r="N583" s="250"/>
      <c r="O583" s="250"/>
      <c r="P583" s="250"/>
      <c r="Q583" s="250"/>
      <c r="R583" s="250"/>
      <c r="S583" s="250"/>
      <c r="T583" s="251"/>
      <c r="AT583" s="252" t="s">
        <v>182</v>
      </c>
      <c r="AU583" s="252" t="s">
        <v>83</v>
      </c>
      <c r="AV583" s="13" t="s">
        <v>83</v>
      </c>
      <c r="AW583" s="13" t="s">
        <v>35</v>
      </c>
      <c r="AX583" s="13" t="s">
        <v>81</v>
      </c>
      <c r="AY583" s="252" t="s">
        <v>152</v>
      </c>
    </row>
    <row r="584" s="1" customFormat="1" ht="24" customHeight="1">
      <c r="B584" s="38"/>
      <c r="C584" s="211" t="s">
        <v>2407</v>
      </c>
      <c r="D584" s="211" t="s">
        <v>155</v>
      </c>
      <c r="E584" s="212" t="s">
        <v>155</v>
      </c>
      <c r="F584" s="213" t="s">
        <v>2408</v>
      </c>
      <c r="G584" s="214" t="s">
        <v>236</v>
      </c>
      <c r="H584" s="215">
        <v>198</v>
      </c>
      <c r="I584" s="216"/>
      <c r="J584" s="217">
        <f>ROUND(I584*H584,2)</f>
        <v>0</v>
      </c>
      <c r="K584" s="213" t="s">
        <v>19</v>
      </c>
      <c r="L584" s="43"/>
      <c r="M584" s="225" t="s">
        <v>19</v>
      </c>
      <c r="N584" s="226" t="s">
        <v>44</v>
      </c>
      <c r="O584" s="83"/>
      <c r="P584" s="227">
        <f>O584*H584</f>
        <v>0</v>
      </c>
      <c r="Q584" s="227">
        <v>0</v>
      </c>
      <c r="R584" s="227">
        <f>Q584*H584</f>
        <v>0</v>
      </c>
      <c r="S584" s="227">
        <v>0</v>
      </c>
      <c r="T584" s="228">
        <f>S584*H584</f>
        <v>0</v>
      </c>
      <c r="AR584" s="223" t="s">
        <v>151</v>
      </c>
      <c r="AT584" s="223" t="s">
        <v>155</v>
      </c>
      <c r="AU584" s="223" t="s">
        <v>83</v>
      </c>
      <c r="AY584" s="17" t="s">
        <v>152</v>
      </c>
      <c r="BE584" s="224">
        <f>IF(N584="základní",J584,0)</f>
        <v>0</v>
      </c>
      <c r="BF584" s="224">
        <f>IF(N584="snížená",J584,0)</f>
        <v>0</v>
      </c>
      <c r="BG584" s="224">
        <f>IF(N584="zákl. přenesená",J584,0)</f>
        <v>0</v>
      </c>
      <c r="BH584" s="224">
        <f>IF(N584="sníž. přenesená",J584,0)</f>
        <v>0</v>
      </c>
      <c r="BI584" s="224">
        <f>IF(N584="nulová",J584,0)</f>
        <v>0</v>
      </c>
      <c r="BJ584" s="17" t="s">
        <v>81</v>
      </c>
      <c r="BK584" s="224">
        <f>ROUND(I584*H584,2)</f>
        <v>0</v>
      </c>
      <c r="BL584" s="17" t="s">
        <v>151</v>
      </c>
      <c r="BM584" s="223" t="s">
        <v>2409</v>
      </c>
    </row>
    <row r="585" s="13" customFormat="1">
      <c r="B585" s="242"/>
      <c r="C585" s="243"/>
      <c r="D585" s="229" t="s">
        <v>182</v>
      </c>
      <c r="E585" s="244" t="s">
        <v>19</v>
      </c>
      <c r="F585" s="245" t="s">
        <v>2390</v>
      </c>
      <c r="G585" s="243"/>
      <c r="H585" s="246">
        <v>198</v>
      </c>
      <c r="I585" s="247"/>
      <c r="J585" s="243"/>
      <c r="K585" s="243"/>
      <c r="L585" s="248"/>
      <c r="M585" s="249"/>
      <c r="N585" s="250"/>
      <c r="O585" s="250"/>
      <c r="P585" s="250"/>
      <c r="Q585" s="250"/>
      <c r="R585" s="250"/>
      <c r="S585" s="250"/>
      <c r="T585" s="251"/>
      <c r="AT585" s="252" t="s">
        <v>182</v>
      </c>
      <c r="AU585" s="252" t="s">
        <v>83</v>
      </c>
      <c r="AV585" s="13" t="s">
        <v>83</v>
      </c>
      <c r="AW585" s="13" t="s">
        <v>35</v>
      </c>
      <c r="AX585" s="13" t="s">
        <v>81</v>
      </c>
      <c r="AY585" s="252" t="s">
        <v>152</v>
      </c>
    </row>
    <row r="586" s="11" customFormat="1" ht="22.8" customHeight="1">
      <c r="B586" s="195"/>
      <c r="C586" s="196"/>
      <c r="D586" s="197" t="s">
        <v>72</v>
      </c>
      <c r="E586" s="209" t="s">
        <v>2410</v>
      </c>
      <c r="F586" s="209" t="s">
        <v>2411</v>
      </c>
      <c r="G586" s="196"/>
      <c r="H586" s="196"/>
      <c r="I586" s="199"/>
      <c r="J586" s="210">
        <f>BK586</f>
        <v>0</v>
      </c>
      <c r="K586" s="196"/>
      <c r="L586" s="201"/>
      <c r="M586" s="202"/>
      <c r="N586" s="203"/>
      <c r="O586" s="203"/>
      <c r="P586" s="204">
        <f>SUM(P587:P597)</f>
        <v>0</v>
      </c>
      <c r="Q586" s="203"/>
      <c r="R586" s="204">
        <f>SUM(R587:R597)</f>
        <v>4.8173399999999997</v>
      </c>
      <c r="S586" s="203"/>
      <c r="T586" s="205">
        <f>SUM(T587:T597)</f>
        <v>0</v>
      </c>
      <c r="AR586" s="206" t="s">
        <v>83</v>
      </c>
      <c r="AT586" s="207" t="s">
        <v>72</v>
      </c>
      <c r="AU586" s="207" t="s">
        <v>81</v>
      </c>
      <c r="AY586" s="206" t="s">
        <v>152</v>
      </c>
      <c r="BK586" s="208">
        <f>SUM(BK587:BK597)</f>
        <v>0</v>
      </c>
    </row>
    <row r="587" s="1" customFormat="1" ht="36" customHeight="1">
      <c r="B587" s="38"/>
      <c r="C587" s="211" t="s">
        <v>2412</v>
      </c>
      <c r="D587" s="211" t="s">
        <v>155</v>
      </c>
      <c r="E587" s="212" t="s">
        <v>2413</v>
      </c>
      <c r="F587" s="213" t="s">
        <v>2414</v>
      </c>
      <c r="G587" s="214" t="s">
        <v>236</v>
      </c>
      <c r="H587" s="215">
        <v>198</v>
      </c>
      <c r="I587" s="216"/>
      <c r="J587" s="217">
        <f>ROUND(I587*H587,2)</f>
        <v>0</v>
      </c>
      <c r="K587" s="213" t="s">
        <v>1387</v>
      </c>
      <c r="L587" s="43"/>
      <c r="M587" s="225" t="s">
        <v>19</v>
      </c>
      <c r="N587" s="226" t="s">
        <v>44</v>
      </c>
      <c r="O587" s="83"/>
      <c r="P587" s="227">
        <f>O587*H587</f>
        <v>0</v>
      </c>
      <c r="Q587" s="227">
        <v>0</v>
      </c>
      <c r="R587" s="227">
        <f>Q587*H587</f>
        <v>0</v>
      </c>
      <c r="S587" s="227">
        <v>0</v>
      </c>
      <c r="T587" s="228">
        <f>S587*H587</f>
        <v>0</v>
      </c>
      <c r="AR587" s="223" t="s">
        <v>285</v>
      </c>
      <c r="AT587" s="223" t="s">
        <v>155</v>
      </c>
      <c r="AU587" s="223" t="s">
        <v>83</v>
      </c>
      <c r="AY587" s="17" t="s">
        <v>152</v>
      </c>
      <c r="BE587" s="224">
        <f>IF(N587="základní",J587,0)</f>
        <v>0</v>
      </c>
      <c r="BF587" s="224">
        <f>IF(N587="snížená",J587,0)</f>
        <v>0</v>
      </c>
      <c r="BG587" s="224">
        <f>IF(N587="zákl. přenesená",J587,0)</f>
        <v>0</v>
      </c>
      <c r="BH587" s="224">
        <f>IF(N587="sníž. přenesená",J587,0)</f>
        <v>0</v>
      </c>
      <c r="BI587" s="224">
        <f>IF(N587="nulová",J587,0)</f>
        <v>0</v>
      </c>
      <c r="BJ587" s="17" t="s">
        <v>81</v>
      </c>
      <c r="BK587" s="224">
        <f>ROUND(I587*H587,2)</f>
        <v>0</v>
      </c>
      <c r="BL587" s="17" t="s">
        <v>285</v>
      </c>
      <c r="BM587" s="223" t="s">
        <v>2415</v>
      </c>
    </row>
    <row r="588" s="13" customFormat="1">
      <c r="B588" s="242"/>
      <c r="C588" s="243"/>
      <c r="D588" s="229" t="s">
        <v>182</v>
      </c>
      <c r="E588" s="244" t="s">
        <v>19</v>
      </c>
      <c r="F588" s="245" t="s">
        <v>2390</v>
      </c>
      <c r="G588" s="243"/>
      <c r="H588" s="246">
        <v>198</v>
      </c>
      <c r="I588" s="247"/>
      <c r="J588" s="243"/>
      <c r="K588" s="243"/>
      <c r="L588" s="248"/>
      <c r="M588" s="249"/>
      <c r="N588" s="250"/>
      <c r="O588" s="250"/>
      <c r="P588" s="250"/>
      <c r="Q588" s="250"/>
      <c r="R588" s="250"/>
      <c r="S588" s="250"/>
      <c r="T588" s="251"/>
      <c r="AT588" s="252" t="s">
        <v>182</v>
      </c>
      <c r="AU588" s="252" t="s">
        <v>83</v>
      </c>
      <c r="AV588" s="13" t="s">
        <v>83</v>
      </c>
      <c r="AW588" s="13" t="s">
        <v>35</v>
      </c>
      <c r="AX588" s="13" t="s">
        <v>81</v>
      </c>
      <c r="AY588" s="252" t="s">
        <v>152</v>
      </c>
    </row>
    <row r="589" s="1" customFormat="1" ht="24" customHeight="1">
      <c r="B589" s="38"/>
      <c r="C589" s="264" t="s">
        <v>2416</v>
      </c>
      <c r="D589" s="264" t="s">
        <v>325</v>
      </c>
      <c r="E589" s="265" t="s">
        <v>2417</v>
      </c>
      <c r="F589" s="266" t="s">
        <v>2418</v>
      </c>
      <c r="G589" s="267" t="s">
        <v>236</v>
      </c>
      <c r="H589" s="268">
        <v>198</v>
      </c>
      <c r="I589" s="269"/>
      <c r="J589" s="270">
        <f>ROUND(I589*H589,2)</f>
        <v>0</v>
      </c>
      <c r="K589" s="266" t="s">
        <v>1382</v>
      </c>
      <c r="L589" s="271"/>
      <c r="M589" s="272" t="s">
        <v>19</v>
      </c>
      <c r="N589" s="273" t="s">
        <v>44</v>
      </c>
      <c r="O589" s="83"/>
      <c r="P589" s="227">
        <f>O589*H589</f>
        <v>0</v>
      </c>
      <c r="Q589" s="227">
        <v>0.024070000000000001</v>
      </c>
      <c r="R589" s="227">
        <f>Q589*H589</f>
        <v>4.76586</v>
      </c>
      <c r="S589" s="227">
        <v>0</v>
      </c>
      <c r="T589" s="228">
        <f>S589*H589</f>
        <v>0</v>
      </c>
      <c r="AR589" s="223" t="s">
        <v>407</v>
      </c>
      <c r="AT589" s="223" t="s">
        <v>325</v>
      </c>
      <c r="AU589" s="223" t="s">
        <v>83</v>
      </c>
      <c r="AY589" s="17" t="s">
        <v>152</v>
      </c>
      <c r="BE589" s="224">
        <f>IF(N589="základní",J589,0)</f>
        <v>0</v>
      </c>
      <c r="BF589" s="224">
        <f>IF(N589="snížená",J589,0)</f>
        <v>0</v>
      </c>
      <c r="BG589" s="224">
        <f>IF(N589="zákl. přenesená",J589,0)</f>
        <v>0</v>
      </c>
      <c r="BH589" s="224">
        <f>IF(N589="sníž. přenesená",J589,0)</f>
        <v>0</v>
      </c>
      <c r="BI589" s="224">
        <f>IF(N589="nulová",J589,0)</f>
        <v>0</v>
      </c>
      <c r="BJ589" s="17" t="s">
        <v>81</v>
      </c>
      <c r="BK589" s="224">
        <f>ROUND(I589*H589,2)</f>
        <v>0</v>
      </c>
      <c r="BL589" s="17" t="s">
        <v>285</v>
      </c>
      <c r="BM589" s="223" t="s">
        <v>2419</v>
      </c>
    </row>
    <row r="590" s="1" customFormat="1" ht="16.5" customHeight="1">
      <c r="B590" s="38"/>
      <c r="C590" s="264" t="s">
        <v>2420</v>
      </c>
      <c r="D590" s="264" t="s">
        <v>325</v>
      </c>
      <c r="E590" s="265" t="s">
        <v>2421</v>
      </c>
      <c r="F590" s="266" t="s">
        <v>2422</v>
      </c>
      <c r="G590" s="267" t="s">
        <v>236</v>
      </c>
      <c r="H590" s="268">
        <v>198</v>
      </c>
      <c r="I590" s="269"/>
      <c r="J590" s="270">
        <f>ROUND(I590*H590,2)</f>
        <v>0</v>
      </c>
      <c r="K590" s="266" t="s">
        <v>1382</v>
      </c>
      <c r="L590" s="271"/>
      <c r="M590" s="272" t="s">
        <v>19</v>
      </c>
      <c r="N590" s="273" t="s">
        <v>44</v>
      </c>
      <c r="O590" s="83"/>
      <c r="P590" s="227">
        <f>O590*H590</f>
        <v>0</v>
      </c>
      <c r="Q590" s="227">
        <v>6.0000000000000002E-05</v>
      </c>
      <c r="R590" s="227">
        <f>Q590*H590</f>
        <v>0.01188</v>
      </c>
      <c r="S590" s="227">
        <v>0</v>
      </c>
      <c r="T590" s="228">
        <f>S590*H590</f>
        <v>0</v>
      </c>
      <c r="AR590" s="223" t="s">
        <v>407</v>
      </c>
      <c r="AT590" s="223" t="s">
        <v>325</v>
      </c>
      <c r="AU590" s="223" t="s">
        <v>83</v>
      </c>
      <c r="AY590" s="17" t="s">
        <v>152</v>
      </c>
      <c r="BE590" s="224">
        <f>IF(N590="základní",J590,0)</f>
        <v>0</v>
      </c>
      <c r="BF590" s="224">
        <f>IF(N590="snížená",J590,0)</f>
        <v>0</v>
      </c>
      <c r="BG590" s="224">
        <f>IF(N590="zákl. přenesená",J590,0)</f>
        <v>0</v>
      </c>
      <c r="BH590" s="224">
        <f>IF(N590="sníž. přenesená",J590,0)</f>
        <v>0</v>
      </c>
      <c r="BI590" s="224">
        <f>IF(N590="nulová",J590,0)</f>
        <v>0</v>
      </c>
      <c r="BJ590" s="17" t="s">
        <v>81</v>
      </c>
      <c r="BK590" s="224">
        <f>ROUND(I590*H590,2)</f>
        <v>0</v>
      </c>
      <c r="BL590" s="17" t="s">
        <v>285</v>
      </c>
      <c r="BM590" s="223" t="s">
        <v>2423</v>
      </c>
    </row>
    <row r="591" s="1" customFormat="1" ht="36" customHeight="1">
      <c r="B591" s="38"/>
      <c r="C591" s="211" t="s">
        <v>2424</v>
      </c>
      <c r="D591" s="211" t="s">
        <v>155</v>
      </c>
      <c r="E591" s="212" t="s">
        <v>2425</v>
      </c>
      <c r="F591" s="213" t="s">
        <v>2426</v>
      </c>
      <c r="G591" s="214" t="s">
        <v>236</v>
      </c>
      <c r="H591" s="215">
        <v>107.5</v>
      </c>
      <c r="I591" s="216"/>
      <c r="J591" s="217">
        <f>ROUND(I591*H591,2)</f>
        <v>0</v>
      </c>
      <c r="K591" s="213" t="s">
        <v>178</v>
      </c>
      <c r="L591" s="43"/>
      <c r="M591" s="225" t="s">
        <v>19</v>
      </c>
      <c r="N591" s="226" t="s">
        <v>44</v>
      </c>
      <c r="O591" s="83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AR591" s="223" t="s">
        <v>285</v>
      </c>
      <c r="AT591" s="223" t="s">
        <v>155</v>
      </c>
      <c r="AU591" s="223" t="s">
        <v>83</v>
      </c>
      <c r="AY591" s="17" t="s">
        <v>152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7" t="s">
        <v>81</v>
      </c>
      <c r="BK591" s="224">
        <f>ROUND(I591*H591,2)</f>
        <v>0</v>
      </c>
      <c r="BL591" s="17" t="s">
        <v>285</v>
      </c>
      <c r="BM591" s="223" t="s">
        <v>2427</v>
      </c>
    </row>
    <row r="592" s="13" customFormat="1">
      <c r="B592" s="242"/>
      <c r="C592" s="243"/>
      <c r="D592" s="229" t="s">
        <v>182</v>
      </c>
      <c r="E592" s="244" t="s">
        <v>19</v>
      </c>
      <c r="F592" s="245" t="s">
        <v>1887</v>
      </c>
      <c r="G592" s="243"/>
      <c r="H592" s="246">
        <v>107.5</v>
      </c>
      <c r="I592" s="247"/>
      <c r="J592" s="243"/>
      <c r="K592" s="243"/>
      <c r="L592" s="248"/>
      <c r="M592" s="249"/>
      <c r="N592" s="250"/>
      <c r="O592" s="250"/>
      <c r="P592" s="250"/>
      <c r="Q592" s="250"/>
      <c r="R592" s="250"/>
      <c r="S592" s="250"/>
      <c r="T592" s="251"/>
      <c r="AT592" s="252" t="s">
        <v>182</v>
      </c>
      <c r="AU592" s="252" t="s">
        <v>83</v>
      </c>
      <c r="AV592" s="13" t="s">
        <v>83</v>
      </c>
      <c r="AW592" s="13" t="s">
        <v>35</v>
      </c>
      <c r="AX592" s="13" t="s">
        <v>73</v>
      </c>
      <c r="AY592" s="252" t="s">
        <v>152</v>
      </c>
    </row>
    <row r="593" s="14" customFormat="1">
      <c r="B593" s="253"/>
      <c r="C593" s="254"/>
      <c r="D593" s="229" t="s">
        <v>182</v>
      </c>
      <c r="E593" s="255" t="s">
        <v>19</v>
      </c>
      <c r="F593" s="256" t="s">
        <v>189</v>
      </c>
      <c r="G593" s="254"/>
      <c r="H593" s="257">
        <v>107.5</v>
      </c>
      <c r="I593" s="258"/>
      <c r="J593" s="254"/>
      <c r="K593" s="254"/>
      <c r="L593" s="259"/>
      <c r="M593" s="260"/>
      <c r="N593" s="261"/>
      <c r="O593" s="261"/>
      <c r="P593" s="261"/>
      <c r="Q593" s="261"/>
      <c r="R593" s="261"/>
      <c r="S593" s="261"/>
      <c r="T593" s="262"/>
      <c r="AT593" s="263" t="s">
        <v>182</v>
      </c>
      <c r="AU593" s="263" t="s">
        <v>83</v>
      </c>
      <c r="AV593" s="14" t="s">
        <v>151</v>
      </c>
      <c r="AW593" s="14" t="s">
        <v>35</v>
      </c>
      <c r="AX593" s="14" t="s">
        <v>81</v>
      </c>
      <c r="AY593" s="263" t="s">
        <v>152</v>
      </c>
    </row>
    <row r="594" s="1" customFormat="1" ht="24" customHeight="1">
      <c r="B594" s="38"/>
      <c r="C594" s="264" t="s">
        <v>2428</v>
      </c>
      <c r="D594" s="264" t="s">
        <v>325</v>
      </c>
      <c r="E594" s="265" t="s">
        <v>2429</v>
      </c>
      <c r="F594" s="266" t="s">
        <v>2430</v>
      </c>
      <c r="G594" s="267" t="s">
        <v>236</v>
      </c>
      <c r="H594" s="268">
        <v>198</v>
      </c>
      <c r="I594" s="269"/>
      <c r="J594" s="270">
        <f>ROUND(I594*H594,2)</f>
        <v>0</v>
      </c>
      <c r="K594" s="266" t="s">
        <v>178</v>
      </c>
      <c r="L594" s="271"/>
      <c r="M594" s="272" t="s">
        <v>19</v>
      </c>
      <c r="N594" s="273" t="s">
        <v>44</v>
      </c>
      <c r="O594" s="83"/>
      <c r="P594" s="227">
        <f>O594*H594</f>
        <v>0</v>
      </c>
      <c r="Q594" s="227">
        <v>0.00020000000000000001</v>
      </c>
      <c r="R594" s="227">
        <f>Q594*H594</f>
        <v>0.039600000000000003</v>
      </c>
      <c r="S594" s="227">
        <v>0</v>
      </c>
      <c r="T594" s="228">
        <f>S594*H594</f>
        <v>0</v>
      </c>
      <c r="AR594" s="223" t="s">
        <v>407</v>
      </c>
      <c r="AT594" s="223" t="s">
        <v>325</v>
      </c>
      <c r="AU594" s="223" t="s">
        <v>83</v>
      </c>
      <c r="AY594" s="17" t="s">
        <v>152</v>
      </c>
      <c r="BE594" s="224">
        <f>IF(N594="základní",J594,0)</f>
        <v>0</v>
      </c>
      <c r="BF594" s="224">
        <f>IF(N594="snížená",J594,0)</f>
        <v>0</v>
      </c>
      <c r="BG594" s="224">
        <f>IF(N594="zákl. přenesená",J594,0)</f>
        <v>0</v>
      </c>
      <c r="BH594" s="224">
        <f>IF(N594="sníž. přenesená",J594,0)</f>
        <v>0</v>
      </c>
      <c r="BI594" s="224">
        <f>IF(N594="nulová",J594,0)</f>
        <v>0</v>
      </c>
      <c r="BJ594" s="17" t="s">
        <v>81</v>
      </c>
      <c r="BK594" s="224">
        <f>ROUND(I594*H594,2)</f>
        <v>0</v>
      </c>
      <c r="BL594" s="17" t="s">
        <v>285</v>
      </c>
      <c r="BM594" s="223" t="s">
        <v>2431</v>
      </c>
    </row>
    <row r="595" s="13" customFormat="1">
      <c r="B595" s="242"/>
      <c r="C595" s="243"/>
      <c r="D595" s="229" t="s">
        <v>182</v>
      </c>
      <c r="E595" s="244" t="s">
        <v>19</v>
      </c>
      <c r="F595" s="245" t="s">
        <v>2390</v>
      </c>
      <c r="G595" s="243"/>
      <c r="H595" s="246">
        <v>198</v>
      </c>
      <c r="I595" s="247"/>
      <c r="J595" s="243"/>
      <c r="K595" s="243"/>
      <c r="L595" s="248"/>
      <c r="M595" s="249"/>
      <c r="N595" s="250"/>
      <c r="O595" s="250"/>
      <c r="P595" s="250"/>
      <c r="Q595" s="250"/>
      <c r="R595" s="250"/>
      <c r="S595" s="250"/>
      <c r="T595" s="251"/>
      <c r="AT595" s="252" t="s">
        <v>182</v>
      </c>
      <c r="AU595" s="252" t="s">
        <v>83</v>
      </c>
      <c r="AV595" s="13" t="s">
        <v>83</v>
      </c>
      <c r="AW595" s="13" t="s">
        <v>35</v>
      </c>
      <c r="AX595" s="13" t="s">
        <v>81</v>
      </c>
      <c r="AY595" s="252" t="s">
        <v>152</v>
      </c>
    </row>
    <row r="596" s="1" customFormat="1" ht="36" customHeight="1">
      <c r="B596" s="38"/>
      <c r="C596" s="211" t="s">
        <v>795</v>
      </c>
      <c r="D596" s="211" t="s">
        <v>155</v>
      </c>
      <c r="E596" s="212" t="s">
        <v>2432</v>
      </c>
      <c r="F596" s="213" t="s">
        <v>2433</v>
      </c>
      <c r="G596" s="214" t="s">
        <v>223</v>
      </c>
      <c r="H596" s="215">
        <v>2</v>
      </c>
      <c r="I596" s="216"/>
      <c r="J596" s="217">
        <f>ROUND(I596*H596,2)</f>
        <v>0</v>
      </c>
      <c r="K596" s="213" t="s">
        <v>178</v>
      </c>
      <c r="L596" s="43"/>
      <c r="M596" s="225" t="s">
        <v>19</v>
      </c>
      <c r="N596" s="226" t="s">
        <v>44</v>
      </c>
      <c r="O596" s="83"/>
      <c r="P596" s="227">
        <f>O596*H596</f>
        <v>0</v>
      </c>
      <c r="Q596" s="227">
        <v>0</v>
      </c>
      <c r="R596" s="227">
        <f>Q596*H596</f>
        <v>0</v>
      </c>
      <c r="S596" s="227">
        <v>0</v>
      </c>
      <c r="T596" s="228">
        <f>S596*H596</f>
        <v>0</v>
      </c>
      <c r="AR596" s="223" t="s">
        <v>285</v>
      </c>
      <c r="AT596" s="223" t="s">
        <v>155</v>
      </c>
      <c r="AU596" s="223" t="s">
        <v>83</v>
      </c>
      <c r="AY596" s="17" t="s">
        <v>152</v>
      </c>
      <c r="BE596" s="224">
        <f>IF(N596="základní",J596,0)</f>
        <v>0</v>
      </c>
      <c r="BF596" s="224">
        <f>IF(N596="snížená",J596,0)</f>
        <v>0</v>
      </c>
      <c r="BG596" s="224">
        <f>IF(N596="zákl. přenesená",J596,0)</f>
        <v>0</v>
      </c>
      <c r="BH596" s="224">
        <f>IF(N596="sníž. přenesená",J596,0)</f>
        <v>0</v>
      </c>
      <c r="BI596" s="224">
        <f>IF(N596="nulová",J596,0)</f>
        <v>0</v>
      </c>
      <c r="BJ596" s="17" t="s">
        <v>81</v>
      </c>
      <c r="BK596" s="224">
        <f>ROUND(I596*H596,2)</f>
        <v>0</v>
      </c>
      <c r="BL596" s="17" t="s">
        <v>285</v>
      </c>
      <c r="BM596" s="223" t="s">
        <v>2434</v>
      </c>
    </row>
    <row r="597" s="13" customFormat="1">
      <c r="B597" s="242"/>
      <c r="C597" s="243"/>
      <c r="D597" s="229" t="s">
        <v>182</v>
      </c>
      <c r="E597" s="244" t="s">
        <v>19</v>
      </c>
      <c r="F597" s="245" t="s">
        <v>83</v>
      </c>
      <c r="G597" s="243"/>
      <c r="H597" s="246">
        <v>2</v>
      </c>
      <c r="I597" s="247"/>
      <c r="J597" s="243"/>
      <c r="K597" s="243"/>
      <c r="L597" s="248"/>
      <c r="M597" s="249"/>
      <c r="N597" s="250"/>
      <c r="O597" s="250"/>
      <c r="P597" s="250"/>
      <c r="Q597" s="250"/>
      <c r="R597" s="250"/>
      <c r="S597" s="250"/>
      <c r="T597" s="251"/>
      <c r="AT597" s="252" t="s">
        <v>182</v>
      </c>
      <c r="AU597" s="252" t="s">
        <v>83</v>
      </c>
      <c r="AV597" s="13" t="s">
        <v>83</v>
      </c>
      <c r="AW597" s="13" t="s">
        <v>35</v>
      </c>
      <c r="AX597" s="13" t="s">
        <v>81</v>
      </c>
      <c r="AY597" s="252" t="s">
        <v>152</v>
      </c>
    </row>
    <row r="598" s="11" customFormat="1" ht="22.8" customHeight="1">
      <c r="B598" s="195"/>
      <c r="C598" s="196"/>
      <c r="D598" s="197" t="s">
        <v>72</v>
      </c>
      <c r="E598" s="209" t="s">
        <v>2435</v>
      </c>
      <c r="F598" s="209" t="s">
        <v>2436</v>
      </c>
      <c r="G598" s="196"/>
      <c r="H598" s="196"/>
      <c r="I598" s="199"/>
      <c r="J598" s="210">
        <f>BK598</f>
        <v>0</v>
      </c>
      <c r="K598" s="196"/>
      <c r="L598" s="201"/>
      <c r="M598" s="202"/>
      <c r="N598" s="203"/>
      <c r="O598" s="203"/>
      <c r="P598" s="204">
        <f>SUM(P599:P624)</f>
        <v>0</v>
      </c>
      <c r="Q598" s="203"/>
      <c r="R598" s="204">
        <f>SUM(R599:R624)</f>
        <v>0.30031999999999992</v>
      </c>
      <c r="S598" s="203"/>
      <c r="T598" s="205">
        <f>SUM(T599:T624)</f>
        <v>0</v>
      </c>
      <c r="AR598" s="206" t="s">
        <v>83</v>
      </c>
      <c r="AT598" s="207" t="s">
        <v>72</v>
      </c>
      <c r="AU598" s="207" t="s">
        <v>81</v>
      </c>
      <c r="AY598" s="206" t="s">
        <v>152</v>
      </c>
      <c r="BK598" s="208">
        <f>SUM(BK599:BK624)</f>
        <v>0</v>
      </c>
    </row>
    <row r="599" s="1" customFormat="1" ht="16.5" customHeight="1">
      <c r="B599" s="38"/>
      <c r="C599" s="264" t="s">
        <v>2437</v>
      </c>
      <c r="D599" s="264" t="s">
        <v>325</v>
      </c>
      <c r="E599" s="265" t="s">
        <v>2438</v>
      </c>
      <c r="F599" s="266" t="s">
        <v>2439</v>
      </c>
      <c r="G599" s="267" t="s">
        <v>267</v>
      </c>
      <c r="H599" s="268">
        <v>5</v>
      </c>
      <c r="I599" s="269"/>
      <c r="J599" s="270">
        <f>ROUND(I599*H599,2)</f>
        <v>0</v>
      </c>
      <c r="K599" s="266" t="s">
        <v>19</v>
      </c>
      <c r="L599" s="271"/>
      <c r="M599" s="272" t="s">
        <v>19</v>
      </c>
      <c r="N599" s="273" t="s">
        <v>44</v>
      </c>
      <c r="O599" s="83"/>
      <c r="P599" s="227">
        <f>O599*H599</f>
        <v>0</v>
      </c>
      <c r="Q599" s="227">
        <v>0.021999999999999999</v>
      </c>
      <c r="R599" s="227">
        <f>Q599*H599</f>
        <v>0.10999999999999999</v>
      </c>
      <c r="S599" s="227">
        <v>0</v>
      </c>
      <c r="T599" s="228">
        <f>S599*H599</f>
        <v>0</v>
      </c>
      <c r="AR599" s="223" t="s">
        <v>407</v>
      </c>
      <c r="AT599" s="223" t="s">
        <v>325</v>
      </c>
      <c r="AU599" s="223" t="s">
        <v>83</v>
      </c>
      <c r="AY599" s="17" t="s">
        <v>152</v>
      </c>
      <c r="BE599" s="224">
        <f>IF(N599="základní",J599,0)</f>
        <v>0</v>
      </c>
      <c r="BF599" s="224">
        <f>IF(N599="snížená",J599,0)</f>
        <v>0</v>
      </c>
      <c r="BG599" s="224">
        <f>IF(N599="zákl. přenesená",J599,0)</f>
        <v>0</v>
      </c>
      <c r="BH599" s="224">
        <f>IF(N599="sníž. přenesená",J599,0)</f>
        <v>0</v>
      </c>
      <c r="BI599" s="224">
        <f>IF(N599="nulová",J599,0)</f>
        <v>0</v>
      </c>
      <c r="BJ599" s="17" t="s">
        <v>81</v>
      </c>
      <c r="BK599" s="224">
        <f>ROUND(I599*H599,2)</f>
        <v>0</v>
      </c>
      <c r="BL599" s="17" t="s">
        <v>285</v>
      </c>
      <c r="BM599" s="223" t="s">
        <v>2440</v>
      </c>
    </row>
    <row r="600" s="13" customFormat="1">
      <c r="B600" s="242"/>
      <c r="C600" s="243"/>
      <c r="D600" s="229" t="s">
        <v>182</v>
      </c>
      <c r="E600" s="244" t="s">
        <v>19</v>
      </c>
      <c r="F600" s="245" t="s">
        <v>215</v>
      </c>
      <c r="G600" s="243"/>
      <c r="H600" s="246">
        <v>5</v>
      </c>
      <c r="I600" s="247"/>
      <c r="J600" s="243"/>
      <c r="K600" s="243"/>
      <c r="L600" s="248"/>
      <c r="M600" s="249"/>
      <c r="N600" s="250"/>
      <c r="O600" s="250"/>
      <c r="P600" s="250"/>
      <c r="Q600" s="250"/>
      <c r="R600" s="250"/>
      <c r="S600" s="250"/>
      <c r="T600" s="251"/>
      <c r="AT600" s="252" t="s">
        <v>182</v>
      </c>
      <c r="AU600" s="252" t="s">
        <v>83</v>
      </c>
      <c r="AV600" s="13" t="s">
        <v>83</v>
      </c>
      <c r="AW600" s="13" t="s">
        <v>35</v>
      </c>
      <c r="AX600" s="13" t="s">
        <v>81</v>
      </c>
      <c r="AY600" s="252" t="s">
        <v>152</v>
      </c>
    </row>
    <row r="601" s="1" customFormat="1" ht="24" customHeight="1">
      <c r="B601" s="38"/>
      <c r="C601" s="264" t="s">
        <v>2441</v>
      </c>
      <c r="D601" s="264" t="s">
        <v>325</v>
      </c>
      <c r="E601" s="265" t="s">
        <v>2442</v>
      </c>
      <c r="F601" s="266" t="s">
        <v>2443</v>
      </c>
      <c r="G601" s="267" t="s">
        <v>267</v>
      </c>
      <c r="H601" s="268">
        <v>7</v>
      </c>
      <c r="I601" s="269"/>
      <c r="J601" s="270">
        <f>ROUND(I601*H601,2)</f>
        <v>0</v>
      </c>
      <c r="K601" s="266" t="s">
        <v>19</v>
      </c>
      <c r="L601" s="271"/>
      <c r="M601" s="272" t="s">
        <v>19</v>
      </c>
      <c r="N601" s="273" t="s">
        <v>44</v>
      </c>
      <c r="O601" s="83"/>
      <c r="P601" s="227">
        <f>O601*H601</f>
        <v>0</v>
      </c>
      <c r="Q601" s="227">
        <v>0.0035000000000000001</v>
      </c>
      <c r="R601" s="227">
        <f>Q601*H601</f>
        <v>0.024500000000000001</v>
      </c>
      <c r="S601" s="227">
        <v>0</v>
      </c>
      <c r="T601" s="228">
        <f>S601*H601</f>
        <v>0</v>
      </c>
      <c r="AR601" s="223" t="s">
        <v>407</v>
      </c>
      <c r="AT601" s="223" t="s">
        <v>325</v>
      </c>
      <c r="AU601" s="223" t="s">
        <v>83</v>
      </c>
      <c r="AY601" s="17" t="s">
        <v>152</v>
      </c>
      <c r="BE601" s="224">
        <f>IF(N601="základní",J601,0)</f>
        <v>0</v>
      </c>
      <c r="BF601" s="224">
        <f>IF(N601="snížená",J601,0)</f>
        <v>0</v>
      </c>
      <c r="BG601" s="224">
        <f>IF(N601="zákl. přenesená",J601,0)</f>
        <v>0</v>
      </c>
      <c r="BH601" s="224">
        <f>IF(N601="sníž. přenesená",J601,0)</f>
        <v>0</v>
      </c>
      <c r="BI601" s="224">
        <f>IF(N601="nulová",J601,0)</f>
        <v>0</v>
      </c>
      <c r="BJ601" s="17" t="s">
        <v>81</v>
      </c>
      <c r="BK601" s="224">
        <f>ROUND(I601*H601,2)</f>
        <v>0</v>
      </c>
      <c r="BL601" s="17" t="s">
        <v>285</v>
      </c>
      <c r="BM601" s="223" t="s">
        <v>2444</v>
      </c>
    </row>
    <row r="602" s="13" customFormat="1">
      <c r="B602" s="242"/>
      <c r="C602" s="243"/>
      <c r="D602" s="229" t="s">
        <v>182</v>
      </c>
      <c r="E602" s="244" t="s">
        <v>19</v>
      </c>
      <c r="F602" s="245" t="s">
        <v>228</v>
      </c>
      <c r="G602" s="243"/>
      <c r="H602" s="246">
        <v>7</v>
      </c>
      <c r="I602" s="247"/>
      <c r="J602" s="243"/>
      <c r="K602" s="243"/>
      <c r="L602" s="248"/>
      <c r="M602" s="249"/>
      <c r="N602" s="250"/>
      <c r="O602" s="250"/>
      <c r="P602" s="250"/>
      <c r="Q602" s="250"/>
      <c r="R602" s="250"/>
      <c r="S602" s="250"/>
      <c r="T602" s="251"/>
      <c r="AT602" s="252" t="s">
        <v>182</v>
      </c>
      <c r="AU602" s="252" t="s">
        <v>83</v>
      </c>
      <c r="AV602" s="13" t="s">
        <v>83</v>
      </c>
      <c r="AW602" s="13" t="s">
        <v>35</v>
      </c>
      <c r="AX602" s="13" t="s">
        <v>81</v>
      </c>
      <c r="AY602" s="252" t="s">
        <v>152</v>
      </c>
    </row>
    <row r="603" s="1" customFormat="1" ht="36" customHeight="1">
      <c r="B603" s="38"/>
      <c r="C603" s="264" t="s">
        <v>2445</v>
      </c>
      <c r="D603" s="264" t="s">
        <v>325</v>
      </c>
      <c r="E603" s="265" t="s">
        <v>2446</v>
      </c>
      <c r="F603" s="266" t="s">
        <v>2447</v>
      </c>
      <c r="G603" s="267" t="s">
        <v>267</v>
      </c>
      <c r="H603" s="268">
        <v>5</v>
      </c>
      <c r="I603" s="269"/>
      <c r="J603" s="270">
        <f>ROUND(I603*H603,2)</f>
        <v>0</v>
      </c>
      <c r="K603" s="266" t="s">
        <v>19</v>
      </c>
      <c r="L603" s="271"/>
      <c r="M603" s="272" t="s">
        <v>19</v>
      </c>
      <c r="N603" s="273" t="s">
        <v>44</v>
      </c>
      <c r="O603" s="83"/>
      <c r="P603" s="227">
        <f>O603*H603</f>
        <v>0</v>
      </c>
      <c r="Q603" s="227">
        <v>0.014999999999999999</v>
      </c>
      <c r="R603" s="227">
        <f>Q603*H603</f>
        <v>0.074999999999999997</v>
      </c>
      <c r="S603" s="227">
        <v>0</v>
      </c>
      <c r="T603" s="228">
        <f>S603*H603</f>
        <v>0</v>
      </c>
      <c r="AR603" s="223" t="s">
        <v>407</v>
      </c>
      <c r="AT603" s="223" t="s">
        <v>325</v>
      </c>
      <c r="AU603" s="223" t="s">
        <v>83</v>
      </c>
      <c r="AY603" s="17" t="s">
        <v>152</v>
      </c>
      <c r="BE603" s="224">
        <f>IF(N603="základní",J603,0)</f>
        <v>0</v>
      </c>
      <c r="BF603" s="224">
        <f>IF(N603="snížená",J603,0)</f>
        <v>0</v>
      </c>
      <c r="BG603" s="224">
        <f>IF(N603="zákl. přenesená",J603,0)</f>
        <v>0</v>
      </c>
      <c r="BH603" s="224">
        <f>IF(N603="sníž. přenesená",J603,0)</f>
        <v>0</v>
      </c>
      <c r="BI603" s="224">
        <f>IF(N603="nulová",J603,0)</f>
        <v>0</v>
      </c>
      <c r="BJ603" s="17" t="s">
        <v>81</v>
      </c>
      <c r="BK603" s="224">
        <f>ROUND(I603*H603,2)</f>
        <v>0</v>
      </c>
      <c r="BL603" s="17" t="s">
        <v>285</v>
      </c>
      <c r="BM603" s="223" t="s">
        <v>2448</v>
      </c>
    </row>
    <row r="604" s="13" customFormat="1">
      <c r="B604" s="242"/>
      <c r="C604" s="243"/>
      <c r="D604" s="229" t="s">
        <v>182</v>
      </c>
      <c r="E604" s="244" t="s">
        <v>19</v>
      </c>
      <c r="F604" s="245" t="s">
        <v>215</v>
      </c>
      <c r="G604" s="243"/>
      <c r="H604" s="246">
        <v>5</v>
      </c>
      <c r="I604" s="247"/>
      <c r="J604" s="243"/>
      <c r="K604" s="243"/>
      <c r="L604" s="248"/>
      <c r="M604" s="249"/>
      <c r="N604" s="250"/>
      <c r="O604" s="250"/>
      <c r="P604" s="250"/>
      <c r="Q604" s="250"/>
      <c r="R604" s="250"/>
      <c r="S604" s="250"/>
      <c r="T604" s="251"/>
      <c r="AT604" s="252" t="s">
        <v>182</v>
      </c>
      <c r="AU604" s="252" t="s">
        <v>83</v>
      </c>
      <c r="AV604" s="13" t="s">
        <v>83</v>
      </c>
      <c r="AW604" s="13" t="s">
        <v>35</v>
      </c>
      <c r="AX604" s="13" t="s">
        <v>81</v>
      </c>
      <c r="AY604" s="252" t="s">
        <v>152</v>
      </c>
    </row>
    <row r="605" s="1" customFormat="1" ht="24" customHeight="1">
      <c r="B605" s="38"/>
      <c r="C605" s="264" t="s">
        <v>2449</v>
      </c>
      <c r="D605" s="264" t="s">
        <v>325</v>
      </c>
      <c r="E605" s="265" t="s">
        <v>2450</v>
      </c>
      <c r="F605" s="266" t="s">
        <v>2451</v>
      </c>
      <c r="G605" s="267" t="s">
        <v>267</v>
      </c>
      <c r="H605" s="268">
        <v>5</v>
      </c>
      <c r="I605" s="269"/>
      <c r="J605" s="270">
        <f>ROUND(I605*H605,2)</f>
        <v>0</v>
      </c>
      <c r="K605" s="266" t="s">
        <v>19</v>
      </c>
      <c r="L605" s="271"/>
      <c r="M605" s="272" t="s">
        <v>19</v>
      </c>
      <c r="N605" s="273" t="s">
        <v>44</v>
      </c>
      <c r="O605" s="83"/>
      <c r="P605" s="227">
        <f>O605*H605</f>
        <v>0</v>
      </c>
      <c r="Q605" s="227">
        <v>0.0060000000000000001</v>
      </c>
      <c r="R605" s="227">
        <f>Q605*H605</f>
        <v>0.029999999999999999</v>
      </c>
      <c r="S605" s="227">
        <v>0</v>
      </c>
      <c r="T605" s="228">
        <f>S605*H605</f>
        <v>0</v>
      </c>
      <c r="AR605" s="223" t="s">
        <v>407</v>
      </c>
      <c r="AT605" s="223" t="s">
        <v>325</v>
      </c>
      <c r="AU605" s="223" t="s">
        <v>83</v>
      </c>
      <c r="AY605" s="17" t="s">
        <v>152</v>
      </c>
      <c r="BE605" s="224">
        <f>IF(N605="základní",J605,0)</f>
        <v>0</v>
      </c>
      <c r="BF605" s="224">
        <f>IF(N605="snížená",J605,0)</f>
        <v>0</v>
      </c>
      <c r="BG605" s="224">
        <f>IF(N605="zákl. přenesená",J605,0)</f>
        <v>0</v>
      </c>
      <c r="BH605" s="224">
        <f>IF(N605="sníž. přenesená",J605,0)</f>
        <v>0</v>
      </c>
      <c r="BI605" s="224">
        <f>IF(N605="nulová",J605,0)</f>
        <v>0</v>
      </c>
      <c r="BJ605" s="17" t="s">
        <v>81</v>
      </c>
      <c r="BK605" s="224">
        <f>ROUND(I605*H605,2)</f>
        <v>0</v>
      </c>
      <c r="BL605" s="17" t="s">
        <v>285</v>
      </c>
      <c r="BM605" s="223" t="s">
        <v>2452</v>
      </c>
    </row>
    <row r="606" s="13" customFormat="1">
      <c r="B606" s="242"/>
      <c r="C606" s="243"/>
      <c r="D606" s="229" t="s">
        <v>182</v>
      </c>
      <c r="E606" s="244" t="s">
        <v>19</v>
      </c>
      <c r="F606" s="245" t="s">
        <v>215</v>
      </c>
      <c r="G606" s="243"/>
      <c r="H606" s="246">
        <v>5</v>
      </c>
      <c r="I606" s="247"/>
      <c r="J606" s="243"/>
      <c r="K606" s="243"/>
      <c r="L606" s="248"/>
      <c r="M606" s="249"/>
      <c r="N606" s="250"/>
      <c r="O606" s="250"/>
      <c r="P606" s="250"/>
      <c r="Q606" s="250"/>
      <c r="R606" s="250"/>
      <c r="S606" s="250"/>
      <c r="T606" s="251"/>
      <c r="AT606" s="252" t="s">
        <v>182</v>
      </c>
      <c r="AU606" s="252" t="s">
        <v>83</v>
      </c>
      <c r="AV606" s="13" t="s">
        <v>83</v>
      </c>
      <c r="AW606" s="13" t="s">
        <v>35</v>
      </c>
      <c r="AX606" s="13" t="s">
        <v>81</v>
      </c>
      <c r="AY606" s="252" t="s">
        <v>152</v>
      </c>
    </row>
    <row r="607" s="1" customFormat="1" ht="24" customHeight="1">
      <c r="B607" s="38"/>
      <c r="C607" s="264" t="s">
        <v>2453</v>
      </c>
      <c r="D607" s="264" t="s">
        <v>325</v>
      </c>
      <c r="E607" s="265" t="s">
        <v>2454</v>
      </c>
      <c r="F607" s="266" t="s">
        <v>2455</v>
      </c>
      <c r="G607" s="267" t="s">
        <v>267</v>
      </c>
      <c r="H607" s="268">
        <v>3</v>
      </c>
      <c r="I607" s="269"/>
      <c r="J607" s="270">
        <f>ROUND(I607*H607,2)</f>
        <v>0</v>
      </c>
      <c r="K607" s="266" t="s">
        <v>19</v>
      </c>
      <c r="L607" s="271"/>
      <c r="M607" s="272" t="s">
        <v>19</v>
      </c>
      <c r="N607" s="273" t="s">
        <v>44</v>
      </c>
      <c r="O607" s="83"/>
      <c r="P607" s="227">
        <f>O607*H607</f>
        <v>0</v>
      </c>
      <c r="Q607" s="227">
        <v>0.010500000000000001</v>
      </c>
      <c r="R607" s="227">
        <f>Q607*H607</f>
        <v>0.0315</v>
      </c>
      <c r="S607" s="227">
        <v>0</v>
      </c>
      <c r="T607" s="228">
        <f>S607*H607</f>
        <v>0</v>
      </c>
      <c r="AR607" s="223" t="s">
        <v>407</v>
      </c>
      <c r="AT607" s="223" t="s">
        <v>325</v>
      </c>
      <c r="AU607" s="223" t="s">
        <v>83</v>
      </c>
      <c r="AY607" s="17" t="s">
        <v>152</v>
      </c>
      <c r="BE607" s="224">
        <f>IF(N607="základní",J607,0)</f>
        <v>0</v>
      </c>
      <c r="BF607" s="224">
        <f>IF(N607="snížená",J607,0)</f>
        <v>0</v>
      </c>
      <c r="BG607" s="224">
        <f>IF(N607="zákl. přenesená",J607,0)</f>
        <v>0</v>
      </c>
      <c r="BH607" s="224">
        <f>IF(N607="sníž. přenesená",J607,0)</f>
        <v>0</v>
      </c>
      <c r="BI607" s="224">
        <f>IF(N607="nulová",J607,0)</f>
        <v>0</v>
      </c>
      <c r="BJ607" s="17" t="s">
        <v>81</v>
      </c>
      <c r="BK607" s="224">
        <f>ROUND(I607*H607,2)</f>
        <v>0</v>
      </c>
      <c r="BL607" s="17" t="s">
        <v>285</v>
      </c>
      <c r="BM607" s="223" t="s">
        <v>2456</v>
      </c>
    </row>
    <row r="608" s="13" customFormat="1">
      <c r="B608" s="242"/>
      <c r="C608" s="243"/>
      <c r="D608" s="229" t="s">
        <v>182</v>
      </c>
      <c r="E608" s="244" t="s">
        <v>19</v>
      </c>
      <c r="F608" s="245" t="s">
        <v>196</v>
      </c>
      <c r="G608" s="243"/>
      <c r="H608" s="246">
        <v>3</v>
      </c>
      <c r="I608" s="247"/>
      <c r="J608" s="243"/>
      <c r="K608" s="243"/>
      <c r="L608" s="248"/>
      <c r="M608" s="249"/>
      <c r="N608" s="250"/>
      <c r="O608" s="250"/>
      <c r="P608" s="250"/>
      <c r="Q608" s="250"/>
      <c r="R608" s="250"/>
      <c r="S608" s="250"/>
      <c r="T608" s="251"/>
      <c r="AT608" s="252" t="s">
        <v>182</v>
      </c>
      <c r="AU608" s="252" t="s">
        <v>83</v>
      </c>
      <c r="AV608" s="13" t="s">
        <v>83</v>
      </c>
      <c r="AW608" s="13" t="s">
        <v>35</v>
      </c>
      <c r="AX608" s="13" t="s">
        <v>81</v>
      </c>
      <c r="AY608" s="252" t="s">
        <v>152</v>
      </c>
    </row>
    <row r="609" s="1" customFormat="1" ht="24" customHeight="1">
      <c r="B609" s="38"/>
      <c r="C609" s="211" t="s">
        <v>2457</v>
      </c>
      <c r="D609" s="211" t="s">
        <v>155</v>
      </c>
      <c r="E609" s="212" t="s">
        <v>2458</v>
      </c>
      <c r="F609" s="213" t="s">
        <v>2459</v>
      </c>
      <c r="G609" s="214" t="s">
        <v>254</v>
      </c>
      <c r="H609" s="215">
        <v>15</v>
      </c>
      <c r="I609" s="216"/>
      <c r="J609" s="217">
        <f>ROUND(I609*H609,2)</f>
        <v>0</v>
      </c>
      <c r="K609" s="213" t="s">
        <v>178</v>
      </c>
      <c r="L609" s="43"/>
      <c r="M609" s="225" t="s">
        <v>19</v>
      </c>
      <c r="N609" s="226" t="s">
        <v>44</v>
      </c>
      <c r="O609" s="83"/>
      <c r="P609" s="227">
        <f>O609*H609</f>
        <v>0</v>
      </c>
      <c r="Q609" s="227">
        <v>0.0012600000000000001</v>
      </c>
      <c r="R609" s="227">
        <f>Q609*H609</f>
        <v>0.0189</v>
      </c>
      <c r="S609" s="227">
        <v>0</v>
      </c>
      <c r="T609" s="228">
        <f>S609*H609</f>
        <v>0</v>
      </c>
      <c r="AR609" s="223" t="s">
        <v>285</v>
      </c>
      <c r="AT609" s="223" t="s">
        <v>155</v>
      </c>
      <c r="AU609" s="223" t="s">
        <v>83</v>
      </c>
      <c r="AY609" s="17" t="s">
        <v>152</v>
      </c>
      <c r="BE609" s="224">
        <f>IF(N609="základní",J609,0)</f>
        <v>0</v>
      </c>
      <c r="BF609" s="224">
        <f>IF(N609="snížená",J609,0)</f>
        <v>0</v>
      </c>
      <c r="BG609" s="224">
        <f>IF(N609="zákl. přenesená",J609,0)</f>
        <v>0</v>
      </c>
      <c r="BH609" s="224">
        <f>IF(N609="sníž. přenesená",J609,0)</f>
        <v>0</v>
      </c>
      <c r="BI609" s="224">
        <f>IF(N609="nulová",J609,0)</f>
        <v>0</v>
      </c>
      <c r="BJ609" s="17" t="s">
        <v>81</v>
      </c>
      <c r="BK609" s="224">
        <f>ROUND(I609*H609,2)</f>
        <v>0</v>
      </c>
      <c r="BL609" s="17" t="s">
        <v>285</v>
      </c>
      <c r="BM609" s="223" t="s">
        <v>2460</v>
      </c>
    </row>
    <row r="610" s="13" customFormat="1">
      <c r="B610" s="242"/>
      <c r="C610" s="243"/>
      <c r="D610" s="229" t="s">
        <v>182</v>
      </c>
      <c r="E610" s="244" t="s">
        <v>19</v>
      </c>
      <c r="F610" s="245" t="s">
        <v>8</v>
      </c>
      <c r="G610" s="243"/>
      <c r="H610" s="246">
        <v>15</v>
      </c>
      <c r="I610" s="247"/>
      <c r="J610" s="243"/>
      <c r="K610" s="243"/>
      <c r="L610" s="248"/>
      <c r="M610" s="249"/>
      <c r="N610" s="250"/>
      <c r="O610" s="250"/>
      <c r="P610" s="250"/>
      <c r="Q610" s="250"/>
      <c r="R610" s="250"/>
      <c r="S610" s="250"/>
      <c r="T610" s="251"/>
      <c r="AT610" s="252" t="s">
        <v>182</v>
      </c>
      <c r="AU610" s="252" t="s">
        <v>83</v>
      </c>
      <c r="AV610" s="13" t="s">
        <v>83</v>
      </c>
      <c r="AW610" s="13" t="s">
        <v>35</v>
      </c>
      <c r="AX610" s="13" t="s">
        <v>81</v>
      </c>
      <c r="AY610" s="252" t="s">
        <v>152</v>
      </c>
    </row>
    <row r="611" s="1" customFormat="1" ht="24" customHeight="1">
      <c r="B611" s="38"/>
      <c r="C611" s="211" t="s">
        <v>2461</v>
      </c>
      <c r="D611" s="211" t="s">
        <v>155</v>
      </c>
      <c r="E611" s="212" t="s">
        <v>2462</v>
      </c>
      <c r="F611" s="213" t="s">
        <v>2463</v>
      </c>
      <c r="G611" s="214" t="s">
        <v>254</v>
      </c>
      <c r="H611" s="215">
        <v>20</v>
      </c>
      <c r="I611" s="216"/>
      <c r="J611" s="217">
        <f>ROUND(I611*H611,2)</f>
        <v>0</v>
      </c>
      <c r="K611" s="213" t="s">
        <v>19</v>
      </c>
      <c r="L611" s="43"/>
      <c r="M611" s="225" t="s">
        <v>19</v>
      </c>
      <c r="N611" s="226" t="s">
        <v>44</v>
      </c>
      <c r="O611" s="83"/>
      <c r="P611" s="227">
        <f>O611*H611</f>
        <v>0</v>
      </c>
      <c r="Q611" s="227">
        <v>0.00035</v>
      </c>
      <c r="R611" s="227">
        <f>Q611*H611</f>
        <v>0.0070000000000000001</v>
      </c>
      <c r="S611" s="227">
        <v>0</v>
      </c>
      <c r="T611" s="228">
        <f>S611*H611</f>
        <v>0</v>
      </c>
      <c r="AR611" s="223" t="s">
        <v>285</v>
      </c>
      <c r="AT611" s="223" t="s">
        <v>155</v>
      </c>
      <c r="AU611" s="223" t="s">
        <v>83</v>
      </c>
      <c r="AY611" s="17" t="s">
        <v>152</v>
      </c>
      <c r="BE611" s="224">
        <f>IF(N611="základní",J611,0)</f>
        <v>0</v>
      </c>
      <c r="BF611" s="224">
        <f>IF(N611="snížená",J611,0)</f>
        <v>0</v>
      </c>
      <c r="BG611" s="224">
        <f>IF(N611="zákl. přenesená",J611,0)</f>
        <v>0</v>
      </c>
      <c r="BH611" s="224">
        <f>IF(N611="sníž. přenesená",J611,0)</f>
        <v>0</v>
      </c>
      <c r="BI611" s="224">
        <f>IF(N611="nulová",J611,0)</f>
        <v>0</v>
      </c>
      <c r="BJ611" s="17" t="s">
        <v>81</v>
      </c>
      <c r="BK611" s="224">
        <f>ROUND(I611*H611,2)</f>
        <v>0</v>
      </c>
      <c r="BL611" s="17" t="s">
        <v>285</v>
      </c>
      <c r="BM611" s="223" t="s">
        <v>2464</v>
      </c>
    </row>
    <row r="612" s="13" customFormat="1">
      <c r="B612" s="242"/>
      <c r="C612" s="243"/>
      <c r="D612" s="229" t="s">
        <v>182</v>
      </c>
      <c r="E612" s="244" t="s">
        <v>19</v>
      </c>
      <c r="F612" s="245" t="s">
        <v>324</v>
      </c>
      <c r="G612" s="243"/>
      <c r="H612" s="246">
        <v>20</v>
      </c>
      <c r="I612" s="247"/>
      <c r="J612" s="243"/>
      <c r="K612" s="243"/>
      <c r="L612" s="248"/>
      <c r="M612" s="249"/>
      <c r="N612" s="250"/>
      <c r="O612" s="250"/>
      <c r="P612" s="250"/>
      <c r="Q612" s="250"/>
      <c r="R612" s="250"/>
      <c r="S612" s="250"/>
      <c r="T612" s="251"/>
      <c r="AT612" s="252" t="s">
        <v>182</v>
      </c>
      <c r="AU612" s="252" t="s">
        <v>83</v>
      </c>
      <c r="AV612" s="13" t="s">
        <v>83</v>
      </c>
      <c r="AW612" s="13" t="s">
        <v>35</v>
      </c>
      <c r="AX612" s="13" t="s">
        <v>81</v>
      </c>
      <c r="AY612" s="252" t="s">
        <v>152</v>
      </c>
    </row>
    <row r="613" s="1" customFormat="1" ht="24" customHeight="1">
      <c r="B613" s="38"/>
      <c r="C613" s="211" t="s">
        <v>2465</v>
      </c>
      <c r="D613" s="211" t="s">
        <v>155</v>
      </c>
      <c r="E613" s="212" t="s">
        <v>2466</v>
      </c>
      <c r="F613" s="213" t="s">
        <v>2467</v>
      </c>
      <c r="G613" s="214" t="s">
        <v>254</v>
      </c>
      <c r="H613" s="215">
        <v>3</v>
      </c>
      <c r="I613" s="216"/>
      <c r="J613" s="217">
        <f>ROUND(I613*H613,2)</f>
        <v>0</v>
      </c>
      <c r="K613" s="213" t="s">
        <v>19</v>
      </c>
      <c r="L613" s="43"/>
      <c r="M613" s="225" t="s">
        <v>19</v>
      </c>
      <c r="N613" s="226" t="s">
        <v>44</v>
      </c>
      <c r="O613" s="83"/>
      <c r="P613" s="227">
        <f>O613*H613</f>
        <v>0</v>
      </c>
      <c r="Q613" s="227">
        <v>0.00114</v>
      </c>
      <c r="R613" s="227">
        <f>Q613*H613</f>
        <v>0.0034199999999999999</v>
      </c>
      <c r="S613" s="227">
        <v>0</v>
      </c>
      <c r="T613" s="228">
        <f>S613*H613</f>
        <v>0</v>
      </c>
      <c r="AR613" s="223" t="s">
        <v>285</v>
      </c>
      <c r="AT613" s="223" t="s">
        <v>155</v>
      </c>
      <c r="AU613" s="223" t="s">
        <v>83</v>
      </c>
      <c r="AY613" s="17" t="s">
        <v>152</v>
      </c>
      <c r="BE613" s="224">
        <f>IF(N613="základní",J613,0)</f>
        <v>0</v>
      </c>
      <c r="BF613" s="224">
        <f>IF(N613="snížená",J613,0)</f>
        <v>0</v>
      </c>
      <c r="BG613" s="224">
        <f>IF(N613="zákl. přenesená",J613,0)</f>
        <v>0</v>
      </c>
      <c r="BH613" s="224">
        <f>IF(N613="sníž. přenesená",J613,0)</f>
        <v>0</v>
      </c>
      <c r="BI613" s="224">
        <f>IF(N613="nulová",J613,0)</f>
        <v>0</v>
      </c>
      <c r="BJ613" s="17" t="s">
        <v>81</v>
      </c>
      <c r="BK613" s="224">
        <f>ROUND(I613*H613,2)</f>
        <v>0</v>
      </c>
      <c r="BL613" s="17" t="s">
        <v>285</v>
      </c>
      <c r="BM613" s="223" t="s">
        <v>2468</v>
      </c>
    </row>
    <row r="614" s="13" customFormat="1">
      <c r="B614" s="242"/>
      <c r="C614" s="243"/>
      <c r="D614" s="229" t="s">
        <v>182</v>
      </c>
      <c r="E614" s="244" t="s">
        <v>19</v>
      </c>
      <c r="F614" s="245" t="s">
        <v>196</v>
      </c>
      <c r="G614" s="243"/>
      <c r="H614" s="246">
        <v>3</v>
      </c>
      <c r="I614" s="247"/>
      <c r="J614" s="243"/>
      <c r="K614" s="243"/>
      <c r="L614" s="248"/>
      <c r="M614" s="249"/>
      <c r="N614" s="250"/>
      <c r="O614" s="250"/>
      <c r="P614" s="250"/>
      <c r="Q614" s="250"/>
      <c r="R614" s="250"/>
      <c r="S614" s="250"/>
      <c r="T614" s="251"/>
      <c r="AT614" s="252" t="s">
        <v>182</v>
      </c>
      <c r="AU614" s="252" t="s">
        <v>83</v>
      </c>
      <c r="AV614" s="13" t="s">
        <v>83</v>
      </c>
      <c r="AW614" s="13" t="s">
        <v>35</v>
      </c>
      <c r="AX614" s="13" t="s">
        <v>81</v>
      </c>
      <c r="AY614" s="252" t="s">
        <v>152</v>
      </c>
    </row>
    <row r="615" s="1" customFormat="1" ht="24" customHeight="1">
      <c r="B615" s="38"/>
      <c r="C615" s="211" t="s">
        <v>2469</v>
      </c>
      <c r="D615" s="211" t="s">
        <v>155</v>
      </c>
      <c r="E615" s="212" t="s">
        <v>2470</v>
      </c>
      <c r="F615" s="213" t="s">
        <v>2471</v>
      </c>
      <c r="G615" s="214" t="s">
        <v>267</v>
      </c>
      <c r="H615" s="215">
        <v>10</v>
      </c>
      <c r="I615" s="216"/>
      <c r="J615" s="217">
        <f>ROUND(I615*H615,2)</f>
        <v>0</v>
      </c>
      <c r="K615" s="213" t="s">
        <v>19</v>
      </c>
      <c r="L615" s="43"/>
      <c r="M615" s="225" t="s">
        <v>19</v>
      </c>
      <c r="N615" s="226" t="s">
        <v>44</v>
      </c>
      <c r="O615" s="83"/>
      <c r="P615" s="227">
        <f>O615*H615</f>
        <v>0</v>
      </c>
      <c r="Q615" s="227">
        <v>0</v>
      </c>
      <c r="R615" s="227">
        <f>Q615*H615</f>
        <v>0</v>
      </c>
      <c r="S615" s="227">
        <v>0</v>
      </c>
      <c r="T615" s="228">
        <f>S615*H615</f>
        <v>0</v>
      </c>
      <c r="AR615" s="223" t="s">
        <v>285</v>
      </c>
      <c r="AT615" s="223" t="s">
        <v>155</v>
      </c>
      <c r="AU615" s="223" t="s">
        <v>83</v>
      </c>
      <c r="AY615" s="17" t="s">
        <v>152</v>
      </c>
      <c r="BE615" s="224">
        <f>IF(N615="základní",J615,0)</f>
        <v>0</v>
      </c>
      <c r="BF615" s="224">
        <f>IF(N615="snížená",J615,0)</f>
        <v>0</v>
      </c>
      <c r="BG615" s="224">
        <f>IF(N615="zákl. přenesená",J615,0)</f>
        <v>0</v>
      </c>
      <c r="BH615" s="224">
        <f>IF(N615="sníž. přenesená",J615,0)</f>
        <v>0</v>
      </c>
      <c r="BI615" s="224">
        <f>IF(N615="nulová",J615,0)</f>
        <v>0</v>
      </c>
      <c r="BJ615" s="17" t="s">
        <v>81</v>
      </c>
      <c r="BK615" s="224">
        <f>ROUND(I615*H615,2)</f>
        <v>0</v>
      </c>
      <c r="BL615" s="17" t="s">
        <v>285</v>
      </c>
      <c r="BM615" s="223" t="s">
        <v>2472</v>
      </c>
    </row>
    <row r="616" s="13" customFormat="1">
      <c r="B616" s="242"/>
      <c r="C616" s="243"/>
      <c r="D616" s="229" t="s">
        <v>182</v>
      </c>
      <c r="E616" s="244" t="s">
        <v>19</v>
      </c>
      <c r="F616" s="245" t="s">
        <v>245</v>
      </c>
      <c r="G616" s="243"/>
      <c r="H616" s="246">
        <v>10</v>
      </c>
      <c r="I616" s="247"/>
      <c r="J616" s="243"/>
      <c r="K616" s="243"/>
      <c r="L616" s="248"/>
      <c r="M616" s="249"/>
      <c r="N616" s="250"/>
      <c r="O616" s="250"/>
      <c r="P616" s="250"/>
      <c r="Q616" s="250"/>
      <c r="R616" s="250"/>
      <c r="S616" s="250"/>
      <c r="T616" s="251"/>
      <c r="AT616" s="252" t="s">
        <v>182</v>
      </c>
      <c r="AU616" s="252" t="s">
        <v>83</v>
      </c>
      <c r="AV616" s="13" t="s">
        <v>83</v>
      </c>
      <c r="AW616" s="13" t="s">
        <v>35</v>
      </c>
      <c r="AX616" s="13" t="s">
        <v>81</v>
      </c>
      <c r="AY616" s="252" t="s">
        <v>152</v>
      </c>
    </row>
    <row r="617" s="1" customFormat="1" ht="24" customHeight="1">
      <c r="B617" s="38"/>
      <c r="C617" s="211" t="s">
        <v>2473</v>
      </c>
      <c r="D617" s="211" t="s">
        <v>155</v>
      </c>
      <c r="E617" s="212" t="s">
        <v>2474</v>
      </c>
      <c r="F617" s="213" t="s">
        <v>2475</v>
      </c>
      <c r="G617" s="214" t="s">
        <v>267</v>
      </c>
      <c r="H617" s="215">
        <v>5</v>
      </c>
      <c r="I617" s="216"/>
      <c r="J617" s="217">
        <f>ROUND(I617*H617,2)</f>
        <v>0</v>
      </c>
      <c r="K617" s="213" t="s">
        <v>19</v>
      </c>
      <c r="L617" s="43"/>
      <c r="M617" s="225" t="s">
        <v>19</v>
      </c>
      <c r="N617" s="226" t="s">
        <v>44</v>
      </c>
      <c r="O617" s="83"/>
      <c r="P617" s="227">
        <f>O617*H617</f>
        <v>0</v>
      </c>
      <c r="Q617" s="227">
        <v>0</v>
      </c>
      <c r="R617" s="227">
        <f>Q617*H617</f>
        <v>0</v>
      </c>
      <c r="S617" s="227">
        <v>0</v>
      </c>
      <c r="T617" s="228">
        <f>S617*H617</f>
        <v>0</v>
      </c>
      <c r="AR617" s="223" t="s">
        <v>285</v>
      </c>
      <c r="AT617" s="223" t="s">
        <v>155</v>
      </c>
      <c r="AU617" s="223" t="s">
        <v>83</v>
      </c>
      <c r="AY617" s="17" t="s">
        <v>152</v>
      </c>
      <c r="BE617" s="224">
        <f>IF(N617="základní",J617,0)</f>
        <v>0</v>
      </c>
      <c r="BF617" s="224">
        <f>IF(N617="snížená",J617,0)</f>
        <v>0</v>
      </c>
      <c r="BG617" s="224">
        <f>IF(N617="zákl. přenesená",J617,0)</f>
        <v>0</v>
      </c>
      <c r="BH617" s="224">
        <f>IF(N617="sníž. přenesená",J617,0)</f>
        <v>0</v>
      </c>
      <c r="BI617" s="224">
        <f>IF(N617="nulová",J617,0)</f>
        <v>0</v>
      </c>
      <c r="BJ617" s="17" t="s">
        <v>81</v>
      </c>
      <c r="BK617" s="224">
        <f>ROUND(I617*H617,2)</f>
        <v>0</v>
      </c>
      <c r="BL617" s="17" t="s">
        <v>285</v>
      </c>
      <c r="BM617" s="223" t="s">
        <v>2476</v>
      </c>
    </row>
    <row r="618" s="13" customFormat="1">
      <c r="B618" s="242"/>
      <c r="C618" s="243"/>
      <c r="D618" s="229" t="s">
        <v>182</v>
      </c>
      <c r="E618" s="244" t="s">
        <v>19</v>
      </c>
      <c r="F618" s="245" t="s">
        <v>215</v>
      </c>
      <c r="G618" s="243"/>
      <c r="H618" s="246">
        <v>5</v>
      </c>
      <c r="I618" s="247"/>
      <c r="J618" s="243"/>
      <c r="K618" s="243"/>
      <c r="L618" s="248"/>
      <c r="M618" s="249"/>
      <c r="N618" s="250"/>
      <c r="O618" s="250"/>
      <c r="P618" s="250"/>
      <c r="Q618" s="250"/>
      <c r="R618" s="250"/>
      <c r="S618" s="250"/>
      <c r="T618" s="251"/>
      <c r="AT618" s="252" t="s">
        <v>182</v>
      </c>
      <c r="AU618" s="252" t="s">
        <v>83</v>
      </c>
      <c r="AV618" s="13" t="s">
        <v>83</v>
      </c>
      <c r="AW618" s="13" t="s">
        <v>35</v>
      </c>
      <c r="AX618" s="13" t="s">
        <v>81</v>
      </c>
      <c r="AY618" s="252" t="s">
        <v>152</v>
      </c>
    </row>
    <row r="619" s="1" customFormat="1" ht="24" customHeight="1">
      <c r="B619" s="38"/>
      <c r="C619" s="211" t="s">
        <v>2477</v>
      </c>
      <c r="D619" s="211" t="s">
        <v>155</v>
      </c>
      <c r="E619" s="212" t="s">
        <v>2478</v>
      </c>
      <c r="F619" s="213" t="s">
        <v>2479</v>
      </c>
      <c r="G619" s="214" t="s">
        <v>254</v>
      </c>
      <c r="H619" s="215">
        <v>30</v>
      </c>
      <c r="I619" s="216"/>
      <c r="J619" s="217">
        <f>ROUND(I619*H619,2)</f>
        <v>0</v>
      </c>
      <c r="K619" s="213" t="s">
        <v>178</v>
      </c>
      <c r="L619" s="43"/>
      <c r="M619" s="225" t="s">
        <v>19</v>
      </c>
      <c r="N619" s="226" t="s">
        <v>44</v>
      </c>
      <c r="O619" s="83"/>
      <c r="P619" s="227">
        <f>O619*H619</f>
        <v>0</v>
      </c>
      <c r="Q619" s="227">
        <v>0</v>
      </c>
      <c r="R619" s="227">
        <f>Q619*H619</f>
        <v>0</v>
      </c>
      <c r="S619" s="227">
        <v>0</v>
      </c>
      <c r="T619" s="228">
        <f>S619*H619</f>
        <v>0</v>
      </c>
      <c r="AR619" s="223" t="s">
        <v>285</v>
      </c>
      <c r="AT619" s="223" t="s">
        <v>155</v>
      </c>
      <c r="AU619" s="223" t="s">
        <v>83</v>
      </c>
      <c r="AY619" s="17" t="s">
        <v>152</v>
      </c>
      <c r="BE619" s="224">
        <f>IF(N619="základní",J619,0)</f>
        <v>0</v>
      </c>
      <c r="BF619" s="224">
        <f>IF(N619="snížená",J619,0)</f>
        <v>0</v>
      </c>
      <c r="BG619" s="224">
        <f>IF(N619="zákl. přenesená",J619,0)</f>
        <v>0</v>
      </c>
      <c r="BH619" s="224">
        <f>IF(N619="sníž. přenesená",J619,0)</f>
        <v>0</v>
      </c>
      <c r="BI619" s="224">
        <f>IF(N619="nulová",J619,0)</f>
        <v>0</v>
      </c>
      <c r="BJ619" s="17" t="s">
        <v>81</v>
      </c>
      <c r="BK619" s="224">
        <f>ROUND(I619*H619,2)</f>
        <v>0</v>
      </c>
      <c r="BL619" s="17" t="s">
        <v>285</v>
      </c>
      <c r="BM619" s="223" t="s">
        <v>2480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397</v>
      </c>
      <c r="G620" s="243"/>
      <c r="H620" s="246">
        <v>30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83</v>
      </c>
      <c r="AV620" s="13" t="s">
        <v>83</v>
      </c>
      <c r="AW620" s="13" t="s">
        <v>35</v>
      </c>
      <c r="AX620" s="13" t="s">
        <v>81</v>
      </c>
      <c r="AY620" s="252" t="s">
        <v>152</v>
      </c>
    </row>
    <row r="621" s="1" customFormat="1" ht="16.5" customHeight="1">
      <c r="B621" s="38"/>
      <c r="C621" s="264" t="s">
        <v>2481</v>
      </c>
      <c r="D621" s="264" t="s">
        <v>325</v>
      </c>
      <c r="E621" s="265" t="s">
        <v>1511</v>
      </c>
      <c r="F621" s="266" t="s">
        <v>2482</v>
      </c>
      <c r="G621" s="267" t="s">
        <v>1542</v>
      </c>
      <c r="H621" s="268">
        <v>2</v>
      </c>
      <c r="I621" s="269"/>
      <c r="J621" s="270">
        <f>ROUND(I621*H621,2)</f>
        <v>0</v>
      </c>
      <c r="K621" s="266" t="s">
        <v>19</v>
      </c>
      <c r="L621" s="271"/>
      <c r="M621" s="272" t="s">
        <v>19</v>
      </c>
      <c r="N621" s="273" t="s">
        <v>44</v>
      </c>
      <c r="O621" s="83"/>
      <c r="P621" s="227">
        <f>O621*H621</f>
        <v>0</v>
      </c>
      <c r="Q621" s="227">
        <v>0</v>
      </c>
      <c r="R621" s="227">
        <f>Q621*H621</f>
        <v>0</v>
      </c>
      <c r="S621" s="227">
        <v>0</v>
      </c>
      <c r="T621" s="228">
        <f>S621*H621</f>
        <v>0</v>
      </c>
      <c r="AR621" s="223" t="s">
        <v>407</v>
      </c>
      <c r="AT621" s="223" t="s">
        <v>325</v>
      </c>
      <c r="AU621" s="223" t="s">
        <v>83</v>
      </c>
      <c r="AY621" s="17" t="s">
        <v>152</v>
      </c>
      <c r="BE621" s="224">
        <f>IF(N621="základní",J621,0)</f>
        <v>0</v>
      </c>
      <c r="BF621" s="224">
        <f>IF(N621="snížená",J621,0)</f>
        <v>0</v>
      </c>
      <c r="BG621" s="224">
        <f>IF(N621="zákl. přenesená",J621,0)</f>
        <v>0</v>
      </c>
      <c r="BH621" s="224">
        <f>IF(N621="sníž. přenesená",J621,0)</f>
        <v>0</v>
      </c>
      <c r="BI621" s="224">
        <f>IF(N621="nulová",J621,0)</f>
        <v>0</v>
      </c>
      <c r="BJ621" s="17" t="s">
        <v>81</v>
      </c>
      <c r="BK621" s="224">
        <f>ROUND(I621*H621,2)</f>
        <v>0</v>
      </c>
      <c r="BL621" s="17" t="s">
        <v>285</v>
      </c>
      <c r="BM621" s="223" t="s">
        <v>2483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83</v>
      </c>
      <c r="G622" s="243"/>
      <c r="H622" s="246">
        <v>2</v>
      </c>
      <c r="I622" s="247"/>
      <c r="J622" s="243"/>
      <c r="K622" s="243"/>
      <c r="L622" s="248"/>
      <c r="M622" s="249"/>
      <c r="N622" s="250"/>
      <c r="O622" s="250"/>
      <c r="P622" s="250"/>
      <c r="Q622" s="250"/>
      <c r="R622" s="250"/>
      <c r="S622" s="250"/>
      <c r="T622" s="251"/>
      <c r="AT622" s="252" t="s">
        <v>182</v>
      </c>
      <c r="AU622" s="252" t="s">
        <v>83</v>
      </c>
      <c r="AV622" s="13" t="s">
        <v>83</v>
      </c>
      <c r="AW622" s="13" t="s">
        <v>35</v>
      </c>
      <c r="AX622" s="13" t="s">
        <v>81</v>
      </c>
      <c r="AY622" s="252" t="s">
        <v>152</v>
      </c>
    </row>
    <row r="623" s="1" customFormat="1" ht="36" customHeight="1">
      <c r="B623" s="38"/>
      <c r="C623" s="211" t="s">
        <v>2484</v>
      </c>
      <c r="D623" s="211" t="s">
        <v>155</v>
      </c>
      <c r="E623" s="212" t="s">
        <v>2485</v>
      </c>
      <c r="F623" s="213" t="s">
        <v>2486</v>
      </c>
      <c r="G623" s="214" t="s">
        <v>223</v>
      </c>
      <c r="H623" s="215">
        <v>2</v>
      </c>
      <c r="I623" s="216"/>
      <c r="J623" s="217">
        <f>ROUND(I623*H623,2)</f>
        <v>0</v>
      </c>
      <c r="K623" s="213" t="s">
        <v>178</v>
      </c>
      <c r="L623" s="43"/>
      <c r="M623" s="225" t="s">
        <v>19</v>
      </c>
      <c r="N623" s="226" t="s">
        <v>44</v>
      </c>
      <c r="O623" s="83"/>
      <c r="P623" s="227">
        <f>O623*H623</f>
        <v>0</v>
      </c>
      <c r="Q623" s="227">
        <v>0</v>
      </c>
      <c r="R623" s="227">
        <f>Q623*H623</f>
        <v>0</v>
      </c>
      <c r="S623" s="227">
        <v>0</v>
      </c>
      <c r="T623" s="228">
        <f>S623*H623</f>
        <v>0</v>
      </c>
      <c r="AR623" s="223" t="s">
        <v>285</v>
      </c>
      <c r="AT623" s="223" t="s">
        <v>155</v>
      </c>
      <c r="AU623" s="223" t="s">
        <v>83</v>
      </c>
      <c r="AY623" s="17" t="s">
        <v>152</v>
      </c>
      <c r="BE623" s="224">
        <f>IF(N623="základní",J623,0)</f>
        <v>0</v>
      </c>
      <c r="BF623" s="224">
        <f>IF(N623="snížená",J623,0)</f>
        <v>0</v>
      </c>
      <c r="BG623" s="224">
        <f>IF(N623="zákl. přenesená",J623,0)</f>
        <v>0</v>
      </c>
      <c r="BH623" s="224">
        <f>IF(N623="sníž. přenesená",J623,0)</f>
        <v>0</v>
      </c>
      <c r="BI623" s="224">
        <f>IF(N623="nulová",J623,0)</f>
        <v>0</v>
      </c>
      <c r="BJ623" s="17" t="s">
        <v>81</v>
      </c>
      <c r="BK623" s="224">
        <f>ROUND(I623*H623,2)</f>
        <v>0</v>
      </c>
      <c r="BL623" s="17" t="s">
        <v>285</v>
      </c>
      <c r="BM623" s="223" t="s">
        <v>2487</v>
      </c>
    </row>
    <row r="624" s="13" customFormat="1">
      <c r="B624" s="242"/>
      <c r="C624" s="243"/>
      <c r="D624" s="229" t="s">
        <v>182</v>
      </c>
      <c r="E624" s="244" t="s">
        <v>19</v>
      </c>
      <c r="F624" s="245" t="s">
        <v>83</v>
      </c>
      <c r="G624" s="243"/>
      <c r="H624" s="246">
        <v>2</v>
      </c>
      <c r="I624" s="247"/>
      <c r="J624" s="243"/>
      <c r="K624" s="243"/>
      <c r="L624" s="248"/>
      <c r="M624" s="249"/>
      <c r="N624" s="250"/>
      <c r="O624" s="250"/>
      <c r="P624" s="250"/>
      <c r="Q624" s="250"/>
      <c r="R624" s="250"/>
      <c r="S624" s="250"/>
      <c r="T624" s="251"/>
      <c r="AT624" s="252" t="s">
        <v>182</v>
      </c>
      <c r="AU624" s="252" t="s">
        <v>83</v>
      </c>
      <c r="AV624" s="13" t="s">
        <v>83</v>
      </c>
      <c r="AW624" s="13" t="s">
        <v>35</v>
      </c>
      <c r="AX624" s="13" t="s">
        <v>81</v>
      </c>
      <c r="AY624" s="252" t="s">
        <v>152</v>
      </c>
    </row>
    <row r="625" s="11" customFormat="1" ht="22.8" customHeight="1">
      <c r="B625" s="195"/>
      <c r="C625" s="196"/>
      <c r="D625" s="197" t="s">
        <v>72</v>
      </c>
      <c r="E625" s="209" t="s">
        <v>2488</v>
      </c>
      <c r="F625" s="209" t="s">
        <v>2489</v>
      </c>
      <c r="G625" s="196"/>
      <c r="H625" s="196"/>
      <c r="I625" s="199"/>
      <c r="J625" s="210">
        <f>BK625</f>
        <v>0</v>
      </c>
      <c r="K625" s="196"/>
      <c r="L625" s="201"/>
      <c r="M625" s="202"/>
      <c r="N625" s="203"/>
      <c r="O625" s="203"/>
      <c r="P625" s="204">
        <f>SUM(P626:P639)</f>
        <v>0</v>
      </c>
      <c r="Q625" s="203"/>
      <c r="R625" s="204">
        <f>SUM(R626:R639)</f>
        <v>0.039600000000000003</v>
      </c>
      <c r="S625" s="203"/>
      <c r="T625" s="205">
        <f>SUM(T626:T639)</f>
        <v>0</v>
      </c>
      <c r="AR625" s="206" t="s">
        <v>83</v>
      </c>
      <c r="AT625" s="207" t="s">
        <v>72</v>
      </c>
      <c r="AU625" s="207" t="s">
        <v>81</v>
      </c>
      <c r="AY625" s="206" t="s">
        <v>152</v>
      </c>
      <c r="BK625" s="208">
        <f>SUM(BK626:BK639)</f>
        <v>0</v>
      </c>
    </row>
    <row r="626" s="1" customFormat="1" ht="24" customHeight="1">
      <c r="B626" s="38"/>
      <c r="C626" s="211" t="s">
        <v>2490</v>
      </c>
      <c r="D626" s="211" t="s">
        <v>155</v>
      </c>
      <c r="E626" s="212" t="s">
        <v>2491</v>
      </c>
      <c r="F626" s="213" t="s">
        <v>2492</v>
      </c>
      <c r="G626" s="214" t="s">
        <v>254</v>
      </c>
      <c r="H626" s="215">
        <v>15</v>
      </c>
      <c r="I626" s="216"/>
      <c r="J626" s="217">
        <f>ROUND(I626*H626,2)</f>
        <v>0</v>
      </c>
      <c r="K626" s="213" t="s">
        <v>19</v>
      </c>
      <c r="L626" s="43"/>
      <c r="M626" s="225" t="s">
        <v>19</v>
      </c>
      <c r="N626" s="226" t="s">
        <v>44</v>
      </c>
      <c r="O626" s="83"/>
      <c r="P626" s="227">
        <f>O626*H626</f>
        <v>0</v>
      </c>
      <c r="Q626" s="227">
        <v>0.00091</v>
      </c>
      <c r="R626" s="227">
        <f>Q626*H626</f>
        <v>0.013650000000000001</v>
      </c>
      <c r="S626" s="227">
        <v>0</v>
      </c>
      <c r="T626" s="228">
        <f>S626*H626</f>
        <v>0</v>
      </c>
      <c r="AR626" s="223" t="s">
        <v>285</v>
      </c>
      <c r="AT626" s="223" t="s">
        <v>155</v>
      </c>
      <c r="AU626" s="223" t="s">
        <v>83</v>
      </c>
      <c r="AY626" s="17" t="s">
        <v>152</v>
      </c>
      <c r="BE626" s="224">
        <f>IF(N626="základní",J626,0)</f>
        <v>0</v>
      </c>
      <c r="BF626" s="224">
        <f>IF(N626="snížená",J626,0)</f>
        <v>0</v>
      </c>
      <c r="BG626" s="224">
        <f>IF(N626="zákl. přenesená",J626,0)</f>
        <v>0</v>
      </c>
      <c r="BH626" s="224">
        <f>IF(N626="sníž. přenesená",J626,0)</f>
        <v>0</v>
      </c>
      <c r="BI626" s="224">
        <f>IF(N626="nulová",J626,0)</f>
        <v>0</v>
      </c>
      <c r="BJ626" s="17" t="s">
        <v>81</v>
      </c>
      <c r="BK626" s="224">
        <f>ROUND(I626*H626,2)</f>
        <v>0</v>
      </c>
      <c r="BL626" s="17" t="s">
        <v>285</v>
      </c>
      <c r="BM626" s="223" t="s">
        <v>2493</v>
      </c>
    </row>
    <row r="627" s="13" customFormat="1">
      <c r="B627" s="242"/>
      <c r="C627" s="243"/>
      <c r="D627" s="229" t="s">
        <v>182</v>
      </c>
      <c r="E627" s="244" t="s">
        <v>19</v>
      </c>
      <c r="F627" s="245" t="s">
        <v>8</v>
      </c>
      <c r="G627" s="243"/>
      <c r="H627" s="246">
        <v>15</v>
      </c>
      <c r="I627" s="247"/>
      <c r="J627" s="243"/>
      <c r="K627" s="243"/>
      <c r="L627" s="248"/>
      <c r="M627" s="249"/>
      <c r="N627" s="250"/>
      <c r="O627" s="250"/>
      <c r="P627" s="250"/>
      <c r="Q627" s="250"/>
      <c r="R627" s="250"/>
      <c r="S627" s="250"/>
      <c r="T627" s="251"/>
      <c r="AT627" s="252" t="s">
        <v>182</v>
      </c>
      <c r="AU627" s="252" t="s">
        <v>83</v>
      </c>
      <c r="AV627" s="13" t="s">
        <v>83</v>
      </c>
      <c r="AW627" s="13" t="s">
        <v>35</v>
      </c>
      <c r="AX627" s="13" t="s">
        <v>81</v>
      </c>
      <c r="AY627" s="252" t="s">
        <v>152</v>
      </c>
    </row>
    <row r="628" s="1" customFormat="1" ht="24" customHeight="1">
      <c r="B628" s="38"/>
      <c r="C628" s="211" t="s">
        <v>2494</v>
      </c>
      <c r="D628" s="211" t="s">
        <v>155</v>
      </c>
      <c r="E628" s="212" t="s">
        <v>2495</v>
      </c>
      <c r="F628" s="213" t="s">
        <v>2496</v>
      </c>
      <c r="G628" s="214" t="s">
        <v>254</v>
      </c>
      <c r="H628" s="215">
        <v>15</v>
      </c>
      <c r="I628" s="216"/>
      <c r="J628" s="217">
        <f>ROUND(I628*H628,2)</f>
        <v>0</v>
      </c>
      <c r="K628" s="213" t="s">
        <v>19</v>
      </c>
      <c r="L628" s="43"/>
      <c r="M628" s="225" t="s">
        <v>19</v>
      </c>
      <c r="N628" s="226" t="s">
        <v>44</v>
      </c>
      <c r="O628" s="83"/>
      <c r="P628" s="227">
        <f>O628*H628</f>
        <v>0</v>
      </c>
      <c r="Q628" s="227">
        <v>0.0011900000000000001</v>
      </c>
      <c r="R628" s="227">
        <f>Q628*H628</f>
        <v>0.017850000000000001</v>
      </c>
      <c r="S628" s="227">
        <v>0</v>
      </c>
      <c r="T628" s="228">
        <f>S628*H628</f>
        <v>0</v>
      </c>
      <c r="AR628" s="223" t="s">
        <v>285</v>
      </c>
      <c r="AT628" s="223" t="s">
        <v>155</v>
      </c>
      <c r="AU628" s="223" t="s">
        <v>83</v>
      </c>
      <c r="AY628" s="17" t="s">
        <v>152</v>
      </c>
      <c r="BE628" s="224">
        <f>IF(N628="základní",J628,0)</f>
        <v>0</v>
      </c>
      <c r="BF628" s="224">
        <f>IF(N628="snížená",J628,0)</f>
        <v>0</v>
      </c>
      <c r="BG628" s="224">
        <f>IF(N628="zákl. přenesená",J628,0)</f>
        <v>0</v>
      </c>
      <c r="BH628" s="224">
        <f>IF(N628="sníž. přenesená",J628,0)</f>
        <v>0</v>
      </c>
      <c r="BI628" s="224">
        <f>IF(N628="nulová",J628,0)</f>
        <v>0</v>
      </c>
      <c r="BJ628" s="17" t="s">
        <v>81</v>
      </c>
      <c r="BK628" s="224">
        <f>ROUND(I628*H628,2)</f>
        <v>0</v>
      </c>
      <c r="BL628" s="17" t="s">
        <v>285</v>
      </c>
      <c r="BM628" s="223" t="s">
        <v>2497</v>
      </c>
    </row>
    <row r="629" s="13" customFormat="1">
      <c r="B629" s="242"/>
      <c r="C629" s="243"/>
      <c r="D629" s="229" t="s">
        <v>182</v>
      </c>
      <c r="E629" s="244" t="s">
        <v>19</v>
      </c>
      <c r="F629" s="245" t="s">
        <v>8</v>
      </c>
      <c r="G629" s="243"/>
      <c r="H629" s="246">
        <v>15</v>
      </c>
      <c r="I629" s="247"/>
      <c r="J629" s="243"/>
      <c r="K629" s="243"/>
      <c r="L629" s="248"/>
      <c r="M629" s="249"/>
      <c r="N629" s="250"/>
      <c r="O629" s="250"/>
      <c r="P629" s="250"/>
      <c r="Q629" s="250"/>
      <c r="R629" s="250"/>
      <c r="S629" s="250"/>
      <c r="T629" s="251"/>
      <c r="AT629" s="252" t="s">
        <v>182</v>
      </c>
      <c r="AU629" s="252" t="s">
        <v>83</v>
      </c>
      <c r="AV629" s="13" t="s">
        <v>83</v>
      </c>
      <c r="AW629" s="13" t="s">
        <v>35</v>
      </c>
      <c r="AX629" s="13" t="s">
        <v>81</v>
      </c>
      <c r="AY629" s="252" t="s">
        <v>152</v>
      </c>
    </row>
    <row r="630" s="1" customFormat="1" ht="48" customHeight="1">
      <c r="B630" s="38"/>
      <c r="C630" s="211" t="s">
        <v>2498</v>
      </c>
      <c r="D630" s="211" t="s">
        <v>155</v>
      </c>
      <c r="E630" s="212" t="s">
        <v>2499</v>
      </c>
      <c r="F630" s="213" t="s">
        <v>2500</v>
      </c>
      <c r="G630" s="214" t="s">
        <v>254</v>
      </c>
      <c r="H630" s="215">
        <v>30</v>
      </c>
      <c r="I630" s="216"/>
      <c r="J630" s="217">
        <f>ROUND(I630*H630,2)</f>
        <v>0</v>
      </c>
      <c r="K630" s="213" t="s">
        <v>19</v>
      </c>
      <c r="L630" s="43"/>
      <c r="M630" s="225" t="s">
        <v>19</v>
      </c>
      <c r="N630" s="226" t="s">
        <v>44</v>
      </c>
      <c r="O630" s="83"/>
      <c r="P630" s="227">
        <f>O630*H630</f>
        <v>0</v>
      </c>
      <c r="Q630" s="227">
        <v>6.9999999999999994E-05</v>
      </c>
      <c r="R630" s="227">
        <f>Q630*H630</f>
        <v>0.0020999999999999999</v>
      </c>
      <c r="S630" s="227">
        <v>0</v>
      </c>
      <c r="T630" s="228">
        <f>S630*H630</f>
        <v>0</v>
      </c>
      <c r="AR630" s="223" t="s">
        <v>285</v>
      </c>
      <c r="AT630" s="223" t="s">
        <v>155</v>
      </c>
      <c r="AU630" s="223" t="s">
        <v>83</v>
      </c>
      <c r="AY630" s="17" t="s">
        <v>152</v>
      </c>
      <c r="BE630" s="224">
        <f>IF(N630="základní",J630,0)</f>
        <v>0</v>
      </c>
      <c r="BF630" s="224">
        <f>IF(N630="snížená",J630,0)</f>
        <v>0</v>
      </c>
      <c r="BG630" s="224">
        <f>IF(N630="zákl. přenesená",J630,0)</f>
        <v>0</v>
      </c>
      <c r="BH630" s="224">
        <f>IF(N630="sníž. přenesená",J630,0)</f>
        <v>0</v>
      </c>
      <c r="BI630" s="224">
        <f>IF(N630="nulová",J630,0)</f>
        <v>0</v>
      </c>
      <c r="BJ630" s="17" t="s">
        <v>81</v>
      </c>
      <c r="BK630" s="224">
        <f>ROUND(I630*H630,2)</f>
        <v>0</v>
      </c>
      <c r="BL630" s="17" t="s">
        <v>285</v>
      </c>
      <c r="BM630" s="223" t="s">
        <v>2501</v>
      </c>
    </row>
    <row r="631" s="13" customFormat="1">
      <c r="B631" s="242"/>
      <c r="C631" s="243"/>
      <c r="D631" s="229" t="s">
        <v>182</v>
      </c>
      <c r="E631" s="244" t="s">
        <v>19</v>
      </c>
      <c r="F631" s="245" t="s">
        <v>397</v>
      </c>
      <c r="G631" s="243"/>
      <c r="H631" s="246">
        <v>30</v>
      </c>
      <c r="I631" s="247"/>
      <c r="J631" s="243"/>
      <c r="K631" s="243"/>
      <c r="L631" s="248"/>
      <c r="M631" s="249"/>
      <c r="N631" s="250"/>
      <c r="O631" s="250"/>
      <c r="P631" s="250"/>
      <c r="Q631" s="250"/>
      <c r="R631" s="250"/>
      <c r="S631" s="250"/>
      <c r="T631" s="251"/>
      <c r="AT631" s="252" t="s">
        <v>182</v>
      </c>
      <c r="AU631" s="252" t="s">
        <v>83</v>
      </c>
      <c r="AV631" s="13" t="s">
        <v>83</v>
      </c>
      <c r="AW631" s="13" t="s">
        <v>35</v>
      </c>
      <c r="AX631" s="13" t="s">
        <v>81</v>
      </c>
      <c r="AY631" s="252" t="s">
        <v>152</v>
      </c>
    </row>
    <row r="632" s="1" customFormat="1" ht="24" customHeight="1">
      <c r="B632" s="38"/>
      <c r="C632" s="211" t="s">
        <v>2502</v>
      </c>
      <c r="D632" s="211" t="s">
        <v>155</v>
      </c>
      <c r="E632" s="212" t="s">
        <v>2503</v>
      </c>
      <c r="F632" s="213" t="s">
        <v>2504</v>
      </c>
      <c r="G632" s="214" t="s">
        <v>267</v>
      </c>
      <c r="H632" s="215">
        <v>5</v>
      </c>
      <c r="I632" s="216"/>
      <c r="J632" s="217">
        <f>ROUND(I632*H632,2)</f>
        <v>0</v>
      </c>
      <c r="K632" s="213" t="s">
        <v>19</v>
      </c>
      <c r="L632" s="43"/>
      <c r="M632" s="225" t="s">
        <v>19</v>
      </c>
      <c r="N632" s="226" t="s">
        <v>44</v>
      </c>
      <c r="O632" s="83"/>
      <c r="P632" s="227">
        <f>O632*H632</f>
        <v>0</v>
      </c>
      <c r="Q632" s="227">
        <v>0</v>
      </c>
      <c r="R632" s="227">
        <f>Q632*H632</f>
        <v>0</v>
      </c>
      <c r="S632" s="227">
        <v>0</v>
      </c>
      <c r="T632" s="228">
        <f>S632*H632</f>
        <v>0</v>
      </c>
      <c r="AR632" s="223" t="s">
        <v>285</v>
      </c>
      <c r="AT632" s="223" t="s">
        <v>155</v>
      </c>
      <c r="AU632" s="223" t="s">
        <v>83</v>
      </c>
      <c r="AY632" s="17" t="s">
        <v>152</v>
      </c>
      <c r="BE632" s="224">
        <f>IF(N632="základní",J632,0)</f>
        <v>0</v>
      </c>
      <c r="BF632" s="224">
        <f>IF(N632="snížená",J632,0)</f>
        <v>0</v>
      </c>
      <c r="BG632" s="224">
        <f>IF(N632="zákl. přenesená",J632,0)</f>
        <v>0</v>
      </c>
      <c r="BH632" s="224">
        <f>IF(N632="sníž. přenesená",J632,0)</f>
        <v>0</v>
      </c>
      <c r="BI632" s="224">
        <f>IF(N632="nulová",J632,0)</f>
        <v>0</v>
      </c>
      <c r="BJ632" s="17" t="s">
        <v>81</v>
      </c>
      <c r="BK632" s="224">
        <f>ROUND(I632*H632,2)</f>
        <v>0</v>
      </c>
      <c r="BL632" s="17" t="s">
        <v>285</v>
      </c>
      <c r="BM632" s="223" t="s">
        <v>2505</v>
      </c>
    </row>
    <row r="633" s="13" customFormat="1">
      <c r="B633" s="242"/>
      <c r="C633" s="243"/>
      <c r="D633" s="229" t="s">
        <v>182</v>
      </c>
      <c r="E633" s="244" t="s">
        <v>19</v>
      </c>
      <c r="F633" s="245" t="s">
        <v>215</v>
      </c>
      <c r="G633" s="243"/>
      <c r="H633" s="246">
        <v>5</v>
      </c>
      <c r="I633" s="247"/>
      <c r="J633" s="243"/>
      <c r="K633" s="243"/>
      <c r="L633" s="248"/>
      <c r="M633" s="249"/>
      <c r="N633" s="250"/>
      <c r="O633" s="250"/>
      <c r="P633" s="250"/>
      <c r="Q633" s="250"/>
      <c r="R633" s="250"/>
      <c r="S633" s="250"/>
      <c r="T633" s="251"/>
      <c r="AT633" s="252" t="s">
        <v>182</v>
      </c>
      <c r="AU633" s="252" t="s">
        <v>83</v>
      </c>
      <c r="AV633" s="13" t="s">
        <v>83</v>
      </c>
      <c r="AW633" s="13" t="s">
        <v>35</v>
      </c>
      <c r="AX633" s="13" t="s">
        <v>81</v>
      </c>
      <c r="AY633" s="252" t="s">
        <v>152</v>
      </c>
    </row>
    <row r="634" s="1" customFormat="1" ht="36" customHeight="1">
      <c r="B634" s="38"/>
      <c r="C634" s="211" t="s">
        <v>2506</v>
      </c>
      <c r="D634" s="211" t="s">
        <v>155</v>
      </c>
      <c r="E634" s="212" t="s">
        <v>2507</v>
      </c>
      <c r="F634" s="213" t="s">
        <v>2508</v>
      </c>
      <c r="G634" s="214" t="s">
        <v>254</v>
      </c>
      <c r="H634" s="215">
        <v>30</v>
      </c>
      <c r="I634" s="216"/>
      <c r="J634" s="217">
        <f>ROUND(I634*H634,2)</f>
        <v>0</v>
      </c>
      <c r="K634" s="213" t="s">
        <v>19</v>
      </c>
      <c r="L634" s="43"/>
      <c r="M634" s="225" t="s">
        <v>19</v>
      </c>
      <c r="N634" s="226" t="s">
        <v>44</v>
      </c>
      <c r="O634" s="83"/>
      <c r="P634" s="227">
        <f>O634*H634</f>
        <v>0</v>
      </c>
      <c r="Q634" s="227">
        <v>0.00019000000000000001</v>
      </c>
      <c r="R634" s="227">
        <f>Q634*H634</f>
        <v>0.0057000000000000002</v>
      </c>
      <c r="S634" s="227">
        <v>0</v>
      </c>
      <c r="T634" s="228">
        <f>S634*H634</f>
        <v>0</v>
      </c>
      <c r="AR634" s="223" t="s">
        <v>285</v>
      </c>
      <c r="AT634" s="223" t="s">
        <v>155</v>
      </c>
      <c r="AU634" s="223" t="s">
        <v>83</v>
      </c>
      <c r="AY634" s="17" t="s">
        <v>152</v>
      </c>
      <c r="BE634" s="224">
        <f>IF(N634="základní",J634,0)</f>
        <v>0</v>
      </c>
      <c r="BF634" s="224">
        <f>IF(N634="snížená",J634,0)</f>
        <v>0</v>
      </c>
      <c r="BG634" s="224">
        <f>IF(N634="zákl. přenesená",J634,0)</f>
        <v>0</v>
      </c>
      <c r="BH634" s="224">
        <f>IF(N634="sníž. přenesená",J634,0)</f>
        <v>0</v>
      </c>
      <c r="BI634" s="224">
        <f>IF(N634="nulová",J634,0)</f>
        <v>0</v>
      </c>
      <c r="BJ634" s="17" t="s">
        <v>81</v>
      </c>
      <c r="BK634" s="224">
        <f>ROUND(I634*H634,2)</f>
        <v>0</v>
      </c>
      <c r="BL634" s="17" t="s">
        <v>285</v>
      </c>
      <c r="BM634" s="223" t="s">
        <v>2509</v>
      </c>
    </row>
    <row r="635" s="13" customFormat="1">
      <c r="B635" s="242"/>
      <c r="C635" s="243"/>
      <c r="D635" s="229" t="s">
        <v>182</v>
      </c>
      <c r="E635" s="244" t="s">
        <v>19</v>
      </c>
      <c r="F635" s="245" t="s">
        <v>397</v>
      </c>
      <c r="G635" s="243"/>
      <c r="H635" s="246">
        <v>30</v>
      </c>
      <c r="I635" s="247"/>
      <c r="J635" s="243"/>
      <c r="K635" s="243"/>
      <c r="L635" s="248"/>
      <c r="M635" s="249"/>
      <c r="N635" s="250"/>
      <c r="O635" s="250"/>
      <c r="P635" s="250"/>
      <c r="Q635" s="250"/>
      <c r="R635" s="250"/>
      <c r="S635" s="250"/>
      <c r="T635" s="251"/>
      <c r="AT635" s="252" t="s">
        <v>182</v>
      </c>
      <c r="AU635" s="252" t="s">
        <v>83</v>
      </c>
      <c r="AV635" s="13" t="s">
        <v>83</v>
      </c>
      <c r="AW635" s="13" t="s">
        <v>35</v>
      </c>
      <c r="AX635" s="13" t="s">
        <v>81</v>
      </c>
      <c r="AY635" s="252" t="s">
        <v>152</v>
      </c>
    </row>
    <row r="636" s="1" customFormat="1" ht="24" customHeight="1">
      <c r="B636" s="38"/>
      <c r="C636" s="211" t="s">
        <v>2510</v>
      </c>
      <c r="D636" s="211" t="s">
        <v>155</v>
      </c>
      <c r="E636" s="212" t="s">
        <v>2511</v>
      </c>
      <c r="F636" s="213" t="s">
        <v>2512</v>
      </c>
      <c r="G636" s="214" t="s">
        <v>254</v>
      </c>
      <c r="H636" s="215">
        <v>30</v>
      </c>
      <c r="I636" s="216"/>
      <c r="J636" s="217">
        <f>ROUND(I636*H636,2)</f>
        <v>0</v>
      </c>
      <c r="K636" s="213" t="s">
        <v>19</v>
      </c>
      <c r="L636" s="43"/>
      <c r="M636" s="225" t="s">
        <v>19</v>
      </c>
      <c r="N636" s="226" t="s">
        <v>44</v>
      </c>
      <c r="O636" s="83"/>
      <c r="P636" s="227">
        <f>O636*H636</f>
        <v>0</v>
      </c>
      <c r="Q636" s="227">
        <v>1.0000000000000001E-05</v>
      </c>
      <c r="R636" s="227">
        <f>Q636*H636</f>
        <v>0.00030000000000000003</v>
      </c>
      <c r="S636" s="227">
        <v>0</v>
      </c>
      <c r="T636" s="228">
        <f>S636*H636</f>
        <v>0</v>
      </c>
      <c r="AR636" s="223" t="s">
        <v>285</v>
      </c>
      <c r="AT636" s="223" t="s">
        <v>155</v>
      </c>
      <c r="AU636" s="223" t="s">
        <v>83</v>
      </c>
      <c r="AY636" s="17" t="s">
        <v>152</v>
      </c>
      <c r="BE636" s="224">
        <f>IF(N636="základní",J636,0)</f>
        <v>0</v>
      </c>
      <c r="BF636" s="224">
        <f>IF(N636="snížená",J636,0)</f>
        <v>0</v>
      </c>
      <c r="BG636" s="224">
        <f>IF(N636="zákl. přenesená",J636,0)</f>
        <v>0</v>
      </c>
      <c r="BH636" s="224">
        <f>IF(N636="sníž. přenesená",J636,0)</f>
        <v>0</v>
      </c>
      <c r="BI636" s="224">
        <f>IF(N636="nulová",J636,0)</f>
        <v>0</v>
      </c>
      <c r="BJ636" s="17" t="s">
        <v>81</v>
      </c>
      <c r="BK636" s="224">
        <f>ROUND(I636*H636,2)</f>
        <v>0</v>
      </c>
      <c r="BL636" s="17" t="s">
        <v>285</v>
      </c>
      <c r="BM636" s="223" t="s">
        <v>2513</v>
      </c>
    </row>
    <row r="637" s="13" customFormat="1">
      <c r="B637" s="242"/>
      <c r="C637" s="243"/>
      <c r="D637" s="229" t="s">
        <v>182</v>
      </c>
      <c r="E637" s="244" t="s">
        <v>19</v>
      </c>
      <c r="F637" s="245" t="s">
        <v>397</v>
      </c>
      <c r="G637" s="243"/>
      <c r="H637" s="246">
        <v>30</v>
      </c>
      <c r="I637" s="247"/>
      <c r="J637" s="243"/>
      <c r="K637" s="243"/>
      <c r="L637" s="248"/>
      <c r="M637" s="249"/>
      <c r="N637" s="250"/>
      <c r="O637" s="250"/>
      <c r="P637" s="250"/>
      <c r="Q637" s="250"/>
      <c r="R637" s="250"/>
      <c r="S637" s="250"/>
      <c r="T637" s="251"/>
      <c r="AT637" s="252" t="s">
        <v>182</v>
      </c>
      <c r="AU637" s="252" t="s">
        <v>83</v>
      </c>
      <c r="AV637" s="13" t="s">
        <v>83</v>
      </c>
      <c r="AW637" s="13" t="s">
        <v>35</v>
      </c>
      <c r="AX637" s="13" t="s">
        <v>81</v>
      </c>
      <c r="AY637" s="252" t="s">
        <v>152</v>
      </c>
    </row>
    <row r="638" s="1" customFormat="1" ht="36" customHeight="1">
      <c r="B638" s="38"/>
      <c r="C638" s="211" t="s">
        <v>2514</v>
      </c>
      <c r="D638" s="211" t="s">
        <v>155</v>
      </c>
      <c r="E638" s="212" t="s">
        <v>2515</v>
      </c>
      <c r="F638" s="213" t="s">
        <v>2516</v>
      </c>
      <c r="G638" s="214" t="s">
        <v>223</v>
      </c>
      <c r="H638" s="215">
        <v>0.5</v>
      </c>
      <c r="I638" s="216"/>
      <c r="J638" s="217">
        <f>ROUND(I638*H638,2)</f>
        <v>0</v>
      </c>
      <c r="K638" s="213" t="s">
        <v>178</v>
      </c>
      <c r="L638" s="43"/>
      <c r="M638" s="225" t="s">
        <v>19</v>
      </c>
      <c r="N638" s="226" t="s">
        <v>44</v>
      </c>
      <c r="O638" s="83"/>
      <c r="P638" s="227">
        <f>O638*H638</f>
        <v>0</v>
      </c>
      <c r="Q638" s="227">
        <v>0</v>
      </c>
      <c r="R638" s="227">
        <f>Q638*H638</f>
        <v>0</v>
      </c>
      <c r="S638" s="227">
        <v>0</v>
      </c>
      <c r="T638" s="228">
        <f>S638*H638</f>
        <v>0</v>
      </c>
      <c r="AR638" s="223" t="s">
        <v>285</v>
      </c>
      <c r="AT638" s="223" t="s">
        <v>155</v>
      </c>
      <c r="AU638" s="223" t="s">
        <v>83</v>
      </c>
      <c r="AY638" s="17" t="s">
        <v>152</v>
      </c>
      <c r="BE638" s="224">
        <f>IF(N638="základní",J638,0)</f>
        <v>0</v>
      </c>
      <c r="BF638" s="224">
        <f>IF(N638="snížená",J638,0)</f>
        <v>0</v>
      </c>
      <c r="BG638" s="224">
        <f>IF(N638="zákl. přenesená",J638,0)</f>
        <v>0</v>
      </c>
      <c r="BH638" s="224">
        <f>IF(N638="sníž. přenesená",J638,0)</f>
        <v>0</v>
      </c>
      <c r="BI638" s="224">
        <f>IF(N638="nulová",J638,0)</f>
        <v>0</v>
      </c>
      <c r="BJ638" s="17" t="s">
        <v>81</v>
      </c>
      <c r="BK638" s="224">
        <f>ROUND(I638*H638,2)</f>
        <v>0</v>
      </c>
      <c r="BL638" s="17" t="s">
        <v>285</v>
      </c>
      <c r="BM638" s="223" t="s">
        <v>2517</v>
      </c>
    </row>
    <row r="639" s="13" customFormat="1">
      <c r="B639" s="242"/>
      <c r="C639" s="243"/>
      <c r="D639" s="229" t="s">
        <v>182</v>
      </c>
      <c r="E639" s="244" t="s">
        <v>19</v>
      </c>
      <c r="F639" s="245" t="s">
        <v>2518</v>
      </c>
      <c r="G639" s="243"/>
      <c r="H639" s="246">
        <v>0.5</v>
      </c>
      <c r="I639" s="247"/>
      <c r="J639" s="243"/>
      <c r="K639" s="243"/>
      <c r="L639" s="248"/>
      <c r="M639" s="249"/>
      <c r="N639" s="250"/>
      <c r="O639" s="250"/>
      <c r="P639" s="250"/>
      <c r="Q639" s="250"/>
      <c r="R639" s="250"/>
      <c r="S639" s="250"/>
      <c r="T639" s="251"/>
      <c r="AT639" s="252" t="s">
        <v>182</v>
      </c>
      <c r="AU639" s="252" t="s">
        <v>83</v>
      </c>
      <c r="AV639" s="13" t="s">
        <v>83</v>
      </c>
      <c r="AW639" s="13" t="s">
        <v>35</v>
      </c>
      <c r="AX639" s="13" t="s">
        <v>81</v>
      </c>
      <c r="AY639" s="252" t="s">
        <v>152</v>
      </c>
    </row>
    <row r="640" s="11" customFormat="1" ht="22.8" customHeight="1">
      <c r="B640" s="195"/>
      <c r="C640" s="196"/>
      <c r="D640" s="197" t="s">
        <v>72</v>
      </c>
      <c r="E640" s="209" t="s">
        <v>2519</v>
      </c>
      <c r="F640" s="209" t="s">
        <v>2520</v>
      </c>
      <c r="G640" s="196"/>
      <c r="H640" s="196"/>
      <c r="I640" s="199"/>
      <c r="J640" s="210">
        <f>BK640</f>
        <v>0</v>
      </c>
      <c r="K640" s="196"/>
      <c r="L640" s="201"/>
      <c r="M640" s="202"/>
      <c r="N640" s="203"/>
      <c r="O640" s="203"/>
      <c r="P640" s="204">
        <f>SUM(P641:P656)</f>
        <v>0</v>
      </c>
      <c r="Q640" s="203"/>
      <c r="R640" s="204">
        <f>SUM(R641:R656)</f>
        <v>0.020710000000000003</v>
      </c>
      <c r="S640" s="203"/>
      <c r="T640" s="205">
        <f>SUM(T641:T656)</f>
        <v>0</v>
      </c>
      <c r="AR640" s="206" t="s">
        <v>83</v>
      </c>
      <c r="AT640" s="207" t="s">
        <v>72</v>
      </c>
      <c r="AU640" s="207" t="s">
        <v>81</v>
      </c>
      <c r="AY640" s="206" t="s">
        <v>152</v>
      </c>
      <c r="BK640" s="208">
        <f>SUM(BK641:BK656)</f>
        <v>0</v>
      </c>
    </row>
    <row r="641" s="1" customFormat="1" ht="24" customHeight="1">
      <c r="B641" s="38"/>
      <c r="C641" s="211" t="s">
        <v>2521</v>
      </c>
      <c r="D641" s="211" t="s">
        <v>155</v>
      </c>
      <c r="E641" s="212" t="s">
        <v>2522</v>
      </c>
      <c r="F641" s="213" t="s">
        <v>2523</v>
      </c>
      <c r="G641" s="214" t="s">
        <v>2157</v>
      </c>
      <c r="H641" s="215">
        <v>4</v>
      </c>
      <c r="I641" s="216"/>
      <c r="J641" s="217">
        <f>ROUND(I641*H641,2)</f>
        <v>0</v>
      </c>
      <c r="K641" s="213" t="s">
        <v>178</v>
      </c>
      <c r="L641" s="43"/>
      <c r="M641" s="225" t="s">
        <v>19</v>
      </c>
      <c r="N641" s="226" t="s">
        <v>44</v>
      </c>
      <c r="O641" s="83"/>
      <c r="P641" s="227">
        <f>O641*H641</f>
        <v>0</v>
      </c>
      <c r="Q641" s="227">
        <v>0.00051999999999999995</v>
      </c>
      <c r="R641" s="227">
        <f>Q641*H641</f>
        <v>0.0020799999999999998</v>
      </c>
      <c r="S641" s="227">
        <v>0</v>
      </c>
      <c r="T641" s="228">
        <f>S641*H641</f>
        <v>0</v>
      </c>
      <c r="AR641" s="223" t="s">
        <v>285</v>
      </c>
      <c r="AT641" s="223" t="s">
        <v>155</v>
      </c>
      <c r="AU641" s="223" t="s">
        <v>83</v>
      </c>
      <c r="AY641" s="17" t="s">
        <v>152</v>
      </c>
      <c r="BE641" s="224">
        <f>IF(N641="základní",J641,0)</f>
        <v>0</v>
      </c>
      <c r="BF641" s="224">
        <f>IF(N641="snížená",J641,0)</f>
        <v>0</v>
      </c>
      <c r="BG641" s="224">
        <f>IF(N641="zákl. přenesená",J641,0)</f>
        <v>0</v>
      </c>
      <c r="BH641" s="224">
        <f>IF(N641="sníž. přenesená",J641,0)</f>
        <v>0</v>
      </c>
      <c r="BI641" s="224">
        <f>IF(N641="nulová",J641,0)</f>
        <v>0</v>
      </c>
      <c r="BJ641" s="17" t="s">
        <v>81</v>
      </c>
      <c r="BK641" s="224">
        <f>ROUND(I641*H641,2)</f>
        <v>0</v>
      </c>
      <c r="BL641" s="17" t="s">
        <v>285</v>
      </c>
      <c r="BM641" s="223" t="s">
        <v>2524</v>
      </c>
    </row>
    <row r="642" s="13" customFormat="1">
      <c r="B642" s="242"/>
      <c r="C642" s="243"/>
      <c r="D642" s="229" t="s">
        <v>182</v>
      </c>
      <c r="E642" s="244" t="s">
        <v>19</v>
      </c>
      <c r="F642" s="245" t="s">
        <v>151</v>
      </c>
      <c r="G642" s="243"/>
      <c r="H642" s="246">
        <v>4</v>
      </c>
      <c r="I642" s="247"/>
      <c r="J642" s="243"/>
      <c r="K642" s="243"/>
      <c r="L642" s="248"/>
      <c r="M642" s="249"/>
      <c r="N642" s="250"/>
      <c r="O642" s="250"/>
      <c r="P642" s="250"/>
      <c r="Q642" s="250"/>
      <c r="R642" s="250"/>
      <c r="S642" s="250"/>
      <c r="T642" s="251"/>
      <c r="AT642" s="252" t="s">
        <v>182</v>
      </c>
      <c r="AU642" s="252" t="s">
        <v>83</v>
      </c>
      <c r="AV642" s="13" t="s">
        <v>83</v>
      </c>
      <c r="AW642" s="13" t="s">
        <v>35</v>
      </c>
      <c r="AX642" s="13" t="s">
        <v>81</v>
      </c>
      <c r="AY642" s="252" t="s">
        <v>152</v>
      </c>
    </row>
    <row r="643" s="1" customFormat="1" ht="24" customHeight="1">
      <c r="B643" s="38"/>
      <c r="C643" s="211" t="s">
        <v>2525</v>
      </c>
      <c r="D643" s="211" t="s">
        <v>155</v>
      </c>
      <c r="E643" s="212" t="s">
        <v>2526</v>
      </c>
      <c r="F643" s="213" t="s">
        <v>2527</v>
      </c>
      <c r="G643" s="214" t="s">
        <v>2157</v>
      </c>
      <c r="H643" s="215">
        <v>5</v>
      </c>
      <c r="I643" s="216"/>
      <c r="J643" s="217">
        <f>ROUND(I643*H643,2)</f>
        <v>0</v>
      </c>
      <c r="K643" s="213" t="s">
        <v>178</v>
      </c>
      <c r="L643" s="43"/>
      <c r="M643" s="225" t="s">
        <v>19</v>
      </c>
      <c r="N643" s="226" t="s">
        <v>44</v>
      </c>
      <c r="O643" s="83"/>
      <c r="P643" s="227">
        <f>O643*H643</f>
        <v>0</v>
      </c>
      <c r="Q643" s="227">
        <v>0.00051999999999999995</v>
      </c>
      <c r="R643" s="227">
        <f>Q643*H643</f>
        <v>0.0025999999999999999</v>
      </c>
      <c r="S643" s="227">
        <v>0</v>
      </c>
      <c r="T643" s="228">
        <f>S643*H643</f>
        <v>0</v>
      </c>
      <c r="AR643" s="223" t="s">
        <v>285</v>
      </c>
      <c r="AT643" s="223" t="s">
        <v>155</v>
      </c>
      <c r="AU643" s="223" t="s">
        <v>83</v>
      </c>
      <c r="AY643" s="17" t="s">
        <v>152</v>
      </c>
      <c r="BE643" s="224">
        <f>IF(N643="základní",J643,0)</f>
        <v>0</v>
      </c>
      <c r="BF643" s="224">
        <f>IF(N643="snížená",J643,0)</f>
        <v>0</v>
      </c>
      <c r="BG643" s="224">
        <f>IF(N643="zákl. přenesená",J643,0)</f>
        <v>0</v>
      </c>
      <c r="BH643" s="224">
        <f>IF(N643="sníž. přenesená",J643,0)</f>
        <v>0</v>
      </c>
      <c r="BI643" s="224">
        <f>IF(N643="nulová",J643,0)</f>
        <v>0</v>
      </c>
      <c r="BJ643" s="17" t="s">
        <v>81</v>
      </c>
      <c r="BK643" s="224">
        <f>ROUND(I643*H643,2)</f>
        <v>0</v>
      </c>
      <c r="BL643" s="17" t="s">
        <v>285</v>
      </c>
      <c r="BM643" s="223" t="s">
        <v>2528</v>
      </c>
    </row>
    <row r="644" s="13" customFormat="1">
      <c r="B644" s="242"/>
      <c r="C644" s="243"/>
      <c r="D644" s="229" t="s">
        <v>182</v>
      </c>
      <c r="E644" s="244" t="s">
        <v>19</v>
      </c>
      <c r="F644" s="245" t="s">
        <v>215</v>
      </c>
      <c r="G644" s="243"/>
      <c r="H644" s="246">
        <v>5</v>
      </c>
      <c r="I644" s="247"/>
      <c r="J644" s="243"/>
      <c r="K644" s="243"/>
      <c r="L644" s="248"/>
      <c r="M644" s="249"/>
      <c r="N644" s="250"/>
      <c r="O644" s="250"/>
      <c r="P644" s="250"/>
      <c r="Q644" s="250"/>
      <c r="R644" s="250"/>
      <c r="S644" s="250"/>
      <c r="T644" s="251"/>
      <c r="AT644" s="252" t="s">
        <v>182</v>
      </c>
      <c r="AU644" s="252" t="s">
        <v>83</v>
      </c>
      <c r="AV644" s="13" t="s">
        <v>83</v>
      </c>
      <c r="AW644" s="13" t="s">
        <v>35</v>
      </c>
      <c r="AX644" s="13" t="s">
        <v>81</v>
      </c>
      <c r="AY644" s="252" t="s">
        <v>152</v>
      </c>
    </row>
    <row r="645" s="1" customFormat="1" ht="16.5" customHeight="1">
      <c r="B645" s="38"/>
      <c r="C645" s="211" t="s">
        <v>2529</v>
      </c>
      <c r="D645" s="211" t="s">
        <v>155</v>
      </c>
      <c r="E645" s="212" t="s">
        <v>2530</v>
      </c>
      <c r="F645" s="213" t="s">
        <v>2531</v>
      </c>
      <c r="G645" s="214" t="s">
        <v>2157</v>
      </c>
      <c r="H645" s="215">
        <v>7</v>
      </c>
      <c r="I645" s="216"/>
      <c r="J645" s="217">
        <f>ROUND(I645*H645,2)</f>
        <v>0</v>
      </c>
      <c r="K645" s="213" t="s">
        <v>178</v>
      </c>
      <c r="L645" s="43"/>
      <c r="M645" s="225" t="s">
        <v>19</v>
      </c>
      <c r="N645" s="226" t="s">
        <v>44</v>
      </c>
      <c r="O645" s="83"/>
      <c r="P645" s="227">
        <f>O645*H645</f>
        <v>0</v>
      </c>
      <c r="Q645" s="227">
        <v>0.0015399999999999999</v>
      </c>
      <c r="R645" s="227">
        <f>Q645*H645</f>
        <v>0.01078</v>
      </c>
      <c r="S645" s="227">
        <v>0</v>
      </c>
      <c r="T645" s="228">
        <f>S645*H645</f>
        <v>0</v>
      </c>
      <c r="AR645" s="223" t="s">
        <v>285</v>
      </c>
      <c r="AT645" s="223" t="s">
        <v>155</v>
      </c>
      <c r="AU645" s="223" t="s">
        <v>83</v>
      </c>
      <c r="AY645" s="17" t="s">
        <v>152</v>
      </c>
      <c r="BE645" s="224">
        <f>IF(N645="základní",J645,0)</f>
        <v>0</v>
      </c>
      <c r="BF645" s="224">
        <f>IF(N645="snížená",J645,0)</f>
        <v>0</v>
      </c>
      <c r="BG645" s="224">
        <f>IF(N645="zákl. přenesená",J645,0)</f>
        <v>0</v>
      </c>
      <c r="BH645" s="224">
        <f>IF(N645="sníž. přenesená",J645,0)</f>
        <v>0</v>
      </c>
      <c r="BI645" s="224">
        <f>IF(N645="nulová",J645,0)</f>
        <v>0</v>
      </c>
      <c r="BJ645" s="17" t="s">
        <v>81</v>
      </c>
      <c r="BK645" s="224">
        <f>ROUND(I645*H645,2)</f>
        <v>0</v>
      </c>
      <c r="BL645" s="17" t="s">
        <v>285</v>
      </c>
      <c r="BM645" s="223" t="s">
        <v>2532</v>
      </c>
    </row>
    <row r="646" s="13" customFormat="1">
      <c r="B646" s="242"/>
      <c r="C646" s="243"/>
      <c r="D646" s="229" t="s">
        <v>182</v>
      </c>
      <c r="E646" s="244" t="s">
        <v>19</v>
      </c>
      <c r="F646" s="245" t="s">
        <v>228</v>
      </c>
      <c r="G646" s="243"/>
      <c r="H646" s="246">
        <v>7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AT646" s="252" t="s">
        <v>182</v>
      </c>
      <c r="AU646" s="252" t="s">
        <v>83</v>
      </c>
      <c r="AV646" s="13" t="s">
        <v>83</v>
      </c>
      <c r="AW646" s="13" t="s">
        <v>35</v>
      </c>
      <c r="AX646" s="13" t="s">
        <v>81</v>
      </c>
      <c r="AY646" s="252" t="s">
        <v>152</v>
      </c>
    </row>
    <row r="647" s="1" customFormat="1" ht="24" customHeight="1">
      <c r="B647" s="38"/>
      <c r="C647" s="211" t="s">
        <v>2533</v>
      </c>
      <c r="D647" s="211" t="s">
        <v>155</v>
      </c>
      <c r="E647" s="212" t="s">
        <v>2534</v>
      </c>
      <c r="F647" s="213" t="s">
        <v>2535</v>
      </c>
      <c r="G647" s="214" t="s">
        <v>267</v>
      </c>
      <c r="H647" s="215">
        <v>5</v>
      </c>
      <c r="I647" s="216"/>
      <c r="J647" s="217">
        <f>ROUND(I647*H647,2)</f>
        <v>0</v>
      </c>
      <c r="K647" s="213" t="s">
        <v>178</v>
      </c>
      <c r="L647" s="43"/>
      <c r="M647" s="225" t="s">
        <v>19</v>
      </c>
      <c r="N647" s="226" t="s">
        <v>44</v>
      </c>
      <c r="O647" s="83"/>
      <c r="P647" s="227">
        <f>O647*H647</f>
        <v>0</v>
      </c>
      <c r="Q647" s="227">
        <v>6.0000000000000002E-05</v>
      </c>
      <c r="R647" s="227">
        <f>Q647*H647</f>
        <v>0.00030000000000000003</v>
      </c>
      <c r="S647" s="227">
        <v>0</v>
      </c>
      <c r="T647" s="228">
        <f>S647*H647</f>
        <v>0</v>
      </c>
      <c r="AR647" s="223" t="s">
        <v>285</v>
      </c>
      <c r="AT647" s="223" t="s">
        <v>155</v>
      </c>
      <c r="AU647" s="223" t="s">
        <v>83</v>
      </c>
      <c r="AY647" s="17" t="s">
        <v>152</v>
      </c>
      <c r="BE647" s="224">
        <f>IF(N647="základní",J647,0)</f>
        <v>0</v>
      </c>
      <c r="BF647" s="224">
        <f>IF(N647="snížená",J647,0)</f>
        <v>0</v>
      </c>
      <c r="BG647" s="224">
        <f>IF(N647="zákl. přenesená",J647,0)</f>
        <v>0</v>
      </c>
      <c r="BH647" s="224">
        <f>IF(N647="sníž. přenesená",J647,0)</f>
        <v>0</v>
      </c>
      <c r="BI647" s="224">
        <f>IF(N647="nulová",J647,0)</f>
        <v>0</v>
      </c>
      <c r="BJ647" s="17" t="s">
        <v>81</v>
      </c>
      <c r="BK647" s="224">
        <f>ROUND(I647*H647,2)</f>
        <v>0</v>
      </c>
      <c r="BL647" s="17" t="s">
        <v>285</v>
      </c>
      <c r="BM647" s="223" t="s">
        <v>2536</v>
      </c>
    </row>
    <row r="648" s="13" customFormat="1">
      <c r="B648" s="242"/>
      <c r="C648" s="243"/>
      <c r="D648" s="229" t="s">
        <v>182</v>
      </c>
      <c r="E648" s="244" t="s">
        <v>19</v>
      </c>
      <c r="F648" s="245" t="s">
        <v>215</v>
      </c>
      <c r="G648" s="243"/>
      <c r="H648" s="246">
        <v>5</v>
      </c>
      <c r="I648" s="247"/>
      <c r="J648" s="243"/>
      <c r="K648" s="243"/>
      <c r="L648" s="248"/>
      <c r="M648" s="249"/>
      <c r="N648" s="250"/>
      <c r="O648" s="250"/>
      <c r="P648" s="250"/>
      <c r="Q648" s="250"/>
      <c r="R648" s="250"/>
      <c r="S648" s="250"/>
      <c r="T648" s="251"/>
      <c r="AT648" s="252" t="s">
        <v>182</v>
      </c>
      <c r="AU648" s="252" t="s">
        <v>83</v>
      </c>
      <c r="AV648" s="13" t="s">
        <v>83</v>
      </c>
      <c r="AW648" s="13" t="s">
        <v>35</v>
      </c>
      <c r="AX648" s="13" t="s">
        <v>81</v>
      </c>
      <c r="AY648" s="252" t="s">
        <v>152</v>
      </c>
    </row>
    <row r="649" s="1" customFormat="1" ht="24" customHeight="1">
      <c r="B649" s="38"/>
      <c r="C649" s="264" t="s">
        <v>2537</v>
      </c>
      <c r="D649" s="264" t="s">
        <v>325</v>
      </c>
      <c r="E649" s="265" t="s">
        <v>2538</v>
      </c>
      <c r="F649" s="266" t="s">
        <v>2539</v>
      </c>
      <c r="G649" s="267" t="s">
        <v>267</v>
      </c>
      <c r="H649" s="268">
        <v>7</v>
      </c>
      <c r="I649" s="269"/>
      <c r="J649" s="270">
        <f>ROUND(I649*H649,2)</f>
        <v>0</v>
      </c>
      <c r="K649" s="266" t="s">
        <v>178</v>
      </c>
      <c r="L649" s="271"/>
      <c r="M649" s="272" t="s">
        <v>19</v>
      </c>
      <c r="N649" s="273" t="s">
        <v>44</v>
      </c>
      <c r="O649" s="83"/>
      <c r="P649" s="227">
        <f>O649*H649</f>
        <v>0</v>
      </c>
      <c r="Q649" s="227">
        <v>0.00029999999999999997</v>
      </c>
      <c r="R649" s="227">
        <f>Q649*H649</f>
        <v>0.0020999999999999999</v>
      </c>
      <c r="S649" s="227">
        <v>0</v>
      </c>
      <c r="T649" s="228">
        <f>S649*H649</f>
        <v>0</v>
      </c>
      <c r="AR649" s="223" t="s">
        <v>407</v>
      </c>
      <c r="AT649" s="223" t="s">
        <v>325</v>
      </c>
      <c r="AU649" s="223" t="s">
        <v>83</v>
      </c>
      <c r="AY649" s="17" t="s">
        <v>152</v>
      </c>
      <c r="BE649" s="224">
        <f>IF(N649="základní",J649,0)</f>
        <v>0</v>
      </c>
      <c r="BF649" s="224">
        <f>IF(N649="snížená",J649,0)</f>
        <v>0</v>
      </c>
      <c r="BG649" s="224">
        <f>IF(N649="zákl. přenesená",J649,0)</f>
        <v>0</v>
      </c>
      <c r="BH649" s="224">
        <f>IF(N649="sníž. přenesená",J649,0)</f>
        <v>0</v>
      </c>
      <c r="BI649" s="224">
        <f>IF(N649="nulová",J649,0)</f>
        <v>0</v>
      </c>
      <c r="BJ649" s="17" t="s">
        <v>81</v>
      </c>
      <c r="BK649" s="224">
        <f>ROUND(I649*H649,2)</f>
        <v>0</v>
      </c>
      <c r="BL649" s="17" t="s">
        <v>285</v>
      </c>
      <c r="BM649" s="223" t="s">
        <v>2540</v>
      </c>
    </row>
    <row r="650" s="13" customFormat="1">
      <c r="B650" s="242"/>
      <c r="C650" s="243"/>
      <c r="D650" s="229" t="s">
        <v>182</v>
      </c>
      <c r="E650" s="244" t="s">
        <v>19</v>
      </c>
      <c r="F650" s="245" t="s">
        <v>228</v>
      </c>
      <c r="G650" s="243"/>
      <c r="H650" s="246">
        <v>7</v>
      </c>
      <c r="I650" s="247"/>
      <c r="J650" s="243"/>
      <c r="K650" s="243"/>
      <c r="L650" s="248"/>
      <c r="M650" s="249"/>
      <c r="N650" s="250"/>
      <c r="O650" s="250"/>
      <c r="P650" s="250"/>
      <c r="Q650" s="250"/>
      <c r="R650" s="250"/>
      <c r="S650" s="250"/>
      <c r="T650" s="251"/>
      <c r="AT650" s="252" t="s">
        <v>182</v>
      </c>
      <c r="AU650" s="252" t="s">
        <v>83</v>
      </c>
      <c r="AV650" s="13" t="s">
        <v>83</v>
      </c>
      <c r="AW650" s="13" t="s">
        <v>35</v>
      </c>
      <c r="AX650" s="13" t="s">
        <v>81</v>
      </c>
      <c r="AY650" s="252" t="s">
        <v>152</v>
      </c>
    </row>
    <row r="651" s="1" customFormat="1" ht="24" customHeight="1">
      <c r="B651" s="38"/>
      <c r="C651" s="211" t="s">
        <v>2541</v>
      </c>
      <c r="D651" s="211" t="s">
        <v>155</v>
      </c>
      <c r="E651" s="212" t="s">
        <v>2542</v>
      </c>
      <c r="F651" s="213" t="s">
        <v>2543</v>
      </c>
      <c r="G651" s="214" t="s">
        <v>267</v>
      </c>
      <c r="H651" s="215">
        <v>7</v>
      </c>
      <c r="I651" s="216"/>
      <c r="J651" s="217">
        <f>ROUND(I651*H651,2)</f>
        <v>0</v>
      </c>
      <c r="K651" s="213" t="s">
        <v>178</v>
      </c>
      <c r="L651" s="43"/>
      <c r="M651" s="225" t="s">
        <v>19</v>
      </c>
      <c r="N651" s="226" t="s">
        <v>44</v>
      </c>
      <c r="O651" s="83"/>
      <c r="P651" s="227">
        <f>O651*H651</f>
        <v>0</v>
      </c>
      <c r="Q651" s="227">
        <v>0.00023000000000000001</v>
      </c>
      <c r="R651" s="227">
        <f>Q651*H651</f>
        <v>0.0016100000000000001</v>
      </c>
      <c r="S651" s="227">
        <v>0</v>
      </c>
      <c r="T651" s="228">
        <f>S651*H651</f>
        <v>0</v>
      </c>
      <c r="AR651" s="223" t="s">
        <v>285</v>
      </c>
      <c r="AT651" s="223" t="s">
        <v>155</v>
      </c>
      <c r="AU651" s="223" t="s">
        <v>83</v>
      </c>
      <c r="AY651" s="17" t="s">
        <v>152</v>
      </c>
      <c r="BE651" s="224">
        <f>IF(N651="základní",J651,0)</f>
        <v>0</v>
      </c>
      <c r="BF651" s="224">
        <f>IF(N651="snížená",J651,0)</f>
        <v>0</v>
      </c>
      <c r="BG651" s="224">
        <f>IF(N651="zákl. přenesená",J651,0)</f>
        <v>0</v>
      </c>
      <c r="BH651" s="224">
        <f>IF(N651="sníž. přenesená",J651,0)</f>
        <v>0</v>
      </c>
      <c r="BI651" s="224">
        <f>IF(N651="nulová",J651,0)</f>
        <v>0</v>
      </c>
      <c r="BJ651" s="17" t="s">
        <v>81</v>
      </c>
      <c r="BK651" s="224">
        <f>ROUND(I651*H651,2)</f>
        <v>0</v>
      </c>
      <c r="BL651" s="17" t="s">
        <v>285</v>
      </c>
      <c r="BM651" s="223" t="s">
        <v>2544</v>
      </c>
    </row>
    <row r="652" s="13" customFormat="1">
      <c r="B652" s="242"/>
      <c r="C652" s="243"/>
      <c r="D652" s="229" t="s">
        <v>182</v>
      </c>
      <c r="E652" s="244" t="s">
        <v>19</v>
      </c>
      <c r="F652" s="245" t="s">
        <v>228</v>
      </c>
      <c r="G652" s="243"/>
      <c r="H652" s="246">
        <v>7</v>
      </c>
      <c r="I652" s="247"/>
      <c r="J652" s="243"/>
      <c r="K652" s="243"/>
      <c r="L652" s="248"/>
      <c r="M652" s="249"/>
      <c r="N652" s="250"/>
      <c r="O652" s="250"/>
      <c r="P652" s="250"/>
      <c r="Q652" s="250"/>
      <c r="R652" s="250"/>
      <c r="S652" s="250"/>
      <c r="T652" s="251"/>
      <c r="AT652" s="252" t="s">
        <v>182</v>
      </c>
      <c r="AU652" s="252" t="s">
        <v>83</v>
      </c>
      <c r="AV652" s="13" t="s">
        <v>83</v>
      </c>
      <c r="AW652" s="13" t="s">
        <v>35</v>
      </c>
      <c r="AX652" s="13" t="s">
        <v>81</v>
      </c>
      <c r="AY652" s="252" t="s">
        <v>152</v>
      </c>
    </row>
    <row r="653" s="1" customFormat="1" ht="16.5" customHeight="1">
      <c r="B653" s="38"/>
      <c r="C653" s="211" t="s">
        <v>2545</v>
      </c>
      <c r="D653" s="211" t="s">
        <v>155</v>
      </c>
      <c r="E653" s="212" t="s">
        <v>2546</v>
      </c>
      <c r="F653" s="213" t="s">
        <v>2547</v>
      </c>
      <c r="G653" s="214" t="s">
        <v>267</v>
      </c>
      <c r="H653" s="215">
        <v>4</v>
      </c>
      <c r="I653" s="216"/>
      <c r="J653" s="217">
        <f>ROUND(I653*H653,2)</f>
        <v>0</v>
      </c>
      <c r="K653" s="213" t="s">
        <v>178</v>
      </c>
      <c r="L653" s="43"/>
      <c r="M653" s="225" t="s">
        <v>19</v>
      </c>
      <c r="N653" s="226" t="s">
        <v>44</v>
      </c>
      <c r="O653" s="83"/>
      <c r="P653" s="227">
        <f>O653*H653</f>
        <v>0</v>
      </c>
      <c r="Q653" s="227">
        <v>0.00031</v>
      </c>
      <c r="R653" s="227">
        <f>Q653*H653</f>
        <v>0.00124</v>
      </c>
      <c r="S653" s="227">
        <v>0</v>
      </c>
      <c r="T653" s="228">
        <f>S653*H653</f>
        <v>0</v>
      </c>
      <c r="AR653" s="223" t="s">
        <v>285</v>
      </c>
      <c r="AT653" s="223" t="s">
        <v>155</v>
      </c>
      <c r="AU653" s="223" t="s">
        <v>83</v>
      </c>
      <c r="AY653" s="17" t="s">
        <v>152</v>
      </c>
      <c r="BE653" s="224">
        <f>IF(N653="základní",J653,0)</f>
        <v>0</v>
      </c>
      <c r="BF653" s="224">
        <f>IF(N653="snížená",J653,0)</f>
        <v>0</v>
      </c>
      <c r="BG653" s="224">
        <f>IF(N653="zákl. přenesená",J653,0)</f>
        <v>0</v>
      </c>
      <c r="BH653" s="224">
        <f>IF(N653="sníž. přenesená",J653,0)</f>
        <v>0</v>
      </c>
      <c r="BI653" s="224">
        <f>IF(N653="nulová",J653,0)</f>
        <v>0</v>
      </c>
      <c r="BJ653" s="17" t="s">
        <v>81</v>
      </c>
      <c r="BK653" s="224">
        <f>ROUND(I653*H653,2)</f>
        <v>0</v>
      </c>
      <c r="BL653" s="17" t="s">
        <v>285</v>
      </c>
      <c r="BM653" s="223" t="s">
        <v>2548</v>
      </c>
    </row>
    <row r="654" s="13" customFormat="1">
      <c r="B654" s="242"/>
      <c r="C654" s="243"/>
      <c r="D654" s="229" t="s">
        <v>182</v>
      </c>
      <c r="E654" s="244" t="s">
        <v>19</v>
      </c>
      <c r="F654" s="245" t="s">
        <v>151</v>
      </c>
      <c r="G654" s="243"/>
      <c r="H654" s="246">
        <v>4</v>
      </c>
      <c r="I654" s="247"/>
      <c r="J654" s="243"/>
      <c r="K654" s="243"/>
      <c r="L654" s="248"/>
      <c r="M654" s="249"/>
      <c r="N654" s="250"/>
      <c r="O654" s="250"/>
      <c r="P654" s="250"/>
      <c r="Q654" s="250"/>
      <c r="R654" s="250"/>
      <c r="S654" s="250"/>
      <c r="T654" s="251"/>
      <c r="AT654" s="252" t="s">
        <v>182</v>
      </c>
      <c r="AU654" s="252" t="s">
        <v>83</v>
      </c>
      <c r="AV654" s="13" t="s">
        <v>83</v>
      </c>
      <c r="AW654" s="13" t="s">
        <v>35</v>
      </c>
      <c r="AX654" s="13" t="s">
        <v>81</v>
      </c>
      <c r="AY654" s="252" t="s">
        <v>152</v>
      </c>
    </row>
    <row r="655" s="1" customFormat="1" ht="36" customHeight="1">
      <c r="B655" s="38"/>
      <c r="C655" s="211" t="s">
        <v>2549</v>
      </c>
      <c r="D655" s="211" t="s">
        <v>155</v>
      </c>
      <c r="E655" s="212" t="s">
        <v>2550</v>
      </c>
      <c r="F655" s="213" t="s">
        <v>2551</v>
      </c>
      <c r="G655" s="214" t="s">
        <v>223</v>
      </c>
      <c r="H655" s="215">
        <v>1</v>
      </c>
      <c r="I655" s="216"/>
      <c r="J655" s="217">
        <f>ROUND(I655*H655,2)</f>
        <v>0</v>
      </c>
      <c r="K655" s="213" t="s">
        <v>178</v>
      </c>
      <c r="L655" s="43"/>
      <c r="M655" s="225" t="s">
        <v>19</v>
      </c>
      <c r="N655" s="226" t="s">
        <v>44</v>
      </c>
      <c r="O655" s="83"/>
      <c r="P655" s="227">
        <f>O655*H655</f>
        <v>0</v>
      </c>
      <c r="Q655" s="227">
        <v>0</v>
      </c>
      <c r="R655" s="227">
        <f>Q655*H655</f>
        <v>0</v>
      </c>
      <c r="S655" s="227">
        <v>0</v>
      </c>
      <c r="T655" s="228">
        <f>S655*H655</f>
        <v>0</v>
      </c>
      <c r="AR655" s="223" t="s">
        <v>285</v>
      </c>
      <c r="AT655" s="223" t="s">
        <v>155</v>
      </c>
      <c r="AU655" s="223" t="s">
        <v>83</v>
      </c>
      <c r="AY655" s="17" t="s">
        <v>152</v>
      </c>
      <c r="BE655" s="224">
        <f>IF(N655="základní",J655,0)</f>
        <v>0</v>
      </c>
      <c r="BF655" s="224">
        <f>IF(N655="snížená",J655,0)</f>
        <v>0</v>
      </c>
      <c r="BG655" s="224">
        <f>IF(N655="zákl. přenesená",J655,0)</f>
        <v>0</v>
      </c>
      <c r="BH655" s="224">
        <f>IF(N655="sníž. přenesená",J655,0)</f>
        <v>0</v>
      </c>
      <c r="BI655" s="224">
        <f>IF(N655="nulová",J655,0)</f>
        <v>0</v>
      </c>
      <c r="BJ655" s="17" t="s">
        <v>81</v>
      </c>
      <c r="BK655" s="224">
        <f>ROUND(I655*H655,2)</f>
        <v>0</v>
      </c>
      <c r="BL655" s="17" t="s">
        <v>285</v>
      </c>
      <c r="BM655" s="223" t="s">
        <v>2552</v>
      </c>
    </row>
    <row r="656" s="13" customFormat="1">
      <c r="B656" s="242"/>
      <c r="C656" s="243"/>
      <c r="D656" s="229" t="s">
        <v>182</v>
      </c>
      <c r="E656" s="244" t="s">
        <v>19</v>
      </c>
      <c r="F656" s="245" t="s">
        <v>81</v>
      </c>
      <c r="G656" s="243"/>
      <c r="H656" s="246">
        <v>1</v>
      </c>
      <c r="I656" s="247"/>
      <c r="J656" s="243"/>
      <c r="K656" s="243"/>
      <c r="L656" s="248"/>
      <c r="M656" s="249"/>
      <c r="N656" s="250"/>
      <c r="O656" s="250"/>
      <c r="P656" s="250"/>
      <c r="Q656" s="250"/>
      <c r="R656" s="250"/>
      <c r="S656" s="250"/>
      <c r="T656" s="251"/>
      <c r="AT656" s="252" t="s">
        <v>182</v>
      </c>
      <c r="AU656" s="252" t="s">
        <v>83</v>
      </c>
      <c r="AV656" s="13" t="s">
        <v>83</v>
      </c>
      <c r="AW656" s="13" t="s">
        <v>35</v>
      </c>
      <c r="AX656" s="13" t="s">
        <v>81</v>
      </c>
      <c r="AY656" s="252" t="s">
        <v>152</v>
      </c>
    </row>
    <row r="657" s="11" customFormat="1" ht="22.8" customHeight="1">
      <c r="B657" s="195"/>
      <c r="C657" s="196"/>
      <c r="D657" s="197" t="s">
        <v>72</v>
      </c>
      <c r="E657" s="209" t="s">
        <v>2553</v>
      </c>
      <c r="F657" s="209" t="s">
        <v>2554</v>
      </c>
      <c r="G657" s="196"/>
      <c r="H657" s="196"/>
      <c r="I657" s="199"/>
      <c r="J657" s="210">
        <f>BK657</f>
        <v>0</v>
      </c>
      <c r="K657" s="196"/>
      <c r="L657" s="201"/>
      <c r="M657" s="202"/>
      <c r="N657" s="203"/>
      <c r="O657" s="203"/>
      <c r="P657" s="204">
        <f>SUM(P658:P663)</f>
        <v>0</v>
      </c>
      <c r="Q657" s="203"/>
      <c r="R657" s="204">
        <f>SUM(R658:R663)</f>
        <v>0.0206</v>
      </c>
      <c r="S657" s="203"/>
      <c r="T657" s="205">
        <f>SUM(T658:T663)</f>
        <v>0</v>
      </c>
      <c r="AR657" s="206" t="s">
        <v>83</v>
      </c>
      <c r="AT657" s="207" t="s">
        <v>72</v>
      </c>
      <c r="AU657" s="207" t="s">
        <v>81</v>
      </c>
      <c r="AY657" s="206" t="s">
        <v>152</v>
      </c>
      <c r="BK657" s="208">
        <f>SUM(BK658:BK663)</f>
        <v>0</v>
      </c>
    </row>
    <row r="658" s="1" customFormat="1" ht="16.5" customHeight="1">
      <c r="B658" s="38"/>
      <c r="C658" s="211" t="s">
        <v>2555</v>
      </c>
      <c r="D658" s="211" t="s">
        <v>155</v>
      </c>
      <c r="E658" s="212" t="s">
        <v>2556</v>
      </c>
      <c r="F658" s="213" t="s">
        <v>2557</v>
      </c>
      <c r="G658" s="214" t="s">
        <v>267</v>
      </c>
      <c r="H658" s="215">
        <v>4</v>
      </c>
      <c r="I658" s="216"/>
      <c r="J658" s="217">
        <f>ROUND(I658*H658,2)</f>
        <v>0</v>
      </c>
      <c r="K658" s="213" t="s">
        <v>178</v>
      </c>
      <c r="L658" s="43"/>
      <c r="M658" s="225" t="s">
        <v>19</v>
      </c>
      <c r="N658" s="226" t="s">
        <v>44</v>
      </c>
      <c r="O658" s="83"/>
      <c r="P658" s="227">
        <f>O658*H658</f>
        <v>0</v>
      </c>
      <c r="Q658" s="227">
        <v>0.0050000000000000001</v>
      </c>
      <c r="R658" s="227">
        <f>Q658*H658</f>
        <v>0.02</v>
      </c>
      <c r="S658" s="227">
        <v>0</v>
      </c>
      <c r="T658" s="228">
        <f>S658*H658</f>
        <v>0</v>
      </c>
      <c r="AR658" s="223" t="s">
        <v>285</v>
      </c>
      <c r="AT658" s="223" t="s">
        <v>155</v>
      </c>
      <c r="AU658" s="223" t="s">
        <v>83</v>
      </c>
      <c r="AY658" s="17" t="s">
        <v>152</v>
      </c>
      <c r="BE658" s="224">
        <f>IF(N658="základní",J658,0)</f>
        <v>0</v>
      </c>
      <c r="BF658" s="224">
        <f>IF(N658="snížená",J658,0)</f>
        <v>0</v>
      </c>
      <c r="BG658" s="224">
        <f>IF(N658="zákl. přenesená",J658,0)</f>
        <v>0</v>
      </c>
      <c r="BH658" s="224">
        <f>IF(N658="sníž. přenesená",J658,0)</f>
        <v>0</v>
      </c>
      <c r="BI658" s="224">
        <f>IF(N658="nulová",J658,0)</f>
        <v>0</v>
      </c>
      <c r="BJ658" s="17" t="s">
        <v>81</v>
      </c>
      <c r="BK658" s="224">
        <f>ROUND(I658*H658,2)</f>
        <v>0</v>
      </c>
      <c r="BL658" s="17" t="s">
        <v>285</v>
      </c>
      <c r="BM658" s="223" t="s">
        <v>2558</v>
      </c>
    </row>
    <row r="659" s="13" customFormat="1">
      <c r="B659" s="242"/>
      <c r="C659" s="243"/>
      <c r="D659" s="229" t="s">
        <v>182</v>
      </c>
      <c r="E659" s="244" t="s">
        <v>19</v>
      </c>
      <c r="F659" s="245" t="s">
        <v>151</v>
      </c>
      <c r="G659" s="243"/>
      <c r="H659" s="246">
        <v>4</v>
      </c>
      <c r="I659" s="247"/>
      <c r="J659" s="243"/>
      <c r="K659" s="243"/>
      <c r="L659" s="248"/>
      <c r="M659" s="249"/>
      <c r="N659" s="250"/>
      <c r="O659" s="250"/>
      <c r="P659" s="250"/>
      <c r="Q659" s="250"/>
      <c r="R659" s="250"/>
      <c r="S659" s="250"/>
      <c r="T659" s="251"/>
      <c r="AT659" s="252" t="s">
        <v>182</v>
      </c>
      <c r="AU659" s="252" t="s">
        <v>83</v>
      </c>
      <c r="AV659" s="13" t="s">
        <v>83</v>
      </c>
      <c r="AW659" s="13" t="s">
        <v>35</v>
      </c>
      <c r="AX659" s="13" t="s">
        <v>81</v>
      </c>
      <c r="AY659" s="252" t="s">
        <v>152</v>
      </c>
    </row>
    <row r="660" s="1" customFormat="1" ht="16.5" customHeight="1">
      <c r="B660" s="38"/>
      <c r="C660" s="264" t="s">
        <v>2559</v>
      </c>
      <c r="D660" s="264" t="s">
        <v>325</v>
      </c>
      <c r="E660" s="265" t="s">
        <v>2560</v>
      </c>
      <c r="F660" s="266" t="s">
        <v>2561</v>
      </c>
      <c r="G660" s="267" t="s">
        <v>267</v>
      </c>
      <c r="H660" s="268">
        <v>4</v>
      </c>
      <c r="I660" s="269"/>
      <c r="J660" s="270">
        <f>ROUND(I660*H660,2)</f>
        <v>0</v>
      </c>
      <c r="K660" s="266" t="s">
        <v>19</v>
      </c>
      <c r="L660" s="271"/>
      <c r="M660" s="272" t="s">
        <v>19</v>
      </c>
      <c r="N660" s="273" t="s">
        <v>44</v>
      </c>
      <c r="O660" s="83"/>
      <c r="P660" s="227">
        <f>O660*H660</f>
        <v>0</v>
      </c>
      <c r="Q660" s="227">
        <v>0.00014999999999999999</v>
      </c>
      <c r="R660" s="227">
        <f>Q660*H660</f>
        <v>0.00059999999999999995</v>
      </c>
      <c r="S660" s="227">
        <v>0</v>
      </c>
      <c r="T660" s="228">
        <f>S660*H660</f>
        <v>0</v>
      </c>
      <c r="AR660" s="223" t="s">
        <v>407</v>
      </c>
      <c r="AT660" s="223" t="s">
        <v>325</v>
      </c>
      <c r="AU660" s="223" t="s">
        <v>83</v>
      </c>
      <c r="AY660" s="17" t="s">
        <v>152</v>
      </c>
      <c r="BE660" s="224">
        <f>IF(N660="základní",J660,0)</f>
        <v>0</v>
      </c>
      <c r="BF660" s="224">
        <f>IF(N660="snížená",J660,0)</f>
        <v>0</v>
      </c>
      <c r="BG660" s="224">
        <f>IF(N660="zákl. přenesená",J660,0)</f>
        <v>0</v>
      </c>
      <c r="BH660" s="224">
        <f>IF(N660="sníž. přenesená",J660,0)</f>
        <v>0</v>
      </c>
      <c r="BI660" s="224">
        <f>IF(N660="nulová",J660,0)</f>
        <v>0</v>
      </c>
      <c r="BJ660" s="17" t="s">
        <v>81</v>
      </c>
      <c r="BK660" s="224">
        <f>ROUND(I660*H660,2)</f>
        <v>0</v>
      </c>
      <c r="BL660" s="17" t="s">
        <v>285</v>
      </c>
      <c r="BM660" s="223" t="s">
        <v>2562</v>
      </c>
    </row>
    <row r="661" s="13" customFormat="1">
      <c r="B661" s="242"/>
      <c r="C661" s="243"/>
      <c r="D661" s="229" t="s">
        <v>182</v>
      </c>
      <c r="E661" s="244" t="s">
        <v>19</v>
      </c>
      <c r="F661" s="245" t="s">
        <v>151</v>
      </c>
      <c r="G661" s="243"/>
      <c r="H661" s="246">
        <v>4</v>
      </c>
      <c r="I661" s="247"/>
      <c r="J661" s="243"/>
      <c r="K661" s="243"/>
      <c r="L661" s="248"/>
      <c r="M661" s="249"/>
      <c r="N661" s="250"/>
      <c r="O661" s="250"/>
      <c r="P661" s="250"/>
      <c r="Q661" s="250"/>
      <c r="R661" s="250"/>
      <c r="S661" s="250"/>
      <c r="T661" s="251"/>
      <c r="AT661" s="252" t="s">
        <v>182</v>
      </c>
      <c r="AU661" s="252" t="s">
        <v>83</v>
      </c>
      <c r="AV661" s="13" t="s">
        <v>83</v>
      </c>
      <c r="AW661" s="13" t="s">
        <v>35</v>
      </c>
      <c r="AX661" s="13" t="s">
        <v>81</v>
      </c>
      <c r="AY661" s="252" t="s">
        <v>152</v>
      </c>
    </row>
    <row r="662" s="1" customFormat="1" ht="36" customHeight="1">
      <c r="B662" s="38"/>
      <c r="C662" s="211" t="s">
        <v>2563</v>
      </c>
      <c r="D662" s="211" t="s">
        <v>155</v>
      </c>
      <c r="E662" s="212" t="s">
        <v>2564</v>
      </c>
      <c r="F662" s="213" t="s">
        <v>2565</v>
      </c>
      <c r="G662" s="214" t="s">
        <v>223</v>
      </c>
      <c r="H662" s="215">
        <v>0.025000000000000001</v>
      </c>
      <c r="I662" s="216"/>
      <c r="J662" s="217">
        <f>ROUND(I662*H662,2)</f>
        <v>0</v>
      </c>
      <c r="K662" s="213" t="s">
        <v>178</v>
      </c>
      <c r="L662" s="43"/>
      <c r="M662" s="225" t="s">
        <v>19</v>
      </c>
      <c r="N662" s="226" t="s">
        <v>44</v>
      </c>
      <c r="O662" s="83"/>
      <c r="P662" s="227">
        <f>O662*H662</f>
        <v>0</v>
      </c>
      <c r="Q662" s="227">
        <v>0</v>
      </c>
      <c r="R662" s="227">
        <f>Q662*H662</f>
        <v>0</v>
      </c>
      <c r="S662" s="227">
        <v>0</v>
      </c>
      <c r="T662" s="228">
        <f>S662*H662</f>
        <v>0</v>
      </c>
      <c r="AR662" s="223" t="s">
        <v>285</v>
      </c>
      <c r="AT662" s="223" t="s">
        <v>155</v>
      </c>
      <c r="AU662" s="223" t="s">
        <v>83</v>
      </c>
      <c r="AY662" s="17" t="s">
        <v>152</v>
      </c>
      <c r="BE662" s="224">
        <f>IF(N662="základní",J662,0)</f>
        <v>0</v>
      </c>
      <c r="BF662" s="224">
        <f>IF(N662="snížená",J662,0)</f>
        <v>0</v>
      </c>
      <c r="BG662" s="224">
        <f>IF(N662="zákl. přenesená",J662,0)</f>
        <v>0</v>
      </c>
      <c r="BH662" s="224">
        <f>IF(N662="sníž. přenesená",J662,0)</f>
        <v>0</v>
      </c>
      <c r="BI662" s="224">
        <f>IF(N662="nulová",J662,0)</f>
        <v>0</v>
      </c>
      <c r="BJ662" s="17" t="s">
        <v>81</v>
      </c>
      <c r="BK662" s="224">
        <f>ROUND(I662*H662,2)</f>
        <v>0</v>
      </c>
      <c r="BL662" s="17" t="s">
        <v>285</v>
      </c>
      <c r="BM662" s="223" t="s">
        <v>2566</v>
      </c>
    </row>
    <row r="663" s="13" customFormat="1">
      <c r="B663" s="242"/>
      <c r="C663" s="243"/>
      <c r="D663" s="229" t="s">
        <v>182</v>
      </c>
      <c r="E663" s="244" t="s">
        <v>19</v>
      </c>
      <c r="F663" s="245" t="s">
        <v>2567</v>
      </c>
      <c r="G663" s="243"/>
      <c r="H663" s="246">
        <v>0.025000000000000001</v>
      </c>
      <c r="I663" s="247"/>
      <c r="J663" s="243"/>
      <c r="K663" s="243"/>
      <c r="L663" s="248"/>
      <c r="M663" s="249"/>
      <c r="N663" s="250"/>
      <c r="O663" s="250"/>
      <c r="P663" s="250"/>
      <c r="Q663" s="250"/>
      <c r="R663" s="250"/>
      <c r="S663" s="250"/>
      <c r="T663" s="251"/>
      <c r="AT663" s="252" t="s">
        <v>182</v>
      </c>
      <c r="AU663" s="252" t="s">
        <v>83</v>
      </c>
      <c r="AV663" s="13" t="s">
        <v>83</v>
      </c>
      <c r="AW663" s="13" t="s">
        <v>35</v>
      </c>
      <c r="AX663" s="13" t="s">
        <v>81</v>
      </c>
      <c r="AY663" s="252" t="s">
        <v>152</v>
      </c>
    </row>
    <row r="664" s="11" customFormat="1" ht="22.8" customHeight="1">
      <c r="B664" s="195"/>
      <c r="C664" s="196"/>
      <c r="D664" s="197" t="s">
        <v>72</v>
      </c>
      <c r="E664" s="209" t="s">
        <v>2568</v>
      </c>
      <c r="F664" s="209" t="s">
        <v>2569</v>
      </c>
      <c r="G664" s="196"/>
      <c r="H664" s="196"/>
      <c r="I664" s="199"/>
      <c r="J664" s="210">
        <f>BK664</f>
        <v>0</v>
      </c>
      <c r="K664" s="196"/>
      <c r="L664" s="201"/>
      <c r="M664" s="202"/>
      <c r="N664" s="203"/>
      <c r="O664" s="203"/>
      <c r="P664" s="204">
        <f>SUM(P665:P673)</f>
        <v>0</v>
      </c>
      <c r="Q664" s="203"/>
      <c r="R664" s="204">
        <f>SUM(R665:R673)</f>
        <v>0.41020000000000001</v>
      </c>
      <c r="S664" s="203"/>
      <c r="T664" s="205">
        <f>SUM(T665:T673)</f>
        <v>0</v>
      </c>
      <c r="AR664" s="206" t="s">
        <v>83</v>
      </c>
      <c r="AT664" s="207" t="s">
        <v>72</v>
      </c>
      <c r="AU664" s="207" t="s">
        <v>81</v>
      </c>
      <c r="AY664" s="206" t="s">
        <v>152</v>
      </c>
      <c r="BK664" s="208">
        <f>SUM(BK665:BK673)</f>
        <v>0</v>
      </c>
    </row>
    <row r="665" s="1" customFormat="1" ht="24" customHeight="1">
      <c r="B665" s="38"/>
      <c r="C665" s="211" t="s">
        <v>2570</v>
      </c>
      <c r="D665" s="211" t="s">
        <v>155</v>
      </c>
      <c r="E665" s="212" t="s">
        <v>2571</v>
      </c>
      <c r="F665" s="213" t="s">
        <v>2572</v>
      </c>
      <c r="G665" s="214" t="s">
        <v>267</v>
      </c>
      <c r="H665" s="215">
        <v>5</v>
      </c>
      <c r="I665" s="216"/>
      <c r="J665" s="217">
        <f>ROUND(I665*H665,2)</f>
        <v>0</v>
      </c>
      <c r="K665" s="213" t="s">
        <v>178</v>
      </c>
      <c r="L665" s="43"/>
      <c r="M665" s="225" t="s">
        <v>19</v>
      </c>
      <c r="N665" s="226" t="s">
        <v>44</v>
      </c>
      <c r="O665" s="83"/>
      <c r="P665" s="227">
        <f>O665*H665</f>
        <v>0</v>
      </c>
      <c r="Q665" s="227">
        <v>0</v>
      </c>
      <c r="R665" s="227">
        <f>Q665*H665</f>
        <v>0</v>
      </c>
      <c r="S665" s="227">
        <v>0</v>
      </c>
      <c r="T665" s="228">
        <f>S665*H665</f>
        <v>0</v>
      </c>
      <c r="AR665" s="223" t="s">
        <v>285</v>
      </c>
      <c r="AT665" s="223" t="s">
        <v>155</v>
      </c>
      <c r="AU665" s="223" t="s">
        <v>83</v>
      </c>
      <c r="AY665" s="17" t="s">
        <v>152</v>
      </c>
      <c r="BE665" s="224">
        <f>IF(N665="základní",J665,0)</f>
        <v>0</v>
      </c>
      <c r="BF665" s="224">
        <f>IF(N665="snížená",J665,0)</f>
        <v>0</v>
      </c>
      <c r="BG665" s="224">
        <f>IF(N665="zákl. přenesená",J665,0)</f>
        <v>0</v>
      </c>
      <c r="BH665" s="224">
        <f>IF(N665="sníž. přenesená",J665,0)</f>
        <v>0</v>
      </c>
      <c r="BI665" s="224">
        <f>IF(N665="nulová",J665,0)</f>
        <v>0</v>
      </c>
      <c r="BJ665" s="17" t="s">
        <v>81</v>
      </c>
      <c r="BK665" s="224">
        <f>ROUND(I665*H665,2)</f>
        <v>0</v>
      </c>
      <c r="BL665" s="17" t="s">
        <v>285</v>
      </c>
      <c r="BM665" s="223" t="s">
        <v>2573</v>
      </c>
    </row>
    <row r="666" s="13" customFormat="1">
      <c r="B666" s="242"/>
      <c r="C666" s="243"/>
      <c r="D666" s="229" t="s">
        <v>182</v>
      </c>
      <c r="E666" s="244" t="s">
        <v>19</v>
      </c>
      <c r="F666" s="245" t="s">
        <v>215</v>
      </c>
      <c r="G666" s="243"/>
      <c r="H666" s="246">
        <v>5</v>
      </c>
      <c r="I666" s="247"/>
      <c r="J666" s="243"/>
      <c r="K666" s="243"/>
      <c r="L666" s="248"/>
      <c r="M666" s="249"/>
      <c r="N666" s="250"/>
      <c r="O666" s="250"/>
      <c r="P666" s="250"/>
      <c r="Q666" s="250"/>
      <c r="R666" s="250"/>
      <c r="S666" s="250"/>
      <c r="T666" s="251"/>
      <c r="AT666" s="252" t="s">
        <v>182</v>
      </c>
      <c r="AU666" s="252" t="s">
        <v>83</v>
      </c>
      <c r="AV666" s="13" t="s">
        <v>83</v>
      </c>
      <c r="AW666" s="13" t="s">
        <v>35</v>
      </c>
      <c r="AX666" s="13" t="s">
        <v>81</v>
      </c>
      <c r="AY666" s="252" t="s">
        <v>152</v>
      </c>
    </row>
    <row r="667" s="1" customFormat="1" ht="16.5" customHeight="1">
      <c r="B667" s="38"/>
      <c r="C667" s="264" t="s">
        <v>2574</v>
      </c>
      <c r="D667" s="264" t="s">
        <v>325</v>
      </c>
      <c r="E667" s="265" t="s">
        <v>2575</v>
      </c>
      <c r="F667" s="266" t="s">
        <v>2576</v>
      </c>
      <c r="G667" s="267" t="s">
        <v>267</v>
      </c>
      <c r="H667" s="268">
        <v>5</v>
      </c>
      <c r="I667" s="269"/>
      <c r="J667" s="270">
        <f>ROUND(I667*H667,2)</f>
        <v>0</v>
      </c>
      <c r="K667" s="266" t="s">
        <v>2577</v>
      </c>
      <c r="L667" s="271"/>
      <c r="M667" s="272" t="s">
        <v>19</v>
      </c>
      <c r="N667" s="273" t="s">
        <v>44</v>
      </c>
      <c r="O667" s="83"/>
      <c r="P667" s="227">
        <f>O667*H667</f>
        <v>0</v>
      </c>
      <c r="Q667" s="227">
        <v>0.029999999999999999</v>
      </c>
      <c r="R667" s="227">
        <f>Q667*H667</f>
        <v>0.14999999999999999</v>
      </c>
      <c r="S667" s="227">
        <v>0</v>
      </c>
      <c r="T667" s="228">
        <f>S667*H667</f>
        <v>0</v>
      </c>
      <c r="AR667" s="223" t="s">
        <v>407</v>
      </c>
      <c r="AT667" s="223" t="s">
        <v>325</v>
      </c>
      <c r="AU667" s="223" t="s">
        <v>83</v>
      </c>
      <c r="AY667" s="17" t="s">
        <v>152</v>
      </c>
      <c r="BE667" s="224">
        <f>IF(N667="základní",J667,0)</f>
        <v>0</v>
      </c>
      <c r="BF667" s="224">
        <f>IF(N667="snížená",J667,0)</f>
        <v>0</v>
      </c>
      <c r="BG667" s="224">
        <f>IF(N667="zákl. přenesená",J667,0)</f>
        <v>0</v>
      </c>
      <c r="BH667" s="224">
        <f>IF(N667="sníž. přenesená",J667,0)</f>
        <v>0</v>
      </c>
      <c r="BI667" s="224">
        <f>IF(N667="nulová",J667,0)</f>
        <v>0</v>
      </c>
      <c r="BJ667" s="17" t="s">
        <v>81</v>
      </c>
      <c r="BK667" s="224">
        <f>ROUND(I667*H667,2)</f>
        <v>0</v>
      </c>
      <c r="BL667" s="17" t="s">
        <v>285</v>
      </c>
      <c r="BM667" s="223" t="s">
        <v>2578</v>
      </c>
    </row>
    <row r="668" s="1" customFormat="1" ht="16.5" customHeight="1">
      <c r="B668" s="38"/>
      <c r="C668" s="264" t="s">
        <v>2579</v>
      </c>
      <c r="D668" s="264" t="s">
        <v>325</v>
      </c>
      <c r="E668" s="265" t="s">
        <v>2580</v>
      </c>
      <c r="F668" s="266" t="s">
        <v>2581</v>
      </c>
      <c r="G668" s="267" t="s">
        <v>267</v>
      </c>
      <c r="H668" s="268">
        <v>5</v>
      </c>
      <c r="I668" s="269"/>
      <c r="J668" s="270">
        <f>ROUND(I668*H668,2)</f>
        <v>0</v>
      </c>
      <c r="K668" s="266" t="s">
        <v>2577</v>
      </c>
      <c r="L668" s="271"/>
      <c r="M668" s="272" t="s">
        <v>19</v>
      </c>
      <c r="N668" s="273" t="s">
        <v>44</v>
      </c>
      <c r="O668" s="83"/>
      <c r="P668" s="227">
        <f>O668*H668</f>
        <v>0</v>
      </c>
      <c r="Q668" s="227">
        <v>0</v>
      </c>
      <c r="R668" s="227">
        <f>Q668*H668</f>
        <v>0</v>
      </c>
      <c r="S668" s="227">
        <v>0</v>
      </c>
      <c r="T668" s="228">
        <f>S668*H668</f>
        <v>0</v>
      </c>
      <c r="AR668" s="223" t="s">
        <v>407</v>
      </c>
      <c r="AT668" s="223" t="s">
        <v>325</v>
      </c>
      <c r="AU668" s="223" t="s">
        <v>83</v>
      </c>
      <c r="AY668" s="17" t="s">
        <v>152</v>
      </c>
      <c r="BE668" s="224">
        <f>IF(N668="základní",J668,0)</f>
        <v>0</v>
      </c>
      <c r="BF668" s="224">
        <f>IF(N668="snížená",J668,0)</f>
        <v>0</v>
      </c>
      <c r="BG668" s="224">
        <f>IF(N668="zákl. přenesená",J668,0)</f>
        <v>0</v>
      </c>
      <c r="BH668" s="224">
        <f>IF(N668="sníž. přenesená",J668,0)</f>
        <v>0</v>
      </c>
      <c r="BI668" s="224">
        <f>IF(N668="nulová",J668,0)</f>
        <v>0</v>
      </c>
      <c r="BJ668" s="17" t="s">
        <v>81</v>
      </c>
      <c r="BK668" s="224">
        <f>ROUND(I668*H668,2)</f>
        <v>0</v>
      </c>
      <c r="BL668" s="17" t="s">
        <v>285</v>
      </c>
      <c r="BM668" s="223" t="s">
        <v>2582</v>
      </c>
    </row>
    <row r="669" s="1" customFormat="1" ht="16.5" customHeight="1">
      <c r="B669" s="38"/>
      <c r="C669" s="264" t="s">
        <v>2583</v>
      </c>
      <c r="D669" s="264" t="s">
        <v>325</v>
      </c>
      <c r="E669" s="265" t="s">
        <v>2584</v>
      </c>
      <c r="F669" s="266" t="s">
        <v>2585</v>
      </c>
      <c r="G669" s="267" t="s">
        <v>267</v>
      </c>
      <c r="H669" s="268">
        <v>5</v>
      </c>
      <c r="I669" s="269"/>
      <c r="J669" s="270">
        <f>ROUND(I669*H669,2)</f>
        <v>0</v>
      </c>
      <c r="K669" s="266" t="s">
        <v>2577</v>
      </c>
      <c r="L669" s="271"/>
      <c r="M669" s="272" t="s">
        <v>19</v>
      </c>
      <c r="N669" s="273" t="s">
        <v>44</v>
      </c>
      <c r="O669" s="83"/>
      <c r="P669" s="227">
        <f>O669*H669</f>
        <v>0</v>
      </c>
      <c r="Q669" s="227">
        <v>0</v>
      </c>
      <c r="R669" s="227">
        <f>Q669*H669</f>
        <v>0</v>
      </c>
      <c r="S669" s="227">
        <v>0</v>
      </c>
      <c r="T669" s="228">
        <f>S669*H669</f>
        <v>0</v>
      </c>
      <c r="AR669" s="223" t="s">
        <v>407</v>
      </c>
      <c r="AT669" s="223" t="s">
        <v>325</v>
      </c>
      <c r="AU669" s="223" t="s">
        <v>83</v>
      </c>
      <c r="AY669" s="17" t="s">
        <v>152</v>
      </c>
      <c r="BE669" s="224">
        <f>IF(N669="základní",J669,0)</f>
        <v>0</v>
      </c>
      <c r="BF669" s="224">
        <f>IF(N669="snížená",J669,0)</f>
        <v>0</v>
      </c>
      <c r="BG669" s="224">
        <f>IF(N669="zákl. přenesená",J669,0)</f>
        <v>0</v>
      </c>
      <c r="BH669" s="224">
        <f>IF(N669="sníž. přenesená",J669,0)</f>
        <v>0</v>
      </c>
      <c r="BI669" s="224">
        <f>IF(N669="nulová",J669,0)</f>
        <v>0</v>
      </c>
      <c r="BJ669" s="17" t="s">
        <v>81</v>
      </c>
      <c r="BK669" s="224">
        <f>ROUND(I669*H669,2)</f>
        <v>0</v>
      </c>
      <c r="BL669" s="17" t="s">
        <v>285</v>
      </c>
      <c r="BM669" s="223" t="s">
        <v>2586</v>
      </c>
    </row>
    <row r="670" s="1" customFormat="1" ht="24" customHeight="1">
      <c r="B670" s="38"/>
      <c r="C670" s="211" t="s">
        <v>2587</v>
      </c>
      <c r="D670" s="211" t="s">
        <v>155</v>
      </c>
      <c r="E670" s="212" t="s">
        <v>2588</v>
      </c>
      <c r="F670" s="213" t="s">
        <v>2589</v>
      </c>
      <c r="G670" s="214" t="s">
        <v>254</v>
      </c>
      <c r="H670" s="215">
        <v>20</v>
      </c>
      <c r="I670" s="216"/>
      <c r="J670" s="217">
        <f>ROUND(I670*H670,2)</f>
        <v>0</v>
      </c>
      <c r="K670" s="213" t="s">
        <v>178</v>
      </c>
      <c r="L670" s="43"/>
      <c r="M670" s="225" t="s">
        <v>19</v>
      </c>
      <c r="N670" s="226" t="s">
        <v>44</v>
      </c>
      <c r="O670" s="83"/>
      <c r="P670" s="227">
        <f>O670*H670</f>
        <v>0</v>
      </c>
      <c r="Q670" s="227">
        <v>0.013010000000000001</v>
      </c>
      <c r="R670" s="227">
        <f>Q670*H670</f>
        <v>0.26019999999999999</v>
      </c>
      <c r="S670" s="227">
        <v>0</v>
      </c>
      <c r="T670" s="228">
        <f>S670*H670</f>
        <v>0</v>
      </c>
      <c r="AR670" s="223" t="s">
        <v>285</v>
      </c>
      <c r="AT670" s="223" t="s">
        <v>155</v>
      </c>
      <c r="AU670" s="223" t="s">
        <v>83</v>
      </c>
      <c r="AY670" s="17" t="s">
        <v>152</v>
      </c>
      <c r="BE670" s="224">
        <f>IF(N670="základní",J670,0)</f>
        <v>0</v>
      </c>
      <c r="BF670" s="224">
        <f>IF(N670="snížená",J670,0)</f>
        <v>0</v>
      </c>
      <c r="BG670" s="224">
        <f>IF(N670="zákl. přenesená",J670,0)</f>
        <v>0</v>
      </c>
      <c r="BH670" s="224">
        <f>IF(N670="sníž. přenesená",J670,0)</f>
        <v>0</v>
      </c>
      <c r="BI670" s="224">
        <f>IF(N670="nulová",J670,0)</f>
        <v>0</v>
      </c>
      <c r="BJ670" s="17" t="s">
        <v>81</v>
      </c>
      <c r="BK670" s="224">
        <f>ROUND(I670*H670,2)</f>
        <v>0</v>
      </c>
      <c r="BL670" s="17" t="s">
        <v>285</v>
      </c>
      <c r="BM670" s="223" t="s">
        <v>2590</v>
      </c>
    </row>
    <row r="671" s="13" customFormat="1">
      <c r="B671" s="242"/>
      <c r="C671" s="243"/>
      <c r="D671" s="229" t="s">
        <v>182</v>
      </c>
      <c r="E671" s="244" t="s">
        <v>19</v>
      </c>
      <c r="F671" s="245" t="s">
        <v>324</v>
      </c>
      <c r="G671" s="243"/>
      <c r="H671" s="246">
        <v>20</v>
      </c>
      <c r="I671" s="247"/>
      <c r="J671" s="243"/>
      <c r="K671" s="243"/>
      <c r="L671" s="248"/>
      <c r="M671" s="249"/>
      <c r="N671" s="250"/>
      <c r="O671" s="250"/>
      <c r="P671" s="250"/>
      <c r="Q671" s="250"/>
      <c r="R671" s="250"/>
      <c r="S671" s="250"/>
      <c r="T671" s="251"/>
      <c r="AT671" s="252" t="s">
        <v>182</v>
      </c>
      <c r="AU671" s="252" t="s">
        <v>83</v>
      </c>
      <c r="AV671" s="13" t="s">
        <v>83</v>
      </c>
      <c r="AW671" s="13" t="s">
        <v>35</v>
      </c>
      <c r="AX671" s="13" t="s">
        <v>81</v>
      </c>
      <c r="AY671" s="252" t="s">
        <v>152</v>
      </c>
    </row>
    <row r="672" s="1" customFormat="1" ht="48" customHeight="1">
      <c r="B672" s="38"/>
      <c r="C672" s="211" t="s">
        <v>2591</v>
      </c>
      <c r="D672" s="211" t="s">
        <v>155</v>
      </c>
      <c r="E672" s="212" t="s">
        <v>2592</v>
      </c>
      <c r="F672" s="213" t="s">
        <v>2593</v>
      </c>
      <c r="G672" s="214" t="s">
        <v>223</v>
      </c>
      <c r="H672" s="215">
        <v>0.5</v>
      </c>
      <c r="I672" s="216"/>
      <c r="J672" s="217">
        <f>ROUND(I672*H672,2)</f>
        <v>0</v>
      </c>
      <c r="K672" s="213" t="s">
        <v>178</v>
      </c>
      <c r="L672" s="43"/>
      <c r="M672" s="225" t="s">
        <v>19</v>
      </c>
      <c r="N672" s="226" t="s">
        <v>44</v>
      </c>
      <c r="O672" s="83"/>
      <c r="P672" s="227">
        <f>O672*H672</f>
        <v>0</v>
      </c>
      <c r="Q672" s="227">
        <v>0</v>
      </c>
      <c r="R672" s="227">
        <f>Q672*H672</f>
        <v>0</v>
      </c>
      <c r="S672" s="227">
        <v>0</v>
      </c>
      <c r="T672" s="228">
        <f>S672*H672</f>
        <v>0</v>
      </c>
      <c r="AR672" s="223" t="s">
        <v>285</v>
      </c>
      <c r="AT672" s="223" t="s">
        <v>155</v>
      </c>
      <c r="AU672" s="223" t="s">
        <v>83</v>
      </c>
      <c r="AY672" s="17" t="s">
        <v>152</v>
      </c>
      <c r="BE672" s="224">
        <f>IF(N672="základní",J672,0)</f>
        <v>0</v>
      </c>
      <c r="BF672" s="224">
        <f>IF(N672="snížená",J672,0)</f>
        <v>0</v>
      </c>
      <c r="BG672" s="224">
        <f>IF(N672="zákl. přenesená",J672,0)</f>
        <v>0</v>
      </c>
      <c r="BH672" s="224">
        <f>IF(N672="sníž. přenesená",J672,0)</f>
        <v>0</v>
      </c>
      <c r="BI672" s="224">
        <f>IF(N672="nulová",J672,0)</f>
        <v>0</v>
      </c>
      <c r="BJ672" s="17" t="s">
        <v>81</v>
      </c>
      <c r="BK672" s="224">
        <f>ROUND(I672*H672,2)</f>
        <v>0</v>
      </c>
      <c r="BL672" s="17" t="s">
        <v>285</v>
      </c>
      <c r="BM672" s="223" t="s">
        <v>2594</v>
      </c>
    </row>
    <row r="673" s="13" customFormat="1">
      <c r="B673" s="242"/>
      <c r="C673" s="243"/>
      <c r="D673" s="229" t="s">
        <v>182</v>
      </c>
      <c r="E673" s="244" t="s">
        <v>19</v>
      </c>
      <c r="F673" s="245" t="s">
        <v>2518</v>
      </c>
      <c r="G673" s="243"/>
      <c r="H673" s="246">
        <v>0.5</v>
      </c>
      <c r="I673" s="247"/>
      <c r="J673" s="243"/>
      <c r="K673" s="243"/>
      <c r="L673" s="248"/>
      <c r="M673" s="249"/>
      <c r="N673" s="250"/>
      <c r="O673" s="250"/>
      <c r="P673" s="250"/>
      <c r="Q673" s="250"/>
      <c r="R673" s="250"/>
      <c r="S673" s="250"/>
      <c r="T673" s="251"/>
      <c r="AT673" s="252" t="s">
        <v>182</v>
      </c>
      <c r="AU673" s="252" t="s">
        <v>83</v>
      </c>
      <c r="AV673" s="13" t="s">
        <v>83</v>
      </c>
      <c r="AW673" s="13" t="s">
        <v>35</v>
      </c>
      <c r="AX673" s="13" t="s">
        <v>81</v>
      </c>
      <c r="AY673" s="252" t="s">
        <v>152</v>
      </c>
    </row>
    <row r="674" s="11" customFormat="1" ht="22.8" customHeight="1">
      <c r="B674" s="195"/>
      <c r="C674" s="196"/>
      <c r="D674" s="197" t="s">
        <v>72</v>
      </c>
      <c r="E674" s="209" t="s">
        <v>2595</v>
      </c>
      <c r="F674" s="209" t="s">
        <v>2596</v>
      </c>
      <c r="G674" s="196"/>
      <c r="H674" s="196"/>
      <c r="I674" s="199"/>
      <c r="J674" s="210">
        <f>BK674</f>
        <v>0</v>
      </c>
      <c r="K674" s="196"/>
      <c r="L674" s="201"/>
      <c r="M674" s="202"/>
      <c r="N674" s="203"/>
      <c r="O674" s="203"/>
      <c r="P674" s="204">
        <f>SUM(P675:P695)</f>
        <v>0</v>
      </c>
      <c r="Q674" s="203"/>
      <c r="R674" s="204">
        <f>SUM(R675:R695)</f>
        <v>0</v>
      </c>
      <c r="S674" s="203"/>
      <c r="T674" s="205">
        <f>SUM(T675:T695)</f>
        <v>0</v>
      </c>
      <c r="AR674" s="206" t="s">
        <v>83</v>
      </c>
      <c r="AT674" s="207" t="s">
        <v>72</v>
      </c>
      <c r="AU674" s="207" t="s">
        <v>81</v>
      </c>
      <c r="AY674" s="206" t="s">
        <v>152</v>
      </c>
      <c r="BK674" s="208">
        <f>SUM(BK675:BK695)</f>
        <v>0</v>
      </c>
    </row>
    <row r="675" s="1" customFormat="1" ht="24" customHeight="1">
      <c r="B675" s="38"/>
      <c r="C675" s="211" t="s">
        <v>2597</v>
      </c>
      <c r="D675" s="211" t="s">
        <v>155</v>
      </c>
      <c r="E675" s="212" t="s">
        <v>2598</v>
      </c>
      <c r="F675" s="213" t="s">
        <v>2599</v>
      </c>
      <c r="G675" s="214" t="s">
        <v>2038</v>
      </c>
      <c r="H675" s="215">
        <v>5</v>
      </c>
      <c r="I675" s="216"/>
      <c r="J675" s="217">
        <f>ROUND(I675*H675,2)</f>
        <v>0</v>
      </c>
      <c r="K675" s="213" t="s">
        <v>1836</v>
      </c>
      <c r="L675" s="43"/>
      <c r="M675" s="225" t="s">
        <v>19</v>
      </c>
      <c r="N675" s="226" t="s">
        <v>44</v>
      </c>
      <c r="O675" s="83"/>
      <c r="P675" s="227">
        <f>O675*H675</f>
        <v>0</v>
      </c>
      <c r="Q675" s="227">
        <v>0</v>
      </c>
      <c r="R675" s="227">
        <f>Q675*H675</f>
        <v>0</v>
      </c>
      <c r="S675" s="227">
        <v>0</v>
      </c>
      <c r="T675" s="228">
        <f>S675*H675</f>
        <v>0</v>
      </c>
      <c r="AR675" s="223" t="s">
        <v>285</v>
      </c>
      <c r="AT675" s="223" t="s">
        <v>155</v>
      </c>
      <c r="AU675" s="223" t="s">
        <v>83</v>
      </c>
      <c r="AY675" s="17" t="s">
        <v>152</v>
      </c>
      <c r="BE675" s="224">
        <f>IF(N675="základní",J675,0)</f>
        <v>0</v>
      </c>
      <c r="BF675" s="224">
        <f>IF(N675="snížená",J675,0)</f>
        <v>0</v>
      </c>
      <c r="BG675" s="224">
        <f>IF(N675="zákl. přenesená",J675,0)</f>
        <v>0</v>
      </c>
      <c r="BH675" s="224">
        <f>IF(N675="sníž. přenesená",J675,0)</f>
        <v>0</v>
      </c>
      <c r="BI675" s="224">
        <f>IF(N675="nulová",J675,0)</f>
        <v>0</v>
      </c>
      <c r="BJ675" s="17" t="s">
        <v>81</v>
      </c>
      <c r="BK675" s="224">
        <f>ROUND(I675*H675,2)</f>
        <v>0</v>
      </c>
      <c r="BL675" s="17" t="s">
        <v>285</v>
      </c>
      <c r="BM675" s="223" t="s">
        <v>2600</v>
      </c>
    </row>
    <row r="676" s="12" customFormat="1">
      <c r="B676" s="232"/>
      <c r="C676" s="233"/>
      <c r="D676" s="229" t="s">
        <v>182</v>
      </c>
      <c r="E676" s="234" t="s">
        <v>19</v>
      </c>
      <c r="F676" s="235" t="s">
        <v>2040</v>
      </c>
      <c r="G676" s="233"/>
      <c r="H676" s="234" t="s">
        <v>19</v>
      </c>
      <c r="I676" s="236"/>
      <c r="J676" s="233"/>
      <c r="K676" s="233"/>
      <c r="L676" s="237"/>
      <c r="M676" s="238"/>
      <c r="N676" s="239"/>
      <c r="O676" s="239"/>
      <c r="P676" s="239"/>
      <c r="Q676" s="239"/>
      <c r="R676" s="239"/>
      <c r="S676" s="239"/>
      <c r="T676" s="240"/>
      <c r="AT676" s="241" t="s">
        <v>182</v>
      </c>
      <c r="AU676" s="241" t="s">
        <v>83</v>
      </c>
      <c r="AV676" s="12" t="s">
        <v>81</v>
      </c>
      <c r="AW676" s="12" t="s">
        <v>35</v>
      </c>
      <c r="AX676" s="12" t="s">
        <v>73</v>
      </c>
      <c r="AY676" s="241" t="s">
        <v>152</v>
      </c>
    </row>
    <row r="677" s="12" customFormat="1">
      <c r="B677" s="232"/>
      <c r="C677" s="233"/>
      <c r="D677" s="229" t="s">
        <v>182</v>
      </c>
      <c r="E677" s="234" t="s">
        <v>19</v>
      </c>
      <c r="F677" s="235" t="s">
        <v>2601</v>
      </c>
      <c r="G677" s="233"/>
      <c r="H677" s="234" t="s">
        <v>19</v>
      </c>
      <c r="I677" s="236"/>
      <c r="J677" s="233"/>
      <c r="K677" s="233"/>
      <c r="L677" s="237"/>
      <c r="M677" s="238"/>
      <c r="N677" s="239"/>
      <c r="O677" s="239"/>
      <c r="P677" s="239"/>
      <c r="Q677" s="239"/>
      <c r="R677" s="239"/>
      <c r="S677" s="239"/>
      <c r="T677" s="240"/>
      <c r="AT677" s="241" t="s">
        <v>182</v>
      </c>
      <c r="AU677" s="241" t="s">
        <v>83</v>
      </c>
      <c r="AV677" s="12" t="s">
        <v>81</v>
      </c>
      <c r="AW677" s="12" t="s">
        <v>35</v>
      </c>
      <c r="AX677" s="12" t="s">
        <v>73</v>
      </c>
      <c r="AY677" s="241" t="s">
        <v>152</v>
      </c>
    </row>
    <row r="678" s="12" customFormat="1">
      <c r="B678" s="232"/>
      <c r="C678" s="233"/>
      <c r="D678" s="229" t="s">
        <v>182</v>
      </c>
      <c r="E678" s="234" t="s">
        <v>19</v>
      </c>
      <c r="F678" s="235" t="s">
        <v>2602</v>
      </c>
      <c r="G678" s="233"/>
      <c r="H678" s="234" t="s">
        <v>19</v>
      </c>
      <c r="I678" s="236"/>
      <c r="J678" s="233"/>
      <c r="K678" s="233"/>
      <c r="L678" s="237"/>
      <c r="M678" s="238"/>
      <c r="N678" s="239"/>
      <c r="O678" s="239"/>
      <c r="P678" s="239"/>
      <c r="Q678" s="239"/>
      <c r="R678" s="239"/>
      <c r="S678" s="239"/>
      <c r="T678" s="240"/>
      <c r="AT678" s="241" t="s">
        <v>182</v>
      </c>
      <c r="AU678" s="241" t="s">
        <v>83</v>
      </c>
      <c r="AV678" s="12" t="s">
        <v>81</v>
      </c>
      <c r="AW678" s="12" t="s">
        <v>35</v>
      </c>
      <c r="AX678" s="12" t="s">
        <v>73</v>
      </c>
      <c r="AY678" s="241" t="s">
        <v>152</v>
      </c>
    </row>
    <row r="679" s="12" customFormat="1">
      <c r="B679" s="232"/>
      <c r="C679" s="233"/>
      <c r="D679" s="229" t="s">
        <v>182</v>
      </c>
      <c r="E679" s="234" t="s">
        <v>19</v>
      </c>
      <c r="F679" s="235" t="s">
        <v>2603</v>
      </c>
      <c r="G679" s="233"/>
      <c r="H679" s="234" t="s">
        <v>19</v>
      </c>
      <c r="I679" s="236"/>
      <c r="J679" s="233"/>
      <c r="K679" s="233"/>
      <c r="L679" s="237"/>
      <c r="M679" s="238"/>
      <c r="N679" s="239"/>
      <c r="O679" s="239"/>
      <c r="P679" s="239"/>
      <c r="Q679" s="239"/>
      <c r="R679" s="239"/>
      <c r="S679" s="239"/>
      <c r="T679" s="240"/>
      <c r="AT679" s="241" t="s">
        <v>182</v>
      </c>
      <c r="AU679" s="241" t="s">
        <v>83</v>
      </c>
      <c r="AV679" s="12" t="s">
        <v>81</v>
      </c>
      <c r="AW679" s="12" t="s">
        <v>35</v>
      </c>
      <c r="AX679" s="12" t="s">
        <v>73</v>
      </c>
      <c r="AY679" s="241" t="s">
        <v>152</v>
      </c>
    </row>
    <row r="680" s="12" customFormat="1">
      <c r="B680" s="232"/>
      <c r="C680" s="233"/>
      <c r="D680" s="229" t="s">
        <v>182</v>
      </c>
      <c r="E680" s="234" t="s">
        <v>19</v>
      </c>
      <c r="F680" s="235" t="s">
        <v>2604</v>
      </c>
      <c r="G680" s="233"/>
      <c r="H680" s="234" t="s">
        <v>19</v>
      </c>
      <c r="I680" s="236"/>
      <c r="J680" s="233"/>
      <c r="K680" s="233"/>
      <c r="L680" s="237"/>
      <c r="M680" s="238"/>
      <c r="N680" s="239"/>
      <c r="O680" s="239"/>
      <c r="P680" s="239"/>
      <c r="Q680" s="239"/>
      <c r="R680" s="239"/>
      <c r="S680" s="239"/>
      <c r="T680" s="240"/>
      <c r="AT680" s="241" t="s">
        <v>182</v>
      </c>
      <c r="AU680" s="241" t="s">
        <v>83</v>
      </c>
      <c r="AV680" s="12" t="s">
        <v>81</v>
      </c>
      <c r="AW680" s="12" t="s">
        <v>35</v>
      </c>
      <c r="AX680" s="12" t="s">
        <v>73</v>
      </c>
      <c r="AY680" s="241" t="s">
        <v>152</v>
      </c>
    </row>
    <row r="681" s="12" customFormat="1">
      <c r="B681" s="232"/>
      <c r="C681" s="233"/>
      <c r="D681" s="229" t="s">
        <v>182</v>
      </c>
      <c r="E681" s="234" t="s">
        <v>19</v>
      </c>
      <c r="F681" s="235" t="s">
        <v>2605</v>
      </c>
      <c r="G681" s="233"/>
      <c r="H681" s="234" t="s">
        <v>19</v>
      </c>
      <c r="I681" s="236"/>
      <c r="J681" s="233"/>
      <c r="K681" s="233"/>
      <c r="L681" s="237"/>
      <c r="M681" s="238"/>
      <c r="N681" s="239"/>
      <c r="O681" s="239"/>
      <c r="P681" s="239"/>
      <c r="Q681" s="239"/>
      <c r="R681" s="239"/>
      <c r="S681" s="239"/>
      <c r="T681" s="240"/>
      <c r="AT681" s="241" t="s">
        <v>182</v>
      </c>
      <c r="AU681" s="241" t="s">
        <v>83</v>
      </c>
      <c r="AV681" s="12" t="s">
        <v>81</v>
      </c>
      <c r="AW681" s="12" t="s">
        <v>35</v>
      </c>
      <c r="AX681" s="12" t="s">
        <v>73</v>
      </c>
      <c r="AY681" s="241" t="s">
        <v>152</v>
      </c>
    </row>
    <row r="682" s="12" customFormat="1">
      <c r="B682" s="232"/>
      <c r="C682" s="233"/>
      <c r="D682" s="229" t="s">
        <v>182</v>
      </c>
      <c r="E682" s="234" t="s">
        <v>19</v>
      </c>
      <c r="F682" s="235" t="s">
        <v>2606</v>
      </c>
      <c r="G682" s="233"/>
      <c r="H682" s="234" t="s">
        <v>19</v>
      </c>
      <c r="I682" s="236"/>
      <c r="J682" s="233"/>
      <c r="K682" s="233"/>
      <c r="L682" s="237"/>
      <c r="M682" s="238"/>
      <c r="N682" s="239"/>
      <c r="O682" s="239"/>
      <c r="P682" s="239"/>
      <c r="Q682" s="239"/>
      <c r="R682" s="239"/>
      <c r="S682" s="239"/>
      <c r="T682" s="240"/>
      <c r="AT682" s="241" t="s">
        <v>182</v>
      </c>
      <c r="AU682" s="241" t="s">
        <v>83</v>
      </c>
      <c r="AV682" s="12" t="s">
        <v>81</v>
      </c>
      <c r="AW682" s="12" t="s">
        <v>35</v>
      </c>
      <c r="AX682" s="12" t="s">
        <v>73</v>
      </c>
      <c r="AY682" s="241" t="s">
        <v>152</v>
      </c>
    </row>
    <row r="683" s="12" customFormat="1">
      <c r="B683" s="232"/>
      <c r="C683" s="233"/>
      <c r="D683" s="229" t="s">
        <v>182</v>
      </c>
      <c r="E683" s="234" t="s">
        <v>19</v>
      </c>
      <c r="F683" s="235" t="s">
        <v>2607</v>
      </c>
      <c r="G683" s="233"/>
      <c r="H683" s="234" t="s">
        <v>19</v>
      </c>
      <c r="I683" s="236"/>
      <c r="J683" s="233"/>
      <c r="K683" s="233"/>
      <c r="L683" s="237"/>
      <c r="M683" s="238"/>
      <c r="N683" s="239"/>
      <c r="O683" s="239"/>
      <c r="P683" s="239"/>
      <c r="Q683" s="239"/>
      <c r="R683" s="239"/>
      <c r="S683" s="239"/>
      <c r="T683" s="240"/>
      <c r="AT683" s="241" t="s">
        <v>182</v>
      </c>
      <c r="AU683" s="241" t="s">
        <v>83</v>
      </c>
      <c r="AV683" s="12" t="s">
        <v>81</v>
      </c>
      <c r="AW683" s="12" t="s">
        <v>35</v>
      </c>
      <c r="AX683" s="12" t="s">
        <v>73</v>
      </c>
      <c r="AY683" s="241" t="s">
        <v>152</v>
      </c>
    </row>
    <row r="684" s="12" customFormat="1">
      <c r="B684" s="232"/>
      <c r="C684" s="233"/>
      <c r="D684" s="229" t="s">
        <v>182</v>
      </c>
      <c r="E684" s="234" t="s">
        <v>19</v>
      </c>
      <c r="F684" s="235" t="s">
        <v>2608</v>
      </c>
      <c r="G684" s="233"/>
      <c r="H684" s="234" t="s">
        <v>19</v>
      </c>
      <c r="I684" s="236"/>
      <c r="J684" s="233"/>
      <c r="K684" s="233"/>
      <c r="L684" s="237"/>
      <c r="M684" s="238"/>
      <c r="N684" s="239"/>
      <c r="O684" s="239"/>
      <c r="P684" s="239"/>
      <c r="Q684" s="239"/>
      <c r="R684" s="239"/>
      <c r="S684" s="239"/>
      <c r="T684" s="240"/>
      <c r="AT684" s="241" t="s">
        <v>182</v>
      </c>
      <c r="AU684" s="241" t="s">
        <v>83</v>
      </c>
      <c r="AV684" s="12" t="s">
        <v>81</v>
      </c>
      <c r="AW684" s="12" t="s">
        <v>35</v>
      </c>
      <c r="AX684" s="12" t="s">
        <v>73</v>
      </c>
      <c r="AY684" s="241" t="s">
        <v>152</v>
      </c>
    </row>
    <row r="685" s="12" customFormat="1">
      <c r="B685" s="232"/>
      <c r="C685" s="233"/>
      <c r="D685" s="229" t="s">
        <v>182</v>
      </c>
      <c r="E685" s="234" t="s">
        <v>19</v>
      </c>
      <c r="F685" s="235" t="s">
        <v>2609</v>
      </c>
      <c r="G685" s="233"/>
      <c r="H685" s="234" t="s">
        <v>19</v>
      </c>
      <c r="I685" s="236"/>
      <c r="J685" s="233"/>
      <c r="K685" s="233"/>
      <c r="L685" s="237"/>
      <c r="M685" s="238"/>
      <c r="N685" s="239"/>
      <c r="O685" s="239"/>
      <c r="P685" s="239"/>
      <c r="Q685" s="239"/>
      <c r="R685" s="239"/>
      <c r="S685" s="239"/>
      <c r="T685" s="240"/>
      <c r="AT685" s="241" t="s">
        <v>182</v>
      </c>
      <c r="AU685" s="241" t="s">
        <v>83</v>
      </c>
      <c r="AV685" s="12" t="s">
        <v>81</v>
      </c>
      <c r="AW685" s="12" t="s">
        <v>35</v>
      </c>
      <c r="AX685" s="12" t="s">
        <v>73</v>
      </c>
      <c r="AY685" s="241" t="s">
        <v>152</v>
      </c>
    </row>
    <row r="686" s="12" customFormat="1">
      <c r="B686" s="232"/>
      <c r="C686" s="233"/>
      <c r="D686" s="229" t="s">
        <v>182</v>
      </c>
      <c r="E686" s="234" t="s">
        <v>19</v>
      </c>
      <c r="F686" s="235" t="s">
        <v>2610</v>
      </c>
      <c r="G686" s="233"/>
      <c r="H686" s="234" t="s">
        <v>19</v>
      </c>
      <c r="I686" s="236"/>
      <c r="J686" s="233"/>
      <c r="K686" s="233"/>
      <c r="L686" s="237"/>
      <c r="M686" s="238"/>
      <c r="N686" s="239"/>
      <c r="O686" s="239"/>
      <c r="P686" s="239"/>
      <c r="Q686" s="239"/>
      <c r="R686" s="239"/>
      <c r="S686" s="239"/>
      <c r="T686" s="240"/>
      <c r="AT686" s="241" t="s">
        <v>182</v>
      </c>
      <c r="AU686" s="241" t="s">
        <v>83</v>
      </c>
      <c r="AV686" s="12" t="s">
        <v>81</v>
      </c>
      <c r="AW686" s="12" t="s">
        <v>35</v>
      </c>
      <c r="AX686" s="12" t="s">
        <v>73</v>
      </c>
      <c r="AY686" s="241" t="s">
        <v>152</v>
      </c>
    </row>
    <row r="687" s="13" customFormat="1">
      <c r="B687" s="242"/>
      <c r="C687" s="243"/>
      <c r="D687" s="229" t="s">
        <v>182</v>
      </c>
      <c r="E687" s="244" t="s">
        <v>19</v>
      </c>
      <c r="F687" s="245" t="s">
        <v>215</v>
      </c>
      <c r="G687" s="243"/>
      <c r="H687" s="246">
        <v>5</v>
      </c>
      <c r="I687" s="247"/>
      <c r="J687" s="243"/>
      <c r="K687" s="243"/>
      <c r="L687" s="248"/>
      <c r="M687" s="249"/>
      <c r="N687" s="250"/>
      <c r="O687" s="250"/>
      <c r="P687" s="250"/>
      <c r="Q687" s="250"/>
      <c r="R687" s="250"/>
      <c r="S687" s="250"/>
      <c r="T687" s="251"/>
      <c r="AT687" s="252" t="s">
        <v>182</v>
      </c>
      <c r="AU687" s="252" t="s">
        <v>83</v>
      </c>
      <c r="AV687" s="13" t="s">
        <v>83</v>
      </c>
      <c r="AW687" s="13" t="s">
        <v>35</v>
      </c>
      <c r="AX687" s="13" t="s">
        <v>81</v>
      </c>
      <c r="AY687" s="252" t="s">
        <v>152</v>
      </c>
    </row>
    <row r="688" s="1" customFormat="1" ht="16.5" customHeight="1">
      <c r="B688" s="38"/>
      <c r="C688" s="211" t="s">
        <v>2611</v>
      </c>
      <c r="D688" s="211" t="s">
        <v>155</v>
      </c>
      <c r="E688" s="212" t="s">
        <v>2612</v>
      </c>
      <c r="F688" s="213" t="s">
        <v>2613</v>
      </c>
      <c r="G688" s="214" t="s">
        <v>2614</v>
      </c>
      <c r="H688" s="215">
        <v>100</v>
      </c>
      <c r="I688" s="216"/>
      <c r="J688" s="217">
        <f>ROUND(I688*H688,2)</f>
        <v>0</v>
      </c>
      <c r="K688" s="213" t="s">
        <v>1836</v>
      </c>
      <c r="L688" s="43"/>
      <c r="M688" s="225" t="s">
        <v>19</v>
      </c>
      <c r="N688" s="226" t="s">
        <v>44</v>
      </c>
      <c r="O688" s="83"/>
      <c r="P688" s="227">
        <f>O688*H688</f>
        <v>0</v>
      </c>
      <c r="Q688" s="227">
        <v>0</v>
      </c>
      <c r="R688" s="227">
        <f>Q688*H688</f>
        <v>0</v>
      </c>
      <c r="S688" s="227">
        <v>0</v>
      </c>
      <c r="T688" s="228">
        <f>S688*H688</f>
        <v>0</v>
      </c>
      <c r="AR688" s="223" t="s">
        <v>285</v>
      </c>
      <c r="AT688" s="223" t="s">
        <v>155</v>
      </c>
      <c r="AU688" s="223" t="s">
        <v>83</v>
      </c>
      <c r="AY688" s="17" t="s">
        <v>152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7" t="s">
        <v>81</v>
      </c>
      <c r="BK688" s="224">
        <f>ROUND(I688*H688,2)</f>
        <v>0</v>
      </c>
      <c r="BL688" s="17" t="s">
        <v>285</v>
      </c>
      <c r="BM688" s="223" t="s">
        <v>2615</v>
      </c>
    </row>
    <row r="689" s="12" customFormat="1">
      <c r="B689" s="232"/>
      <c r="C689" s="233"/>
      <c r="D689" s="229" t="s">
        <v>182</v>
      </c>
      <c r="E689" s="234" t="s">
        <v>19</v>
      </c>
      <c r="F689" s="235" t="s">
        <v>2616</v>
      </c>
      <c r="G689" s="233"/>
      <c r="H689" s="234" t="s">
        <v>19</v>
      </c>
      <c r="I689" s="236"/>
      <c r="J689" s="233"/>
      <c r="K689" s="233"/>
      <c r="L689" s="237"/>
      <c r="M689" s="238"/>
      <c r="N689" s="239"/>
      <c r="O689" s="239"/>
      <c r="P689" s="239"/>
      <c r="Q689" s="239"/>
      <c r="R689" s="239"/>
      <c r="S689" s="239"/>
      <c r="T689" s="240"/>
      <c r="AT689" s="241" t="s">
        <v>182</v>
      </c>
      <c r="AU689" s="241" t="s">
        <v>83</v>
      </c>
      <c r="AV689" s="12" t="s">
        <v>81</v>
      </c>
      <c r="AW689" s="12" t="s">
        <v>35</v>
      </c>
      <c r="AX689" s="12" t="s">
        <v>73</v>
      </c>
      <c r="AY689" s="241" t="s">
        <v>152</v>
      </c>
    </row>
    <row r="690" s="12" customFormat="1">
      <c r="B690" s="232"/>
      <c r="C690" s="233"/>
      <c r="D690" s="229" t="s">
        <v>182</v>
      </c>
      <c r="E690" s="234" t="s">
        <v>19</v>
      </c>
      <c r="F690" s="235" t="s">
        <v>2617</v>
      </c>
      <c r="G690" s="233"/>
      <c r="H690" s="234" t="s">
        <v>19</v>
      </c>
      <c r="I690" s="236"/>
      <c r="J690" s="233"/>
      <c r="K690" s="233"/>
      <c r="L690" s="237"/>
      <c r="M690" s="238"/>
      <c r="N690" s="239"/>
      <c r="O690" s="239"/>
      <c r="P690" s="239"/>
      <c r="Q690" s="239"/>
      <c r="R690" s="239"/>
      <c r="S690" s="239"/>
      <c r="T690" s="240"/>
      <c r="AT690" s="241" t="s">
        <v>182</v>
      </c>
      <c r="AU690" s="241" t="s">
        <v>83</v>
      </c>
      <c r="AV690" s="12" t="s">
        <v>81</v>
      </c>
      <c r="AW690" s="12" t="s">
        <v>35</v>
      </c>
      <c r="AX690" s="12" t="s">
        <v>73</v>
      </c>
      <c r="AY690" s="241" t="s">
        <v>152</v>
      </c>
    </row>
    <row r="691" s="12" customFormat="1">
      <c r="B691" s="232"/>
      <c r="C691" s="233"/>
      <c r="D691" s="229" t="s">
        <v>182</v>
      </c>
      <c r="E691" s="234" t="s">
        <v>19</v>
      </c>
      <c r="F691" s="235" t="s">
        <v>2618</v>
      </c>
      <c r="G691" s="233"/>
      <c r="H691" s="234" t="s">
        <v>19</v>
      </c>
      <c r="I691" s="236"/>
      <c r="J691" s="233"/>
      <c r="K691" s="233"/>
      <c r="L691" s="237"/>
      <c r="M691" s="238"/>
      <c r="N691" s="239"/>
      <c r="O691" s="239"/>
      <c r="P691" s="239"/>
      <c r="Q691" s="239"/>
      <c r="R691" s="239"/>
      <c r="S691" s="239"/>
      <c r="T691" s="240"/>
      <c r="AT691" s="241" t="s">
        <v>182</v>
      </c>
      <c r="AU691" s="241" t="s">
        <v>83</v>
      </c>
      <c r="AV691" s="12" t="s">
        <v>81</v>
      </c>
      <c r="AW691" s="12" t="s">
        <v>35</v>
      </c>
      <c r="AX691" s="12" t="s">
        <v>73</v>
      </c>
      <c r="AY691" s="241" t="s">
        <v>152</v>
      </c>
    </row>
    <row r="692" s="12" customFormat="1">
      <c r="B692" s="232"/>
      <c r="C692" s="233"/>
      <c r="D692" s="229" t="s">
        <v>182</v>
      </c>
      <c r="E692" s="234" t="s">
        <v>19</v>
      </c>
      <c r="F692" s="235" t="s">
        <v>2619</v>
      </c>
      <c r="G692" s="233"/>
      <c r="H692" s="234" t="s">
        <v>19</v>
      </c>
      <c r="I692" s="236"/>
      <c r="J692" s="233"/>
      <c r="K692" s="233"/>
      <c r="L692" s="237"/>
      <c r="M692" s="238"/>
      <c r="N692" s="239"/>
      <c r="O692" s="239"/>
      <c r="P692" s="239"/>
      <c r="Q692" s="239"/>
      <c r="R692" s="239"/>
      <c r="S692" s="239"/>
      <c r="T692" s="240"/>
      <c r="AT692" s="241" t="s">
        <v>182</v>
      </c>
      <c r="AU692" s="241" t="s">
        <v>83</v>
      </c>
      <c r="AV692" s="12" t="s">
        <v>81</v>
      </c>
      <c r="AW692" s="12" t="s">
        <v>35</v>
      </c>
      <c r="AX692" s="12" t="s">
        <v>73</v>
      </c>
      <c r="AY692" s="241" t="s">
        <v>152</v>
      </c>
    </row>
    <row r="693" s="13" customFormat="1">
      <c r="B693" s="242"/>
      <c r="C693" s="243"/>
      <c r="D693" s="229" t="s">
        <v>182</v>
      </c>
      <c r="E693" s="244" t="s">
        <v>19</v>
      </c>
      <c r="F693" s="245" t="s">
        <v>2620</v>
      </c>
      <c r="G693" s="243"/>
      <c r="H693" s="246">
        <v>100</v>
      </c>
      <c r="I693" s="247"/>
      <c r="J693" s="243"/>
      <c r="K693" s="243"/>
      <c r="L693" s="248"/>
      <c r="M693" s="249"/>
      <c r="N693" s="250"/>
      <c r="O693" s="250"/>
      <c r="P693" s="250"/>
      <c r="Q693" s="250"/>
      <c r="R693" s="250"/>
      <c r="S693" s="250"/>
      <c r="T693" s="251"/>
      <c r="AT693" s="252" t="s">
        <v>182</v>
      </c>
      <c r="AU693" s="252" t="s">
        <v>83</v>
      </c>
      <c r="AV693" s="13" t="s">
        <v>83</v>
      </c>
      <c r="AW693" s="13" t="s">
        <v>35</v>
      </c>
      <c r="AX693" s="13" t="s">
        <v>81</v>
      </c>
      <c r="AY693" s="252" t="s">
        <v>152</v>
      </c>
    </row>
    <row r="694" s="1" customFormat="1" ht="36" customHeight="1">
      <c r="B694" s="38"/>
      <c r="C694" s="211" t="s">
        <v>2621</v>
      </c>
      <c r="D694" s="211" t="s">
        <v>155</v>
      </c>
      <c r="E694" s="212" t="s">
        <v>2622</v>
      </c>
      <c r="F694" s="213" t="s">
        <v>2623</v>
      </c>
      <c r="G694" s="214" t="s">
        <v>223</v>
      </c>
      <c r="H694" s="215">
        <v>4</v>
      </c>
      <c r="I694" s="216"/>
      <c r="J694" s="217">
        <f>ROUND(I694*H694,2)</f>
        <v>0</v>
      </c>
      <c r="K694" s="213" t="s">
        <v>178</v>
      </c>
      <c r="L694" s="43"/>
      <c r="M694" s="225" t="s">
        <v>19</v>
      </c>
      <c r="N694" s="226" t="s">
        <v>44</v>
      </c>
      <c r="O694" s="83"/>
      <c r="P694" s="227">
        <f>O694*H694</f>
        <v>0</v>
      </c>
      <c r="Q694" s="227">
        <v>0</v>
      </c>
      <c r="R694" s="227">
        <f>Q694*H694</f>
        <v>0</v>
      </c>
      <c r="S694" s="227">
        <v>0</v>
      </c>
      <c r="T694" s="228">
        <f>S694*H694</f>
        <v>0</v>
      </c>
      <c r="AR694" s="223" t="s">
        <v>285</v>
      </c>
      <c r="AT694" s="223" t="s">
        <v>155</v>
      </c>
      <c r="AU694" s="223" t="s">
        <v>83</v>
      </c>
      <c r="AY694" s="17" t="s">
        <v>152</v>
      </c>
      <c r="BE694" s="224">
        <f>IF(N694="základní",J694,0)</f>
        <v>0</v>
      </c>
      <c r="BF694" s="224">
        <f>IF(N694="snížená",J694,0)</f>
        <v>0</v>
      </c>
      <c r="BG694" s="224">
        <f>IF(N694="zákl. přenesená",J694,0)</f>
        <v>0</v>
      </c>
      <c r="BH694" s="224">
        <f>IF(N694="sníž. přenesená",J694,0)</f>
        <v>0</v>
      </c>
      <c r="BI694" s="224">
        <f>IF(N694="nulová",J694,0)</f>
        <v>0</v>
      </c>
      <c r="BJ694" s="17" t="s">
        <v>81</v>
      </c>
      <c r="BK694" s="224">
        <f>ROUND(I694*H694,2)</f>
        <v>0</v>
      </c>
      <c r="BL694" s="17" t="s">
        <v>285</v>
      </c>
      <c r="BM694" s="223" t="s">
        <v>2624</v>
      </c>
    </row>
    <row r="695" s="13" customFormat="1">
      <c r="B695" s="242"/>
      <c r="C695" s="243"/>
      <c r="D695" s="229" t="s">
        <v>182</v>
      </c>
      <c r="E695" s="244" t="s">
        <v>19</v>
      </c>
      <c r="F695" s="245" t="s">
        <v>2625</v>
      </c>
      <c r="G695" s="243"/>
      <c r="H695" s="246">
        <v>4</v>
      </c>
      <c r="I695" s="247"/>
      <c r="J695" s="243"/>
      <c r="K695" s="243"/>
      <c r="L695" s="248"/>
      <c r="M695" s="249"/>
      <c r="N695" s="250"/>
      <c r="O695" s="250"/>
      <c r="P695" s="250"/>
      <c r="Q695" s="250"/>
      <c r="R695" s="250"/>
      <c r="S695" s="250"/>
      <c r="T695" s="251"/>
      <c r="AT695" s="252" t="s">
        <v>182</v>
      </c>
      <c r="AU695" s="252" t="s">
        <v>83</v>
      </c>
      <c r="AV695" s="13" t="s">
        <v>83</v>
      </c>
      <c r="AW695" s="13" t="s">
        <v>35</v>
      </c>
      <c r="AX695" s="13" t="s">
        <v>81</v>
      </c>
      <c r="AY695" s="252" t="s">
        <v>152</v>
      </c>
    </row>
    <row r="696" s="11" customFormat="1" ht="22.8" customHeight="1">
      <c r="B696" s="195"/>
      <c r="C696" s="196"/>
      <c r="D696" s="197" t="s">
        <v>72</v>
      </c>
      <c r="E696" s="209" t="s">
        <v>2626</v>
      </c>
      <c r="F696" s="209" t="s">
        <v>2627</v>
      </c>
      <c r="G696" s="196"/>
      <c r="H696" s="196"/>
      <c r="I696" s="199"/>
      <c r="J696" s="210">
        <f>BK696</f>
        <v>0</v>
      </c>
      <c r="K696" s="196"/>
      <c r="L696" s="201"/>
      <c r="M696" s="202"/>
      <c r="N696" s="203"/>
      <c r="O696" s="203"/>
      <c r="P696" s="204">
        <f>SUM(P697:P702)</f>
        <v>0</v>
      </c>
      <c r="Q696" s="203"/>
      <c r="R696" s="204">
        <f>SUM(R697:R702)</f>
        <v>0.46237499999999998</v>
      </c>
      <c r="S696" s="203"/>
      <c r="T696" s="205">
        <f>SUM(T697:T702)</f>
        <v>0</v>
      </c>
      <c r="AR696" s="206" t="s">
        <v>83</v>
      </c>
      <c r="AT696" s="207" t="s">
        <v>72</v>
      </c>
      <c r="AU696" s="207" t="s">
        <v>81</v>
      </c>
      <c r="AY696" s="206" t="s">
        <v>152</v>
      </c>
      <c r="BK696" s="208">
        <f>SUM(BK697:BK702)</f>
        <v>0</v>
      </c>
    </row>
    <row r="697" s="1" customFormat="1" ht="48" customHeight="1">
      <c r="B697" s="38"/>
      <c r="C697" s="211" t="s">
        <v>2628</v>
      </c>
      <c r="D697" s="211" t="s">
        <v>155</v>
      </c>
      <c r="E697" s="212" t="s">
        <v>2629</v>
      </c>
      <c r="F697" s="213" t="s">
        <v>2630</v>
      </c>
      <c r="G697" s="214" t="s">
        <v>236</v>
      </c>
      <c r="H697" s="215">
        <v>37.5</v>
      </c>
      <c r="I697" s="216"/>
      <c r="J697" s="217">
        <f>ROUND(I697*H697,2)</f>
        <v>0</v>
      </c>
      <c r="K697" s="213" t="s">
        <v>178</v>
      </c>
      <c r="L697" s="43"/>
      <c r="M697" s="225" t="s">
        <v>19</v>
      </c>
      <c r="N697" s="226" t="s">
        <v>44</v>
      </c>
      <c r="O697" s="83"/>
      <c r="P697" s="227">
        <f>O697*H697</f>
        <v>0</v>
      </c>
      <c r="Q697" s="227">
        <v>0.01223</v>
      </c>
      <c r="R697" s="227">
        <f>Q697*H697</f>
        <v>0.458625</v>
      </c>
      <c r="S697" s="227">
        <v>0</v>
      </c>
      <c r="T697" s="228">
        <f>S697*H697</f>
        <v>0</v>
      </c>
      <c r="AR697" s="223" t="s">
        <v>285</v>
      </c>
      <c r="AT697" s="223" t="s">
        <v>155</v>
      </c>
      <c r="AU697" s="223" t="s">
        <v>83</v>
      </c>
      <c r="AY697" s="17" t="s">
        <v>152</v>
      </c>
      <c r="BE697" s="224">
        <f>IF(N697="základní",J697,0)</f>
        <v>0</v>
      </c>
      <c r="BF697" s="224">
        <f>IF(N697="snížená",J697,0)</f>
        <v>0</v>
      </c>
      <c r="BG697" s="224">
        <f>IF(N697="zákl. přenesená",J697,0)</f>
        <v>0</v>
      </c>
      <c r="BH697" s="224">
        <f>IF(N697="sníž. přenesená",J697,0)</f>
        <v>0</v>
      </c>
      <c r="BI697" s="224">
        <f>IF(N697="nulová",J697,0)</f>
        <v>0</v>
      </c>
      <c r="BJ697" s="17" t="s">
        <v>81</v>
      </c>
      <c r="BK697" s="224">
        <f>ROUND(I697*H697,2)</f>
        <v>0</v>
      </c>
      <c r="BL697" s="17" t="s">
        <v>285</v>
      </c>
      <c r="BM697" s="223" t="s">
        <v>2631</v>
      </c>
    </row>
    <row r="698" s="13" customFormat="1">
      <c r="B698" s="242"/>
      <c r="C698" s="243"/>
      <c r="D698" s="229" t="s">
        <v>182</v>
      </c>
      <c r="E698" s="244" t="s">
        <v>19</v>
      </c>
      <c r="F698" s="245" t="s">
        <v>2632</v>
      </c>
      <c r="G698" s="243"/>
      <c r="H698" s="246">
        <v>37.5</v>
      </c>
      <c r="I698" s="247"/>
      <c r="J698" s="243"/>
      <c r="K698" s="243"/>
      <c r="L698" s="248"/>
      <c r="M698" s="249"/>
      <c r="N698" s="250"/>
      <c r="O698" s="250"/>
      <c r="P698" s="250"/>
      <c r="Q698" s="250"/>
      <c r="R698" s="250"/>
      <c r="S698" s="250"/>
      <c r="T698" s="251"/>
      <c r="AT698" s="252" t="s">
        <v>182</v>
      </c>
      <c r="AU698" s="252" t="s">
        <v>83</v>
      </c>
      <c r="AV698" s="13" t="s">
        <v>83</v>
      </c>
      <c r="AW698" s="13" t="s">
        <v>35</v>
      </c>
      <c r="AX698" s="13" t="s">
        <v>81</v>
      </c>
      <c r="AY698" s="252" t="s">
        <v>152</v>
      </c>
    </row>
    <row r="699" s="1" customFormat="1" ht="36" customHeight="1">
      <c r="B699" s="38"/>
      <c r="C699" s="211" t="s">
        <v>2633</v>
      </c>
      <c r="D699" s="211" t="s">
        <v>155</v>
      </c>
      <c r="E699" s="212" t="s">
        <v>2634</v>
      </c>
      <c r="F699" s="213" t="s">
        <v>2635</v>
      </c>
      <c r="G699" s="214" t="s">
        <v>236</v>
      </c>
      <c r="H699" s="215">
        <v>37.5</v>
      </c>
      <c r="I699" s="216"/>
      <c r="J699" s="217">
        <f>ROUND(I699*H699,2)</f>
        <v>0</v>
      </c>
      <c r="K699" s="213" t="s">
        <v>178</v>
      </c>
      <c r="L699" s="43"/>
      <c r="M699" s="225" t="s">
        <v>19</v>
      </c>
      <c r="N699" s="226" t="s">
        <v>44</v>
      </c>
      <c r="O699" s="83"/>
      <c r="P699" s="227">
        <f>O699*H699</f>
        <v>0</v>
      </c>
      <c r="Q699" s="227">
        <v>0.00010000000000000001</v>
      </c>
      <c r="R699" s="227">
        <f>Q699*H699</f>
        <v>0.0037500000000000003</v>
      </c>
      <c r="S699" s="227">
        <v>0</v>
      </c>
      <c r="T699" s="228">
        <f>S699*H699</f>
        <v>0</v>
      </c>
      <c r="AR699" s="223" t="s">
        <v>285</v>
      </c>
      <c r="AT699" s="223" t="s">
        <v>155</v>
      </c>
      <c r="AU699" s="223" t="s">
        <v>83</v>
      </c>
      <c r="AY699" s="17" t="s">
        <v>152</v>
      </c>
      <c r="BE699" s="224">
        <f>IF(N699="základní",J699,0)</f>
        <v>0</v>
      </c>
      <c r="BF699" s="224">
        <f>IF(N699="snížená",J699,0)</f>
        <v>0</v>
      </c>
      <c r="BG699" s="224">
        <f>IF(N699="zákl. přenesená",J699,0)</f>
        <v>0</v>
      </c>
      <c r="BH699" s="224">
        <f>IF(N699="sníž. přenesená",J699,0)</f>
        <v>0</v>
      </c>
      <c r="BI699" s="224">
        <f>IF(N699="nulová",J699,0)</f>
        <v>0</v>
      </c>
      <c r="BJ699" s="17" t="s">
        <v>81</v>
      </c>
      <c r="BK699" s="224">
        <f>ROUND(I699*H699,2)</f>
        <v>0</v>
      </c>
      <c r="BL699" s="17" t="s">
        <v>285</v>
      </c>
      <c r="BM699" s="223" t="s">
        <v>2636</v>
      </c>
    </row>
    <row r="700" s="13" customFormat="1">
      <c r="B700" s="242"/>
      <c r="C700" s="243"/>
      <c r="D700" s="229" t="s">
        <v>182</v>
      </c>
      <c r="E700" s="244" t="s">
        <v>19</v>
      </c>
      <c r="F700" s="245" t="s">
        <v>2632</v>
      </c>
      <c r="G700" s="243"/>
      <c r="H700" s="246">
        <v>37.5</v>
      </c>
      <c r="I700" s="247"/>
      <c r="J700" s="243"/>
      <c r="K700" s="243"/>
      <c r="L700" s="248"/>
      <c r="M700" s="249"/>
      <c r="N700" s="250"/>
      <c r="O700" s="250"/>
      <c r="P700" s="250"/>
      <c r="Q700" s="250"/>
      <c r="R700" s="250"/>
      <c r="S700" s="250"/>
      <c r="T700" s="251"/>
      <c r="AT700" s="252" t="s">
        <v>182</v>
      </c>
      <c r="AU700" s="252" t="s">
        <v>83</v>
      </c>
      <c r="AV700" s="13" t="s">
        <v>83</v>
      </c>
      <c r="AW700" s="13" t="s">
        <v>35</v>
      </c>
      <c r="AX700" s="13" t="s">
        <v>81</v>
      </c>
      <c r="AY700" s="252" t="s">
        <v>152</v>
      </c>
    </row>
    <row r="701" s="1" customFormat="1" ht="60" customHeight="1">
      <c r="B701" s="38"/>
      <c r="C701" s="211" t="s">
        <v>2637</v>
      </c>
      <c r="D701" s="211" t="s">
        <v>155</v>
      </c>
      <c r="E701" s="212" t="s">
        <v>2638</v>
      </c>
      <c r="F701" s="213" t="s">
        <v>2639</v>
      </c>
      <c r="G701" s="214" t="s">
        <v>223</v>
      </c>
      <c r="H701" s="215">
        <v>1</v>
      </c>
      <c r="I701" s="216"/>
      <c r="J701" s="217">
        <f>ROUND(I701*H701,2)</f>
        <v>0</v>
      </c>
      <c r="K701" s="213" t="s">
        <v>178</v>
      </c>
      <c r="L701" s="43"/>
      <c r="M701" s="225" t="s">
        <v>19</v>
      </c>
      <c r="N701" s="226" t="s">
        <v>44</v>
      </c>
      <c r="O701" s="83"/>
      <c r="P701" s="227">
        <f>O701*H701</f>
        <v>0</v>
      </c>
      <c r="Q701" s="227">
        <v>0</v>
      </c>
      <c r="R701" s="227">
        <f>Q701*H701</f>
        <v>0</v>
      </c>
      <c r="S701" s="227">
        <v>0</v>
      </c>
      <c r="T701" s="228">
        <f>S701*H701</f>
        <v>0</v>
      </c>
      <c r="AR701" s="223" t="s">
        <v>285</v>
      </c>
      <c r="AT701" s="223" t="s">
        <v>155</v>
      </c>
      <c r="AU701" s="223" t="s">
        <v>83</v>
      </c>
      <c r="AY701" s="17" t="s">
        <v>152</v>
      </c>
      <c r="BE701" s="224">
        <f>IF(N701="základní",J701,0)</f>
        <v>0</v>
      </c>
      <c r="BF701" s="224">
        <f>IF(N701="snížená",J701,0)</f>
        <v>0</v>
      </c>
      <c r="BG701" s="224">
        <f>IF(N701="zákl. přenesená",J701,0)</f>
        <v>0</v>
      </c>
      <c r="BH701" s="224">
        <f>IF(N701="sníž. přenesená",J701,0)</f>
        <v>0</v>
      </c>
      <c r="BI701" s="224">
        <f>IF(N701="nulová",J701,0)</f>
        <v>0</v>
      </c>
      <c r="BJ701" s="17" t="s">
        <v>81</v>
      </c>
      <c r="BK701" s="224">
        <f>ROUND(I701*H701,2)</f>
        <v>0</v>
      </c>
      <c r="BL701" s="17" t="s">
        <v>285</v>
      </c>
      <c r="BM701" s="223" t="s">
        <v>2640</v>
      </c>
    </row>
    <row r="702" s="13" customFormat="1">
      <c r="B702" s="242"/>
      <c r="C702" s="243"/>
      <c r="D702" s="229" t="s">
        <v>182</v>
      </c>
      <c r="E702" s="244" t="s">
        <v>19</v>
      </c>
      <c r="F702" s="245" t="s">
        <v>81</v>
      </c>
      <c r="G702" s="243"/>
      <c r="H702" s="246">
        <v>1</v>
      </c>
      <c r="I702" s="247"/>
      <c r="J702" s="243"/>
      <c r="K702" s="243"/>
      <c r="L702" s="248"/>
      <c r="M702" s="249"/>
      <c r="N702" s="250"/>
      <c r="O702" s="250"/>
      <c r="P702" s="250"/>
      <c r="Q702" s="250"/>
      <c r="R702" s="250"/>
      <c r="S702" s="250"/>
      <c r="T702" s="251"/>
      <c r="AT702" s="252" t="s">
        <v>182</v>
      </c>
      <c r="AU702" s="252" t="s">
        <v>83</v>
      </c>
      <c r="AV702" s="13" t="s">
        <v>83</v>
      </c>
      <c r="AW702" s="13" t="s">
        <v>35</v>
      </c>
      <c r="AX702" s="13" t="s">
        <v>81</v>
      </c>
      <c r="AY702" s="252" t="s">
        <v>152</v>
      </c>
    </row>
    <row r="703" s="11" customFormat="1" ht="22.8" customHeight="1">
      <c r="B703" s="195"/>
      <c r="C703" s="196"/>
      <c r="D703" s="197" t="s">
        <v>72</v>
      </c>
      <c r="E703" s="209" t="s">
        <v>1524</v>
      </c>
      <c r="F703" s="209" t="s">
        <v>1525</v>
      </c>
      <c r="G703" s="196"/>
      <c r="H703" s="196"/>
      <c r="I703" s="199"/>
      <c r="J703" s="210">
        <f>BK703</f>
        <v>0</v>
      </c>
      <c r="K703" s="196"/>
      <c r="L703" s="201"/>
      <c r="M703" s="202"/>
      <c r="N703" s="203"/>
      <c r="O703" s="203"/>
      <c r="P703" s="204">
        <f>SUM(P704:P715)</f>
        <v>0</v>
      </c>
      <c r="Q703" s="203"/>
      <c r="R703" s="204">
        <f>SUM(R704:R715)</f>
        <v>0.0070800000000000004</v>
      </c>
      <c r="S703" s="203"/>
      <c r="T703" s="205">
        <f>SUM(T704:T715)</f>
        <v>0</v>
      </c>
      <c r="AR703" s="206" t="s">
        <v>83</v>
      </c>
      <c r="AT703" s="207" t="s">
        <v>72</v>
      </c>
      <c r="AU703" s="207" t="s">
        <v>81</v>
      </c>
      <c r="AY703" s="206" t="s">
        <v>152</v>
      </c>
      <c r="BK703" s="208">
        <f>SUM(BK704:BK715)</f>
        <v>0</v>
      </c>
    </row>
    <row r="704" s="1" customFormat="1" ht="24" customHeight="1">
      <c r="B704" s="38"/>
      <c r="C704" s="211" t="s">
        <v>2641</v>
      </c>
      <c r="D704" s="211" t="s">
        <v>155</v>
      </c>
      <c r="E704" s="212" t="s">
        <v>1526</v>
      </c>
      <c r="F704" s="213" t="s">
        <v>1527</v>
      </c>
      <c r="G704" s="214" t="s">
        <v>254</v>
      </c>
      <c r="H704" s="215">
        <v>3</v>
      </c>
      <c r="I704" s="216"/>
      <c r="J704" s="217">
        <f>ROUND(I704*H704,2)</f>
        <v>0</v>
      </c>
      <c r="K704" s="213" t="s">
        <v>1382</v>
      </c>
      <c r="L704" s="43"/>
      <c r="M704" s="225" t="s">
        <v>19</v>
      </c>
      <c r="N704" s="226" t="s">
        <v>44</v>
      </c>
      <c r="O704" s="83"/>
      <c r="P704" s="227">
        <f>O704*H704</f>
        <v>0</v>
      </c>
      <c r="Q704" s="227">
        <v>0.0023600000000000001</v>
      </c>
      <c r="R704" s="227">
        <f>Q704*H704</f>
        <v>0.0070800000000000004</v>
      </c>
      <c r="S704" s="227">
        <v>0</v>
      </c>
      <c r="T704" s="228">
        <f>S704*H704</f>
        <v>0</v>
      </c>
      <c r="AR704" s="223" t="s">
        <v>285</v>
      </c>
      <c r="AT704" s="223" t="s">
        <v>155</v>
      </c>
      <c r="AU704" s="223" t="s">
        <v>83</v>
      </c>
      <c r="AY704" s="17" t="s">
        <v>152</v>
      </c>
      <c r="BE704" s="224">
        <f>IF(N704="základní",J704,0)</f>
        <v>0</v>
      </c>
      <c r="BF704" s="224">
        <f>IF(N704="snížená",J704,0)</f>
        <v>0</v>
      </c>
      <c r="BG704" s="224">
        <f>IF(N704="zákl. přenesená",J704,0)</f>
        <v>0</v>
      </c>
      <c r="BH704" s="224">
        <f>IF(N704="sníž. přenesená",J704,0)</f>
        <v>0</v>
      </c>
      <c r="BI704" s="224">
        <f>IF(N704="nulová",J704,0)</f>
        <v>0</v>
      </c>
      <c r="BJ704" s="17" t="s">
        <v>81</v>
      </c>
      <c r="BK704" s="224">
        <f>ROUND(I704*H704,2)</f>
        <v>0</v>
      </c>
      <c r="BL704" s="17" t="s">
        <v>285</v>
      </c>
      <c r="BM704" s="223" t="s">
        <v>2642</v>
      </c>
    </row>
    <row r="705" s="13" customFormat="1">
      <c r="B705" s="242"/>
      <c r="C705" s="243"/>
      <c r="D705" s="229" t="s">
        <v>182</v>
      </c>
      <c r="E705" s="244" t="s">
        <v>19</v>
      </c>
      <c r="F705" s="245" t="s">
        <v>196</v>
      </c>
      <c r="G705" s="243"/>
      <c r="H705" s="246">
        <v>3</v>
      </c>
      <c r="I705" s="247"/>
      <c r="J705" s="243"/>
      <c r="K705" s="243"/>
      <c r="L705" s="248"/>
      <c r="M705" s="249"/>
      <c r="N705" s="250"/>
      <c r="O705" s="250"/>
      <c r="P705" s="250"/>
      <c r="Q705" s="250"/>
      <c r="R705" s="250"/>
      <c r="S705" s="250"/>
      <c r="T705" s="251"/>
      <c r="AT705" s="252" t="s">
        <v>182</v>
      </c>
      <c r="AU705" s="252" t="s">
        <v>83</v>
      </c>
      <c r="AV705" s="13" t="s">
        <v>83</v>
      </c>
      <c r="AW705" s="13" t="s">
        <v>35</v>
      </c>
      <c r="AX705" s="13" t="s">
        <v>81</v>
      </c>
      <c r="AY705" s="252" t="s">
        <v>152</v>
      </c>
    </row>
    <row r="706" s="1" customFormat="1" ht="24" customHeight="1">
      <c r="B706" s="38"/>
      <c r="C706" s="211" t="s">
        <v>2643</v>
      </c>
      <c r="D706" s="211" t="s">
        <v>155</v>
      </c>
      <c r="E706" s="212" t="s">
        <v>2644</v>
      </c>
      <c r="F706" s="213" t="s">
        <v>2645</v>
      </c>
      <c r="G706" s="214" t="s">
        <v>254</v>
      </c>
      <c r="H706" s="215">
        <v>45</v>
      </c>
      <c r="I706" s="216"/>
      <c r="J706" s="217">
        <f>ROUND(I706*H706,2)</f>
        <v>0</v>
      </c>
      <c r="K706" s="213" t="s">
        <v>19</v>
      </c>
      <c r="L706" s="43"/>
      <c r="M706" s="225" t="s">
        <v>19</v>
      </c>
      <c r="N706" s="226" t="s">
        <v>44</v>
      </c>
      <c r="O706" s="83"/>
      <c r="P706" s="227">
        <f>O706*H706</f>
        <v>0</v>
      </c>
      <c r="Q706" s="227">
        <v>0</v>
      </c>
      <c r="R706" s="227">
        <f>Q706*H706</f>
        <v>0</v>
      </c>
      <c r="S706" s="227">
        <v>0</v>
      </c>
      <c r="T706" s="228">
        <f>S706*H706</f>
        <v>0</v>
      </c>
      <c r="AR706" s="223" t="s">
        <v>151</v>
      </c>
      <c r="AT706" s="223" t="s">
        <v>155</v>
      </c>
      <c r="AU706" s="223" t="s">
        <v>83</v>
      </c>
      <c r="AY706" s="17" t="s">
        <v>152</v>
      </c>
      <c r="BE706" s="224">
        <f>IF(N706="základní",J706,0)</f>
        <v>0</v>
      </c>
      <c r="BF706" s="224">
        <f>IF(N706="snížená",J706,0)</f>
        <v>0</v>
      </c>
      <c r="BG706" s="224">
        <f>IF(N706="zákl. přenesená",J706,0)</f>
        <v>0</v>
      </c>
      <c r="BH706" s="224">
        <f>IF(N706="sníž. přenesená",J706,0)</f>
        <v>0</v>
      </c>
      <c r="BI706" s="224">
        <f>IF(N706="nulová",J706,0)</f>
        <v>0</v>
      </c>
      <c r="BJ706" s="17" t="s">
        <v>81</v>
      </c>
      <c r="BK706" s="224">
        <f>ROUND(I706*H706,2)</f>
        <v>0</v>
      </c>
      <c r="BL706" s="17" t="s">
        <v>151</v>
      </c>
      <c r="BM706" s="223" t="s">
        <v>2646</v>
      </c>
    </row>
    <row r="707" s="13" customFormat="1">
      <c r="B707" s="242"/>
      <c r="C707" s="243"/>
      <c r="D707" s="229" t="s">
        <v>182</v>
      </c>
      <c r="E707" s="244" t="s">
        <v>19</v>
      </c>
      <c r="F707" s="245" t="s">
        <v>2647</v>
      </c>
      <c r="G707" s="243"/>
      <c r="H707" s="246">
        <v>45</v>
      </c>
      <c r="I707" s="247"/>
      <c r="J707" s="243"/>
      <c r="K707" s="243"/>
      <c r="L707" s="248"/>
      <c r="M707" s="249"/>
      <c r="N707" s="250"/>
      <c r="O707" s="250"/>
      <c r="P707" s="250"/>
      <c r="Q707" s="250"/>
      <c r="R707" s="250"/>
      <c r="S707" s="250"/>
      <c r="T707" s="251"/>
      <c r="AT707" s="252" t="s">
        <v>182</v>
      </c>
      <c r="AU707" s="252" t="s">
        <v>83</v>
      </c>
      <c r="AV707" s="13" t="s">
        <v>83</v>
      </c>
      <c r="AW707" s="13" t="s">
        <v>35</v>
      </c>
      <c r="AX707" s="13" t="s">
        <v>81</v>
      </c>
      <c r="AY707" s="252" t="s">
        <v>152</v>
      </c>
    </row>
    <row r="708" s="1" customFormat="1" ht="24" customHeight="1">
      <c r="B708" s="38"/>
      <c r="C708" s="211" t="s">
        <v>2648</v>
      </c>
      <c r="D708" s="211" t="s">
        <v>155</v>
      </c>
      <c r="E708" s="212" t="s">
        <v>2649</v>
      </c>
      <c r="F708" s="213" t="s">
        <v>2650</v>
      </c>
      <c r="G708" s="214" t="s">
        <v>254</v>
      </c>
      <c r="H708" s="215">
        <v>40</v>
      </c>
      <c r="I708" s="216"/>
      <c r="J708" s="217">
        <f>ROUND(I708*H708,2)</f>
        <v>0</v>
      </c>
      <c r="K708" s="213" t="s">
        <v>19</v>
      </c>
      <c r="L708" s="43"/>
      <c r="M708" s="225" t="s">
        <v>19</v>
      </c>
      <c r="N708" s="226" t="s">
        <v>44</v>
      </c>
      <c r="O708" s="83"/>
      <c r="P708" s="227">
        <f>O708*H708</f>
        <v>0</v>
      </c>
      <c r="Q708" s="227">
        <v>0</v>
      </c>
      <c r="R708" s="227">
        <f>Q708*H708</f>
        <v>0</v>
      </c>
      <c r="S708" s="227">
        <v>0</v>
      </c>
      <c r="T708" s="228">
        <f>S708*H708</f>
        <v>0</v>
      </c>
      <c r="AR708" s="223" t="s">
        <v>151</v>
      </c>
      <c r="AT708" s="223" t="s">
        <v>155</v>
      </c>
      <c r="AU708" s="223" t="s">
        <v>83</v>
      </c>
      <c r="AY708" s="17" t="s">
        <v>152</v>
      </c>
      <c r="BE708" s="224">
        <f>IF(N708="základní",J708,0)</f>
        <v>0</v>
      </c>
      <c r="BF708" s="224">
        <f>IF(N708="snížená",J708,0)</f>
        <v>0</v>
      </c>
      <c r="BG708" s="224">
        <f>IF(N708="zákl. přenesená",J708,0)</f>
        <v>0</v>
      </c>
      <c r="BH708" s="224">
        <f>IF(N708="sníž. přenesená",J708,0)</f>
        <v>0</v>
      </c>
      <c r="BI708" s="224">
        <f>IF(N708="nulová",J708,0)</f>
        <v>0</v>
      </c>
      <c r="BJ708" s="17" t="s">
        <v>81</v>
      </c>
      <c r="BK708" s="224">
        <f>ROUND(I708*H708,2)</f>
        <v>0</v>
      </c>
      <c r="BL708" s="17" t="s">
        <v>151</v>
      </c>
      <c r="BM708" s="223" t="s">
        <v>2651</v>
      </c>
    </row>
    <row r="709" s="13" customFormat="1">
      <c r="B709" s="242"/>
      <c r="C709" s="243"/>
      <c r="D709" s="229" t="s">
        <v>182</v>
      </c>
      <c r="E709" s="244" t="s">
        <v>19</v>
      </c>
      <c r="F709" s="245" t="s">
        <v>473</v>
      </c>
      <c r="G709" s="243"/>
      <c r="H709" s="246">
        <v>40</v>
      </c>
      <c r="I709" s="247"/>
      <c r="J709" s="243"/>
      <c r="K709" s="243"/>
      <c r="L709" s="248"/>
      <c r="M709" s="249"/>
      <c r="N709" s="250"/>
      <c r="O709" s="250"/>
      <c r="P709" s="250"/>
      <c r="Q709" s="250"/>
      <c r="R709" s="250"/>
      <c r="S709" s="250"/>
      <c r="T709" s="251"/>
      <c r="AT709" s="252" t="s">
        <v>182</v>
      </c>
      <c r="AU709" s="252" t="s">
        <v>83</v>
      </c>
      <c r="AV709" s="13" t="s">
        <v>83</v>
      </c>
      <c r="AW709" s="13" t="s">
        <v>35</v>
      </c>
      <c r="AX709" s="13" t="s">
        <v>81</v>
      </c>
      <c r="AY709" s="252" t="s">
        <v>152</v>
      </c>
    </row>
    <row r="710" s="1" customFormat="1" ht="16.5" customHeight="1">
      <c r="B710" s="38"/>
      <c r="C710" s="211" t="s">
        <v>2652</v>
      </c>
      <c r="D710" s="211" t="s">
        <v>155</v>
      </c>
      <c r="E710" s="212" t="s">
        <v>2653</v>
      </c>
      <c r="F710" s="213" t="s">
        <v>2654</v>
      </c>
      <c r="G710" s="214" t="s">
        <v>254</v>
      </c>
      <c r="H710" s="215">
        <v>80</v>
      </c>
      <c r="I710" s="216"/>
      <c r="J710" s="217">
        <f>ROUND(I710*H710,2)</f>
        <v>0</v>
      </c>
      <c r="K710" s="213" t="s">
        <v>19</v>
      </c>
      <c r="L710" s="43"/>
      <c r="M710" s="225" t="s">
        <v>19</v>
      </c>
      <c r="N710" s="226" t="s">
        <v>44</v>
      </c>
      <c r="O710" s="83"/>
      <c r="P710" s="227">
        <f>O710*H710</f>
        <v>0</v>
      </c>
      <c r="Q710" s="227">
        <v>0</v>
      </c>
      <c r="R710" s="227">
        <f>Q710*H710</f>
        <v>0</v>
      </c>
      <c r="S710" s="227">
        <v>0</v>
      </c>
      <c r="T710" s="228">
        <f>S710*H710</f>
        <v>0</v>
      </c>
      <c r="AR710" s="223" t="s">
        <v>151</v>
      </c>
      <c r="AT710" s="223" t="s">
        <v>155</v>
      </c>
      <c r="AU710" s="223" t="s">
        <v>83</v>
      </c>
      <c r="AY710" s="17" t="s">
        <v>152</v>
      </c>
      <c r="BE710" s="224">
        <f>IF(N710="základní",J710,0)</f>
        <v>0</v>
      </c>
      <c r="BF710" s="224">
        <f>IF(N710="snížená",J710,0)</f>
        <v>0</v>
      </c>
      <c r="BG710" s="224">
        <f>IF(N710="zákl. přenesená",J710,0)</f>
        <v>0</v>
      </c>
      <c r="BH710" s="224">
        <f>IF(N710="sníž. přenesená",J710,0)</f>
        <v>0</v>
      </c>
      <c r="BI710" s="224">
        <f>IF(N710="nulová",J710,0)</f>
        <v>0</v>
      </c>
      <c r="BJ710" s="17" t="s">
        <v>81</v>
      </c>
      <c r="BK710" s="224">
        <f>ROUND(I710*H710,2)</f>
        <v>0</v>
      </c>
      <c r="BL710" s="17" t="s">
        <v>151</v>
      </c>
      <c r="BM710" s="223" t="s">
        <v>2655</v>
      </c>
    </row>
    <row r="711" s="13" customFormat="1">
      <c r="B711" s="242"/>
      <c r="C711" s="243"/>
      <c r="D711" s="229" t="s">
        <v>182</v>
      </c>
      <c r="E711" s="244" t="s">
        <v>19</v>
      </c>
      <c r="F711" s="245" t="s">
        <v>2656</v>
      </c>
      <c r="G711" s="243"/>
      <c r="H711" s="246">
        <v>80</v>
      </c>
      <c r="I711" s="247"/>
      <c r="J711" s="243"/>
      <c r="K711" s="243"/>
      <c r="L711" s="248"/>
      <c r="M711" s="249"/>
      <c r="N711" s="250"/>
      <c r="O711" s="250"/>
      <c r="P711" s="250"/>
      <c r="Q711" s="250"/>
      <c r="R711" s="250"/>
      <c r="S711" s="250"/>
      <c r="T711" s="251"/>
      <c r="AT711" s="252" t="s">
        <v>182</v>
      </c>
      <c r="AU711" s="252" t="s">
        <v>83</v>
      </c>
      <c r="AV711" s="13" t="s">
        <v>83</v>
      </c>
      <c r="AW711" s="13" t="s">
        <v>35</v>
      </c>
      <c r="AX711" s="13" t="s">
        <v>81</v>
      </c>
      <c r="AY711" s="252" t="s">
        <v>152</v>
      </c>
    </row>
    <row r="712" s="1" customFormat="1" ht="16.5" customHeight="1">
      <c r="B712" s="38"/>
      <c r="C712" s="211" t="s">
        <v>2657</v>
      </c>
      <c r="D712" s="211" t="s">
        <v>155</v>
      </c>
      <c r="E712" s="212" t="s">
        <v>2658</v>
      </c>
      <c r="F712" s="213" t="s">
        <v>2659</v>
      </c>
      <c r="G712" s="214" t="s">
        <v>254</v>
      </c>
      <c r="H712" s="215">
        <v>6</v>
      </c>
      <c r="I712" s="216"/>
      <c r="J712" s="217">
        <f>ROUND(I712*H712,2)</f>
        <v>0</v>
      </c>
      <c r="K712" s="213" t="s">
        <v>19</v>
      </c>
      <c r="L712" s="43"/>
      <c r="M712" s="225" t="s">
        <v>19</v>
      </c>
      <c r="N712" s="226" t="s">
        <v>44</v>
      </c>
      <c r="O712" s="83"/>
      <c r="P712" s="227">
        <f>O712*H712</f>
        <v>0</v>
      </c>
      <c r="Q712" s="227">
        <v>0</v>
      </c>
      <c r="R712" s="227">
        <f>Q712*H712</f>
        <v>0</v>
      </c>
      <c r="S712" s="227">
        <v>0</v>
      </c>
      <c r="T712" s="228">
        <f>S712*H712</f>
        <v>0</v>
      </c>
      <c r="AR712" s="223" t="s">
        <v>151</v>
      </c>
      <c r="AT712" s="223" t="s">
        <v>155</v>
      </c>
      <c r="AU712" s="223" t="s">
        <v>83</v>
      </c>
      <c r="AY712" s="17" t="s">
        <v>152</v>
      </c>
      <c r="BE712" s="224">
        <f>IF(N712="základní",J712,0)</f>
        <v>0</v>
      </c>
      <c r="BF712" s="224">
        <f>IF(N712="snížená",J712,0)</f>
        <v>0</v>
      </c>
      <c r="BG712" s="224">
        <f>IF(N712="zákl. přenesená",J712,0)</f>
        <v>0</v>
      </c>
      <c r="BH712" s="224">
        <f>IF(N712="sníž. přenesená",J712,0)</f>
        <v>0</v>
      </c>
      <c r="BI712" s="224">
        <f>IF(N712="nulová",J712,0)</f>
        <v>0</v>
      </c>
      <c r="BJ712" s="17" t="s">
        <v>81</v>
      </c>
      <c r="BK712" s="224">
        <f>ROUND(I712*H712,2)</f>
        <v>0</v>
      </c>
      <c r="BL712" s="17" t="s">
        <v>151</v>
      </c>
      <c r="BM712" s="223" t="s">
        <v>2660</v>
      </c>
    </row>
    <row r="713" s="13" customFormat="1">
      <c r="B713" s="242"/>
      <c r="C713" s="243"/>
      <c r="D713" s="229" t="s">
        <v>182</v>
      </c>
      <c r="E713" s="244" t="s">
        <v>19</v>
      </c>
      <c r="F713" s="245" t="s">
        <v>220</v>
      </c>
      <c r="G713" s="243"/>
      <c r="H713" s="246">
        <v>6</v>
      </c>
      <c r="I713" s="247"/>
      <c r="J713" s="243"/>
      <c r="K713" s="243"/>
      <c r="L713" s="248"/>
      <c r="M713" s="249"/>
      <c r="N713" s="250"/>
      <c r="O713" s="250"/>
      <c r="P713" s="250"/>
      <c r="Q713" s="250"/>
      <c r="R713" s="250"/>
      <c r="S713" s="250"/>
      <c r="T713" s="251"/>
      <c r="AT713" s="252" t="s">
        <v>182</v>
      </c>
      <c r="AU713" s="252" t="s">
        <v>83</v>
      </c>
      <c r="AV713" s="13" t="s">
        <v>83</v>
      </c>
      <c r="AW713" s="13" t="s">
        <v>35</v>
      </c>
      <c r="AX713" s="13" t="s">
        <v>81</v>
      </c>
      <c r="AY713" s="252" t="s">
        <v>152</v>
      </c>
    </row>
    <row r="714" s="1" customFormat="1" ht="36" customHeight="1">
      <c r="B714" s="38"/>
      <c r="C714" s="211" t="s">
        <v>2661</v>
      </c>
      <c r="D714" s="211" t="s">
        <v>155</v>
      </c>
      <c r="E714" s="212" t="s">
        <v>2662</v>
      </c>
      <c r="F714" s="213" t="s">
        <v>2663</v>
      </c>
      <c r="G714" s="214" t="s">
        <v>223</v>
      </c>
      <c r="H714" s="215">
        <v>3</v>
      </c>
      <c r="I714" s="216"/>
      <c r="J714" s="217">
        <f>ROUND(I714*H714,2)</f>
        <v>0</v>
      </c>
      <c r="K714" s="213" t="s">
        <v>178</v>
      </c>
      <c r="L714" s="43"/>
      <c r="M714" s="225" t="s">
        <v>19</v>
      </c>
      <c r="N714" s="226" t="s">
        <v>44</v>
      </c>
      <c r="O714" s="83"/>
      <c r="P714" s="227">
        <f>O714*H714</f>
        <v>0</v>
      </c>
      <c r="Q714" s="227">
        <v>0</v>
      </c>
      <c r="R714" s="227">
        <f>Q714*H714</f>
        <v>0</v>
      </c>
      <c r="S714" s="227">
        <v>0</v>
      </c>
      <c r="T714" s="228">
        <f>S714*H714</f>
        <v>0</v>
      </c>
      <c r="AR714" s="223" t="s">
        <v>285</v>
      </c>
      <c r="AT714" s="223" t="s">
        <v>155</v>
      </c>
      <c r="AU714" s="223" t="s">
        <v>83</v>
      </c>
      <c r="AY714" s="17" t="s">
        <v>152</v>
      </c>
      <c r="BE714" s="224">
        <f>IF(N714="základní",J714,0)</f>
        <v>0</v>
      </c>
      <c r="BF714" s="224">
        <f>IF(N714="snížená",J714,0)</f>
        <v>0</v>
      </c>
      <c r="BG714" s="224">
        <f>IF(N714="zákl. přenesená",J714,0)</f>
        <v>0</v>
      </c>
      <c r="BH714" s="224">
        <f>IF(N714="sníž. přenesená",J714,0)</f>
        <v>0</v>
      </c>
      <c r="BI714" s="224">
        <f>IF(N714="nulová",J714,0)</f>
        <v>0</v>
      </c>
      <c r="BJ714" s="17" t="s">
        <v>81</v>
      </c>
      <c r="BK714" s="224">
        <f>ROUND(I714*H714,2)</f>
        <v>0</v>
      </c>
      <c r="BL714" s="17" t="s">
        <v>285</v>
      </c>
      <c r="BM714" s="223" t="s">
        <v>2664</v>
      </c>
    </row>
    <row r="715" s="13" customFormat="1">
      <c r="B715" s="242"/>
      <c r="C715" s="243"/>
      <c r="D715" s="229" t="s">
        <v>182</v>
      </c>
      <c r="E715" s="244" t="s">
        <v>19</v>
      </c>
      <c r="F715" s="245" t="s">
        <v>196</v>
      </c>
      <c r="G715" s="243"/>
      <c r="H715" s="246">
        <v>3</v>
      </c>
      <c r="I715" s="247"/>
      <c r="J715" s="243"/>
      <c r="K715" s="243"/>
      <c r="L715" s="248"/>
      <c r="M715" s="249"/>
      <c r="N715" s="250"/>
      <c r="O715" s="250"/>
      <c r="P715" s="250"/>
      <c r="Q715" s="250"/>
      <c r="R715" s="250"/>
      <c r="S715" s="250"/>
      <c r="T715" s="251"/>
      <c r="AT715" s="252" t="s">
        <v>182</v>
      </c>
      <c r="AU715" s="252" t="s">
        <v>83</v>
      </c>
      <c r="AV715" s="13" t="s">
        <v>83</v>
      </c>
      <c r="AW715" s="13" t="s">
        <v>35</v>
      </c>
      <c r="AX715" s="13" t="s">
        <v>81</v>
      </c>
      <c r="AY715" s="252" t="s">
        <v>152</v>
      </c>
    </row>
    <row r="716" s="11" customFormat="1" ht="22.8" customHeight="1">
      <c r="B716" s="195"/>
      <c r="C716" s="196"/>
      <c r="D716" s="197" t="s">
        <v>72</v>
      </c>
      <c r="E716" s="209" t="s">
        <v>1538</v>
      </c>
      <c r="F716" s="209" t="s">
        <v>1539</v>
      </c>
      <c r="G716" s="196"/>
      <c r="H716" s="196"/>
      <c r="I716" s="199"/>
      <c r="J716" s="210">
        <f>BK716</f>
        <v>0</v>
      </c>
      <c r="K716" s="196"/>
      <c r="L716" s="201"/>
      <c r="M716" s="202"/>
      <c r="N716" s="203"/>
      <c r="O716" s="203"/>
      <c r="P716" s="204">
        <f>SUM(P717:P747)</f>
        <v>0</v>
      </c>
      <c r="Q716" s="203"/>
      <c r="R716" s="204">
        <f>SUM(R717:R747)</f>
        <v>1.6834599999999997</v>
      </c>
      <c r="S716" s="203"/>
      <c r="T716" s="205">
        <f>SUM(T717:T747)</f>
        <v>0</v>
      </c>
      <c r="AR716" s="206" t="s">
        <v>83</v>
      </c>
      <c r="AT716" s="207" t="s">
        <v>72</v>
      </c>
      <c r="AU716" s="207" t="s">
        <v>81</v>
      </c>
      <c r="AY716" s="206" t="s">
        <v>152</v>
      </c>
      <c r="BK716" s="208">
        <f>SUM(BK717:BK747)</f>
        <v>0</v>
      </c>
    </row>
    <row r="717" s="1" customFormat="1" ht="60" customHeight="1">
      <c r="B717" s="38"/>
      <c r="C717" s="264" t="s">
        <v>2665</v>
      </c>
      <c r="D717" s="264" t="s">
        <v>325</v>
      </c>
      <c r="E717" s="265" t="s">
        <v>2666</v>
      </c>
      <c r="F717" s="266" t="s">
        <v>2667</v>
      </c>
      <c r="G717" s="267" t="s">
        <v>267</v>
      </c>
      <c r="H717" s="268">
        <v>6</v>
      </c>
      <c r="I717" s="269"/>
      <c r="J717" s="270">
        <f>ROUND(I717*H717,2)</f>
        <v>0</v>
      </c>
      <c r="K717" s="266" t="s">
        <v>19</v>
      </c>
      <c r="L717" s="271"/>
      <c r="M717" s="272" t="s">
        <v>19</v>
      </c>
      <c r="N717" s="273" t="s">
        <v>44</v>
      </c>
      <c r="O717" s="83"/>
      <c r="P717" s="227">
        <f>O717*H717</f>
        <v>0</v>
      </c>
      <c r="Q717" s="227">
        <v>0.056250000000000001</v>
      </c>
      <c r="R717" s="227">
        <f>Q717*H717</f>
        <v>0.33750000000000002</v>
      </c>
      <c r="S717" s="227">
        <v>0</v>
      </c>
      <c r="T717" s="228">
        <f>S717*H717</f>
        <v>0</v>
      </c>
      <c r="AR717" s="223" t="s">
        <v>407</v>
      </c>
      <c r="AT717" s="223" t="s">
        <v>325</v>
      </c>
      <c r="AU717" s="223" t="s">
        <v>83</v>
      </c>
      <c r="AY717" s="17" t="s">
        <v>152</v>
      </c>
      <c r="BE717" s="224">
        <f>IF(N717="základní",J717,0)</f>
        <v>0</v>
      </c>
      <c r="BF717" s="224">
        <f>IF(N717="snížená",J717,0)</f>
        <v>0</v>
      </c>
      <c r="BG717" s="224">
        <f>IF(N717="zákl. přenesená",J717,0)</f>
        <v>0</v>
      </c>
      <c r="BH717" s="224">
        <f>IF(N717="sníž. přenesená",J717,0)</f>
        <v>0</v>
      </c>
      <c r="BI717" s="224">
        <f>IF(N717="nulová",J717,0)</f>
        <v>0</v>
      </c>
      <c r="BJ717" s="17" t="s">
        <v>81</v>
      </c>
      <c r="BK717" s="224">
        <f>ROUND(I717*H717,2)</f>
        <v>0</v>
      </c>
      <c r="BL717" s="17" t="s">
        <v>285</v>
      </c>
      <c r="BM717" s="223" t="s">
        <v>2668</v>
      </c>
    </row>
    <row r="718" s="13" customFormat="1">
      <c r="B718" s="242"/>
      <c r="C718" s="243"/>
      <c r="D718" s="229" t="s">
        <v>182</v>
      </c>
      <c r="E718" s="244" t="s">
        <v>19</v>
      </c>
      <c r="F718" s="245" t="s">
        <v>220</v>
      </c>
      <c r="G718" s="243"/>
      <c r="H718" s="246">
        <v>6</v>
      </c>
      <c r="I718" s="247"/>
      <c r="J718" s="243"/>
      <c r="K718" s="243"/>
      <c r="L718" s="248"/>
      <c r="M718" s="249"/>
      <c r="N718" s="250"/>
      <c r="O718" s="250"/>
      <c r="P718" s="250"/>
      <c r="Q718" s="250"/>
      <c r="R718" s="250"/>
      <c r="S718" s="250"/>
      <c r="T718" s="251"/>
      <c r="AT718" s="252" t="s">
        <v>182</v>
      </c>
      <c r="AU718" s="252" t="s">
        <v>83</v>
      </c>
      <c r="AV718" s="13" t="s">
        <v>83</v>
      </c>
      <c r="AW718" s="13" t="s">
        <v>35</v>
      </c>
      <c r="AX718" s="13" t="s">
        <v>81</v>
      </c>
      <c r="AY718" s="252" t="s">
        <v>152</v>
      </c>
    </row>
    <row r="719" s="1" customFormat="1" ht="60" customHeight="1">
      <c r="B719" s="38"/>
      <c r="C719" s="264" t="s">
        <v>2669</v>
      </c>
      <c r="D719" s="264" t="s">
        <v>325</v>
      </c>
      <c r="E719" s="265" t="s">
        <v>2670</v>
      </c>
      <c r="F719" s="266" t="s">
        <v>2671</v>
      </c>
      <c r="G719" s="267" t="s">
        <v>267</v>
      </c>
      <c r="H719" s="268">
        <v>3</v>
      </c>
      <c r="I719" s="269"/>
      <c r="J719" s="270">
        <f>ROUND(I719*H719,2)</f>
        <v>0</v>
      </c>
      <c r="K719" s="266" t="s">
        <v>19</v>
      </c>
      <c r="L719" s="271"/>
      <c r="M719" s="272" t="s">
        <v>19</v>
      </c>
      <c r="N719" s="273" t="s">
        <v>44</v>
      </c>
      <c r="O719" s="83"/>
      <c r="P719" s="227">
        <f>O719*H719</f>
        <v>0</v>
      </c>
      <c r="Q719" s="227">
        <v>0.040500000000000001</v>
      </c>
      <c r="R719" s="227">
        <f>Q719*H719</f>
        <v>0.1215</v>
      </c>
      <c r="S719" s="227">
        <v>0</v>
      </c>
      <c r="T719" s="228">
        <f>S719*H719</f>
        <v>0</v>
      </c>
      <c r="AR719" s="223" t="s">
        <v>407</v>
      </c>
      <c r="AT719" s="223" t="s">
        <v>325</v>
      </c>
      <c r="AU719" s="223" t="s">
        <v>83</v>
      </c>
      <c r="AY719" s="17" t="s">
        <v>152</v>
      </c>
      <c r="BE719" s="224">
        <f>IF(N719="základní",J719,0)</f>
        <v>0</v>
      </c>
      <c r="BF719" s="224">
        <f>IF(N719="snížená",J719,0)</f>
        <v>0</v>
      </c>
      <c r="BG719" s="224">
        <f>IF(N719="zákl. přenesená",J719,0)</f>
        <v>0</v>
      </c>
      <c r="BH719" s="224">
        <f>IF(N719="sníž. přenesená",J719,0)</f>
        <v>0</v>
      </c>
      <c r="BI719" s="224">
        <f>IF(N719="nulová",J719,0)</f>
        <v>0</v>
      </c>
      <c r="BJ719" s="17" t="s">
        <v>81</v>
      </c>
      <c r="BK719" s="224">
        <f>ROUND(I719*H719,2)</f>
        <v>0</v>
      </c>
      <c r="BL719" s="17" t="s">
        <v>285</v>
      </c>
      <c r="BM719" s="223" t="s">
        <v>2672</v>
      </c>
    </row>
    <row r="720" s="13" customFormat="1">
      <c r="B720" s="242"/>
      <c r="C720" s="243"/>
      <c r="D720" s="229" t="s">
        <v>182</v>
      </c>
      <c r="E720" s="244" t="s">
        <v>19</v>
      </c>
      <c r="F720" s="245" t="s">
        <v>196</v>
      </c>
      <c r="G720" s="243"/>
      <c r="H720" s="246">
        <v>3</v>
      </c>
      <c r="I720" s="247"/>
      <c r="J720" s="243"/>
      <c r="K720" s="243"/>
      <c r="L720" s="248"/>
      <c r="M720" s="249"/>
      <c r="N720" s="250"/>
      <c r="O720" s="250"/>
      <c r="P720" s="250"/>
      <c r="Q720" s="250"/>
      <c r="R720" s="250"/>
      <c r="S720" s="250"/>
      <c r="T720" s="251"/>
      <c r="AT720" s="252" t="s">
        <v>182</v>
      </c>
      <c r="AU720" s="252" t="s">
        <v>83</v>
      </c>
      <c r="AV720" s="13" t="s">
        <v>83</v>
      </c>
      <c r="AW720" s="13" t="s">
        <v>35</v>
      </c>
      <c r="AX720" s="13" t="s">
        <v>81</v>
      </c>
      <c r="AY720" s="252" t="s">
        <v>152</v>
      </c>
    </row>
    <row r="721" s="1" customFormat="1" ht="60" customHeight="1">
      <c r="B721" s="38"/>
      <c r="C721" s="264" t="s">
        <v>2673</v>
      </c>
      <c r="D721" s="264" t="s">
        <v>325</v>
      </c>
      <c r="E721" s="265" t="s">
        <v>2674</v>
      </c>
      <c r="F721" s="266" t="s">
        <v>2675</v>
      </c>
      <c r="G721" s="267" t="s">
        <v>267</v>
      </c>
      <c r="H721" s="268">
        <v>1</v>
      </c>
      <c r="I721" s="269"/>
      <c r="J721" s="270">
        <f>ROUND(I721*H721,2)</f>
        <v>0</v>
      </c>
      <c r="K721" s="266" t="s">
        <v>2676</v>
      </c>
      <c r="L721" s="271"/>
      <c r="M721" s="272" t="s">
        <v>19</v>
      </c>
      <c r="N721" s="273" t="s">
        <v>44</v>
      </c>
      <c r="O721" s="83"/>
      <c r="P721" s="227">
        <f>O721*H721</f>
        <v>0</v>
      </c>
      <c r="Q721" s="227">
        <v>0.067500000000000004</v>
      </c>
      <c r="R721" s="227">
        <f>Q721*H721</f>
        <v>0.067500000000000004</v>
      </c>
      <c r="S721" s="227">
        <v>0</v>
      </c>
      <c r="T721" s="228">
        <f>S721*H721</f>
        <v>0</v>
      </c>
      <c r="AR721" s="223" t="s">
        <v>407</v>
      </c>
      <c r="AT721" s="223" t="s">
        <v>325</v>
      </c>
      <c r="AU721" s="223" t="s">
        <v>83</v>
      </c>
      <c r="AY721" s="17" t="s">
        <v>152</v>
      </c>
      <c r="BE721" s="224">
        <f>IF(N721="základní",J721,0)</f>
        <v>0</v>
      </c>
      <c r="BF721" s="224">
        <f>IF(N721="snížená",J721,0)</f>
        <v>0</v>
      </c>
      <c r="BG721" s="224">
        <f>IF(N721="zákl. přenesená",J721,0)</f>
        <v>0</v>
      </c>
      <c r="BH721" s="224">
        <f>IF(N721="sníž. přenesená",J721,0)</f>
        <v>0</v>
      </c>
      <c r="BI721" s="224">
        <f>IF(N721="nulová",J721,0)</f>
        <v>0</v>
      </c>
      <c r="BJ721" s="17" t="s">
        <v>81</v>
      </c>
      <c r="BK721" s="224">
        <f>ROUND(I721*H721,2)</f>
        <v>0</v>
      </c>
      <c r="BL721" s="17" t="s">
        <v>285</v>
      </c>
      <c r="BM721" s="223" t="s">
        <v>2677</v>
      </c>
    </row>
    <row r="722" s="13" customFormat="1">
      <c r="B722" s="242"/>
      <c r="C722" s="243"/>
      <c r="D722" s="229" t="s">
        <v>182</v>
      </c>
      <c r="E722" s="244" t="s">
        <v>19</v>
      </c>
      <c r="F722" s="245" t="s">
        <v>81</v>
      </c>
      <c r="G722" s="243"/>
      <c r="H722" s="246">
        <v>1</v>
      </c>
      <c r="I722" s="247"/>
      <c r="J722" s="243"/>
      <c r="K722" s="243"/>
      <c r="L722" s="248"/>
      <c r="M722" s="249"/>
      <c r="N722" s="250"/>
      <c r="O722" s="250"/>
      <c r="P722" s="250"/>
      <c r="Q722" s="250"/>
      <c r="R722" s="250"/>
      <c r="S722" s="250"/>
      <c r="T722" s="251"/>
      <c r="AT722" s="252" t="s">
        <v>182</v>
      </c>
      <c r="AU722" s="252" t="s">
        <v>83</v>
      </c>
      <c r="AV722" s="13" t="s">
        <v>83</v>
      </c>
      <c r="AW722" s="13" t="s">
        <v>35</v>
      </c>
      <c r="AX722" s="13" t="s">
        <v>81</v>
      </c>
      <c r="AY722" s="252" t="s">
        <v>152</v>
      </c>
    </row>
    <row r="723" s="1" customFormat="1" ht="60" customHeight="1">
      <c r="B723" s="38"/>
      <c r="C723" s="264" t="s">
        <v>2678</v>
      </c>
      <c r="D723" s="264" t="s">
        <v>325</v>
      </c>
      <c r="E723" s="265" t="s">
        <v>2679</v>
      </c>
      <c r="F723" s="266" t="s">
        <v>2680</v>
      </c>
      <c r="G723" s="267" t="s">
        <v>1542</v>
      </c>
      <c r="H723" s="268">
        <v>2</v>
      </c>
      <c r="I723" s="269"/>
      <c r="J723" s="270">
        <f>ROUND(I723*H723,2)</f>
        <v>0</v>
      </c>
      <c r="K723" s="266" t="s">
        <v>19</v>
      </c>
      <c r="L723" s="271"/>
      <c r="M723" s="272" t="s">
        <v>19</v>
      </c>
      <c r="N723" s="273" t="s">
        <v>44</v>
      </c>
      <c r="O723" s="83"/>
      <c r="P723" s="227">
        <f>O723*H723</f>
        <v>0</v>
      </c>
      <c r="Q723" s="227">
        <v>0</v>
      </c>
      <c r="R723" s="227">
        <f>Q723*H723</f>
        <v>0</v>
      </c>
      <c r="S723" s="227">
        <v>0</v>
      </c>
      <c r="T723" s="228">
        <f>S723*H723</f>
        <v>0</v>
      </c>
      <c r="AR723" s="223" t="s">
        <v>407</v>
      </c>
      <c r="AT723" s="223" t="s">
        <v>325</v>
      </c>
      <c r="AU723" s="223" t="s">
        <v>83</v>
      </c>
      <c r="AY723" s="17" t="s">
        <v>152</v>
      </c>
      <c r="BE723" s="224">
        <f>IF(N723="základní",J723,0)</f>
        <v>0</v>
      </c>
      <c r="BF723" s="224">
        <f>IF(N723="snížená",J723,0)</f>
        <v>0</v>
      </c>
      <c r="BG723" s="224">
        <f>IF(N723="zákl. přenesená",J723,0)</f>
        <v>0</v>
      </c>
      <c r="BH723" s="224">
        <f>IF(N723="sníž. přenesená",J723,0)</f>
        <v>0</v>
      </c>
      <c r="BI723" s="224">
        <f>IF(N723="nulová",J723,0)</f>
        <v>0</v>
      </c>
      <c r="BJ723" s="17" t="s">
        <v>81</v>
      </c>
      <c r="BK723" s="224">
        <f>ROUND(I723*H723,2)</f>
        <v>0</v>
      </c>
      <c r="BL723" s="17" t="s">
        <v>285</v>
      </c>
      <c r="BM723" s="223" t="s">
        <v>2681</v>
      </c>
    </row>
    <row r="724" s="13" customFormat="1">
      <c r="B724" s="242"/>
      <c r="C724" s="243"/>
      <c r="D724" s="229" t="s">
        <v>182</v>
      </c>
      <c r="E724" s="244" t="s">
        <v>19</v>
      </c>
      <c r="F724" s="245" t="s">
        <v>83</v>
      </c>
      <c r="G724" s="243"/>
      <c r="H724" s="246">
        <v>2</v>
      </c>
      <c r="I724" s="247"/>
      <c r="J724" s="243"/>
      <c r="K724" s="243"/>
      <c r="L724" s="248"/>
      <c r="M724" s="249"/>
      <c r="N724" s="250"/>
      <c r="O724" s="250"/>
      <c r="P724" s="250"/>
      <c r="Q724" s="250"/>
      <c r="R724" s="250"/>
      <c r="S724" s="250"/>
      <c r="T724" s="251"/>
      <c r="AT724" s="252" t="s">
        <v>182</v>
      </c>
      <c r="AU724" s="252" t="s">
        <v>83</v>
      </c>
      <c r="AV724" s="13" t="s">
        <v>83</v>
      </c>
      <c r="AW724" s="13" t="s">
        <v>35</v>
      </c>
      <c r="AX724" s="13" t="s">
        <v>81</v>
      </c>
      <c r="AY724" s="252" t="s">
        <v>152</v>
      </c>
    </row>
    <row r="725" s="1" customFormat="1" ht="24" customHeight="1">
      <c r="B725" s="38"/>
      <c r="C725" s="211" t="s">
        <v>2682</v>
      </c>
      <c r="D725" s="211" t="s">
        <v>155</v>
      </c>
      <c r="E725" s="212" t="s">
        <v>2683</v>
      </c>
      <c r="F725" s="213" t="s">
        <v>2684</v>
      </c>
      <c r="G725" s="214" t="s">
        <v>267</v>
      </c>
      <c r="H725" s="215">
        <v>12</v>
      </c>
      <c r="I725" s="216"/>
      <c r="J725" s="217">
        <f>ROUND(I725*H725,2)</f>
        <v>0</v>
      </c>
      <c r="K725" s="213" t="s">
        <v>178</v>
      </c>
      <c r="L725" s="43"/>
      <c r="M725" s="225" t="s">
        <v>19</v>
      </c>
      <c r="N725" s="226" t="s">
        <v>44</v>
      </c>
      <c r="O725" s="83"/>
      <c r="P725" s="227">
        <f>O725*H725</f>
        <v>0</v>
      </c>
      <c r="Q725" s="227">
        <v>0.00025999999999999998</v>
      </c>
      <c r="R725" s="227">
        <f>Q725*H725</f>
        <v>0.0031199999999999995</v>
      </c>
      <c r="S725" s="227">
        <v>0</v>
      </c>
      <c r="T725" s="228">
        <f>S725*H725</f>
        <v>0</v>
      </c>
      <c r="AR725" s="223" t="s">
        <v>285</v>
      </c>
      <c r="AT725" s="223" t="s">
        <v>155</v>
      </c>
      <c r="AU725" s="223" t="s">
        <v>83</v>
      </c>
      <c r="AY725" s="17" t="s">
        <v>152</v>
      </c>
      <c r="BE725" s="224">
        <f>IF(N725="základní",J725,0)</f>
        <v>0</v>
      </c>
      <c r="BF725" s="224">
        <f>IF(N725="snížená",J725,0)</f>
        <v>0</v>
      </c>
      <c r="BG725" s="224">
        <f>IF(N725="zákl. přenesená",J725,0)</f>
        <v>0</v>
      </c>
      <c r="BH725" s="224">
        <f>IF(N725="sníž. přenesená",J725,0)</f>
        <v>0</v>
      </c>
      <c r="BI725" s="224">
        <f>IF(N725="nulová",J725,0)</f>
        <v>0</v>
      </c>
      <c r="BJ725" s="17" t="s">
        <v>81</v>
      </c>
      <c r="BK725" s="224">
        <f>ROUND(I725*H725,2)</f>
        <v>0</v>
      </c>
      <c r="BL725" s="17" t="s">
        <v>285</v>
      </c>
      <c r="BM725" s="223" t="s">
        <v>2685</v>
      </c>
    </row>
    <row r="726" s="13" customFormat="1">
      <c r="B726" s="242"/>
      <c r="C726" s="243"/>
      <c r="D726" s="229" t="s">
        <v>182</v>
      </c>
      <c r="E726" s="244" t="s">
        <v>19</v>
      </c>
      <c r="F726" s="245" t="s">
        <v>264</v>
      </c>
      <c r="G726" s="243"/>
      <c r="H726" s="246">
        <v>12</v>
      </c>
      <c r="I726" s="247"/>
      <c r="J726" s="243"/>
      <c r="K726" s="243"/>
      <c r="L726" s="248"/>
      <c r="M726" s="249"/>
      <c r="N726" s="250"/>
      <c r="O726" s="250"/>
      <c r="P726" s="250"/>
      <c r="Q726" s="250"/>
      <c r="R726" s="250"/>
      <c r="S726" s="250"/>
      <c r="T726" s="251"/>
      <c r="AT726" s="252" t="s">
        <v>182</v>
      </c>
      <c r="AU726" s="252" t="s">
        <v>83</v>
      </c>
      <c r="AV726" s="13" t="s">
        <v>83</v>
      </c>
      <c r="AW726" s="13" t="s">
        <v>35</v>
      </c>
      <c r="AX726" s="13" t="s">
        <v>81</v>
      </c>
      <c r="AY726" s="252" t="s">
        <v>152</v>
      </c>
    </row>
    <row r="727" s="1" customFormat="1" ht="36" customHeight="1">
      <c r="B727" s="38"/>
      <c r="C727" s="211" t="s">
        <v>2686</v>
      </c>
      <c r="D727" s="211" t="s">
        <v>155</v>
      </c>
      <c r="E727" s="212" t="s">
        <v>2687</v>
      </c>
      <c r="F727" s="213" t="s">
        <v>2688</v>
      </c>
      <c r="G727" s="214" t="s">
        <v>254</v>
      </c>
      <c r="H727" s="215">
        <v>78</v>
      </c>
      <c r="I727" s="216"/>
      <c r="J727" s="217">
        <f>ROUND(I727*H727,2)</f>
        <v>0</v>
      </c>
      <c r="K727" s="213" t="s">
        <v>1387</v>
      </c>
      <c r="L727" s="43"/>
      <c r="M727" s="225" t="s">
        <v>19</v>
      </c>
      <c r="N727" s="226" t="s">
        <v>44</v>
      </c>
      <c r="O727" s="83"/>
      <c r="P727" s="227">
        <f>O727*H727</f>
        <v>0</v>
      </c>
      <c r="Q727" s="227">
        <v>0.00027999999999999998</v>
      </c>
      <c r="R727" s="227">
        <f>Q727*H727</f>
        <v>0.021839999999999998</v>
      </c>
      <c r="S727" s="227">
        <v>0</v>
      </c>
      <c r="T727" s="228">
        <f>S727*H727</f>
        <v>0</v>
      </c>
      <c r="AR727" s="223" t="s">
        <v>285</v>
      </c>
      <c r="AT727" s="223" t="s">
        <v>155</v>
      </c>
      <c r="AU727" s="223" t="s">
        <v>83</v>
      </c>
      <c r="AY727" s="17" t="s">
        <v>152</v>
      </c>
      <c r="BE727" s="224">
        <f>IF(N727="základní",J727,0)</f>
        <v>0</v>
      </c>
      <c r="BF727" s="224">
        <f>IF(N727="snížená",J727,0)</f>
        <v>0</v>
      </c>
      <c r="BG727" s="224">
        <f>IF(N727="zákl. přenesená",J727,0)</f>
        <v>0</v>
      </c>
      <c r="BH727" s="224">
        <f>IF(N727="sníž. přenesená",J727,0)</f>
        <v>0</v>
      </c>
      <c r="BI727" s="224">
        <f>IF(N727="nulová",J727,0)</f>
        <v>0</v>
      </c>
      <c r="BJ727" s="17" t="s">
        <v>81</v>
      </c>
      <c r="BK727" s="224">
        <f>ROUND(I727*H727,2)</f>
        <v>0</v>
      </c>
      <c r="BL727" s="17" t="s">
        <v>285</v>
      </c>
      <c r="BM727" s="223" t="s">
        <v>2689</v>
      </c>
    </row>
    <row r="728" s="13" customFormat="1">
      <c r="B728" s="242"/>
      <c r="C728" s="243"/>
      <c r="D728" s="229" t="s">
        <v>182</v>
      </c>
      <c r="E728" s="244" t="s">
        <v>19</v>
      </c>
      <c r="F728" s="245" t="s">
        <v>2690</v>
      </c>
      <c r="G728" s="243"/>
      <c r="H728" s="246">
        <v>69</v>
      </c>
      <c r="I728" s="247"/>
      <c r="J728" s="243"/>
      <c r="K728" s="243"/>
      <c r="L728" s="248"/>
      <c r="M728" s="249"/>
      <c r="N728" s="250"/>
      <c r="O728" s="250"/>
      <c r="P728" s="250"/>
      <c r="Q728" s="250"/>
      <c r="R728" s="250"/>
      <c r="S728" s="250"/>
      <c r="T728" s="251"/>
      <c r="AT728" s="252" t="s">
        <v>182</v>
      </c>
      <c r="AU728" s="252" t="s">
        <v>83</v>
      </c>
      <c r="AV728" s="13" t="s">
        <v>83</v>
      </c>
      <c r="AW728" s="13" t="s">
        <v>35</v>
      </c>
      <c r="AX728" s="13" t="s">
        <v>73</v>
      </c>
      <c r="AY728" s="252" t="s">
        <v>152</v>
      </c>
    </row>
    <row r="729" s="13" customFormat="1">
      <c r="B729" s="242"/>
      <c r="C729" s="243"/>
      <c r="D729" s="229" t="s">
        <v>182</v>
      </c>
      <c r="E729" s="244" t="s">
        <v>19</v>
      </c>
      <c r="F729" s="245" t="s">
        <v>2691</v>
      </c>
      <c r="G729" s="243"/>
      <c r="H729" s="246">
        <v>9</v>
      </c>
      <c r="I729" s="247"/>
      <c r="J729" s="243"/>
      <c r="K729" s="243"/>
      <c r="L729" s="248"/>
      <c r="M729" s="249"/>
      <c r="N729" s="250"/>
      <c r="O729" s="250"/>
      <c r="P729" s="250"/>
      <c r="Q729" s="250"/>
      <c r="R729" s="250"/>
      <c r="S729" s="250"/>
      <c r="T729" s="251"/>
      <c r="AT729" s="252" t="s">
        <v>182</v>
      </c>
      <c r="AU729" s="252" t="s">
        <v>83</v>
      </c>
      <c r="AV729" s="13" t="s">
        <v>83</v>
      </c>
      <c r="AW729" s="13" t="s">
        <v>35</v>
      </c>
      <c r="AX729" s="13" t="s">
        <v>73</v>
      </c>
      <c r="AY729" s="252" t="s">
        <v>152</v>
      </c>
    </row>
    <row r="730" s="14" customFormat="1">
      <c r="B730" s="253"/>
      <c r="C730" s="254"/>
      <c r="D730" s="229" t="s">
        <v>182</v>
      </c>
      <c r="E730" s="255" t="s">
        <v>19</v>
      </c>
      <c r="F730" s="256" t="s">
        <v>189</v>
      </c>
      <c r="G730" s="254"/>
      <c r="H730" s="257">
        <v>78</v>
      </c>
      <c r="I730" s="258"/>
      <c r="J730" s="254"/>
      <c r="K730" s="254"/>
      <c r="L730" s="259"/>
      <c r="M730" s="260"/>
      <c r="N730" s="261"/>
      <c r="O730" s="261"/>
      <c r="P730" s="261"/>
      <c r="Q730" s="261"/>
      <c r="R730" s="261"/>
      <c r="S730" s="261"/>
      <c r="T730" s="262"/>
      <c r="AT730" s="263" t="s">
        <v>182</v>
      </c>
      <c r="AU730" s="263" t="s">
        <v>83</v>
      </c>
      <c r="AV730" s="14" t="s">
        <v>151</v>
      </c>
      <c r="AW730" s="14" t="s">
        <v>35</v>
      </c>
      <c r="AX730" s="14" t="s">
        <v>81</v>
      </c>
      <c r="AY730" s="263" t="s">
        <v>152</v>
      </c>
    </row>
    <row r="731" s="1" customFormat="1" ht="36" customHeight="1">
      <c r="B731" s="38"/>
      <c r="C731" s="211" t="s">
        <v>2692</v>
      </c>
      <c r="D731" s="211" t="s">
        <v>155</v>
      </c>
      <c r="E731" s="212" t="s">
        <v>2693</v>
      </c>
      <c r="F731" s="213" t="s">
        <v>2694</v>
      </c>
      <c r="G731" s="214" t="s">
        <v>267</v>
      </c>
      <c r="H731" s="215">
        <v>13</v>
      </c>
      <c r="I731" s="216"/>
      <c r="J731" s="217">
        <f>ROUND(I731*H731,2)</f>
        <v>0</v>
      </c>
      <c r="K731" s="213" t="s">
        <v>1382</v>
      </c>
      <c r="L731" s="43"/>
      <c r="M731" s="225" t="s">
        <v>19</v>
      </c>
      <c r="N731" s="226" t="s">
        <v>44</v>
      </c>
      <c r="O731" s="83"/>
      <c r="P731" s="227">
        <f>O731*H731</f>
        <v>0</v>
      </c>
      <c r="Q731" s="227">
        <v>0</v>
      </c>
      <c r="R731" s="227">
        <f>Q731*H731</f>
        <v>0</v>
      </c>
      <c r="S731" s="227">
        <v>0</v>
      </c>
      <c r="T731" s="228">
        <f>S731*H731</f>
        <v>0</v>
      </c>
      <c r="AR731" s="223" t="s">
        <v>285</v>
      </c>
      <c r="AT731" s="223" t="s">
        <v>155</v>
      </c>
      <c r="AU731" s="223" t="s">
        <v>83</v>
      </c>
      <c r="AY731" s="17" t="s">
        <v>152</v>
      </c>
      <c r="BE731" s="224">
        <f>IF(N731="základní",J731,0)</f>
        <v>0</v>
      </c>
      <c r="BF731" s="224">
        <f>IF(N731="snížená",J731,0)</f>
        <v>0</v>
      </c>
      <c r="BG731" s="224">
        <f>IF(N731="zákl. přenesená",J731,0)</f>
        <v>0</v>
      </c>
      <c r="BH731" s="224">
        <f>IF(N731="sníž. přenesená",J731,0)</f>
        <v>0</v>
      </c>
      <c r="BI731" s="224">
        <f>IF(N731="nulová",J731,0)</f>
        <v>0</v>
      </c>
      <c r="BJ731" s="17" t="s">
        <v>81</v>
      </c>
      <c r="BK731" s="224">
        <f>ROUND(I731*H731,2)</f>
        <v>0</v>
      </c>
      <c r="BL731" s="17" t="s">
        <v>285</v>
      </c>
      <c r="BM731" s="223" t="s">
        <v>2695</v>
      </c>
    </row>
    <row r="732" s="13" customFormat="1">
      <c r="B732" s="242"/>
      <c r="C732" s="243"/>
      <c r="D732" s="229" t="s">
        <v>182</v>
      </c>
      <c r="E732" s="244" t="s">
        <v>19</v>
      </c>
      <c r="F732" s="245" t="s">
        <v>269</v>
      </c>
      <c r="G732" s="243"/>
      <c r="H732" s="246">
        <v>13</v>
      </c>
      <c r="I732" s="247"/>
      <c r="J732" s="243"/>
      <c r="K732" s="243"/>
      <c r="L732" s="248"/>
      <c r="M732" s="249"/>
      <c r="N732" s="250"/>
      <c r="O732" s="250"/>
      <c r="P732" s="250"/>
      <c r="Q732" s="250"/>
      <c r="R732" s="250"/>
      <c r="S732" s="250"/>
      <c r="T732" s="251"/>
      <c r="AT732" s="252" t="s">
        <v>182</v>
      </c>
      <c r="AU732" s="252" t="s">
        <v>83</v>
      </c>
      <c r="AV732" s="13" t="s">
        <v>83</v>
      </c>
      <c r="AW732" s="13" t="s">
        <v>35</v>
      </c>
      <c r="AX732" s="13" t="s">
        <v>81</v>
      </c>
      <c r="AY732" s="252" t="s">
        <v>152</v>
      </c>
    </row>
    <row r="733" s="1" customFormat="1" ht="24" customHeight="1">
      <c r="B733" s="38"/>
      <c r="C733" s="264" t="s">
        <v>2696</v>
      </c>
      <c r="D733" s="264" t="s">
        <v>325</v>
      </c>
      <c r="E733" s="265" t="s">
        <v>2697</v>
      </c>
      <c r="F733" s="266" t="s">
        <v>2698</v>
      </c>
      <c r="G733" s="267" t="s">
        <v>267</v>
      </c>
      <c r="H733" s="268">
        <v>13</v>
      </c>
      <c r="I733" s="269"/>
      <c r="J733" s="270">
        <f>ROUND(I733*H733,2)</f>
        <v>0</v>
      </c>
      <c r="K733" s="266" t="s">
        <v>1382</v>
      </c>
      <c r="L733" s="271"/>
      <c r="M733" s="272" t="s">
        <v>19</v>
      </c>
      <c r="N733" s="273" t="s">
        <v>44</v>
      </c>
      <c r="O733" s="83"/>
      <c r="P733" s="227">
        <f>O733*H733</f>
        <v>0</v>
      </c>
      <c r="Q733" s="227">
        <v>0.025999999999999999</v>
      </c>
      <c r="R733" s="227">
        <f>Q733*H733</f>
        <v>0.33799999999999997</v>
      </c>
      <c r="S733" s="227">
        <v>0</v>
      </c>
      <c r="T733" s="228">
        <f>S733*H733</f>
        <v>0</v>
      </c>
      <c r="AR733" s="223" t="s">
        <v>407</v>
      </c>
      <c r="AT733" s="223" t="s">
        <v>325</v>
      </c>
      <c r="AU733" s="223" t="s">
        <v>83</v>
      </c>
      <c r="AY733" s="17" t="s">
        <v>152</v>
      </c>
      <c r="BE733" s="224">
        <f>IF(N733="základní",J733,0)</f>
        <v>0</v>
      </c>
      <c r="BF733" s="224">
        <f>IF(N733="snížená",J733,0)</f>
        <v>0</v>
      </c>
      <c r="BG733" s="224">
        <f>IF(N733="zákl. přenesená",J733,0)</f>
        <v>0</v>
      </c>
      <c r="BH733" s="224">
        <f>IF(N733="sníž. přenesená",J733,0)</f>
        <v>0</v>
      </c>
      <c r="BI733" s="224">
        <f>IF(N733="nulová",J733,0)</f>
        <v>0</v>
      </c>
      <c r="BJ733" s="17" t="s">
        <v>81</v>
      </c>
      <c r="BK733" s="224">
        <f>ROUND(I733*H733,2)</f>
        <v>0</v>
      </c>
      <c r="BL733" s="17" t="s">
        <v>285</v>
      </c>
      <c r="BM733" s="223" t="s">
        <v>2699</v>
      </c>
    </row>
    <row r="734" s="13" customFormat="1">
      <c r="B734" s="242"/>
      <c r="C734" s="243"/>
      <c r="D734" s="229" t="s">
        <v>182</v>
      </c>
      <c r="E734" s="244" t="s">
        <v>19</v>
      </c>
      <c r="F734" s="245" t="s">
        <v>269</v>
      </c>
      <c r="G734" s="243"/>
      <c r="H734" s="246">
        <v>13</v>
      </c>
      <c r="I734" s="247"/>
      <c r="J734" s="243"/>
      <c r="K734" s="243"/>
      <c r="L734" s="248"/>
      <c r="M734" s="249"/>
      <c r="N734" s="250"/>
      <c r="O734" s="250"/>
      <c r="P734" s="250"/>
      <c r="Q734" s="250"/>
      <c r="R734" s="250"/>
      <c r="S734" s="250"/>
      <c r="T734" s="251"/>
      <c r="AT734" s="252" t="s">
        <v>182</v>
      </c>
      <c r="AU734" s="252" t="s">
        <v>83</v>
      </c>
      <c r="AV734" s="13" t="s">
        <v>83</v>
      </c>
      <c r="AW734" s="13" t="s">
        <v>35</v>
      </c>
      <c r="AX734" s="13" t="s">
        <v>81</v>
      </c>
      <c r="AY734" s="252" t="s">
        <v>152</v>
      </c>
    </row>
    <row r="735" s="1" customFormat="1" ht="24" customHeight="1">
      <c r="B735" s="38"/>
      <c r="C735" s="264" t="s">
        <v>2700</v>
      </c>
      <c r="D735" s="264" t="s">
        <v>325</v>
      </c>
      <c r="E735" s="265" t="s">
        <v>2701</v>
      </c>
      <c r="F735" s="266" t="s">
        <v>2702</v>
      </c>
      <c r="G735" s="267" t="s">
        <v>267</v>
      </c>
      <c r="H735" s="268">
        <v>8</v>
      </c>
      <c r="I735" s="269"/>
      <c r="J735" s="270">
        <f>ROUND(I735*H735,2)</f>
        <v>0</v>
      </c>
      <c r="K735" s="266" t="s">
        <v>19</v>
      </c>
      <c r="L735" s="271"/>
      <c r="M735" s="272" t="s">
        <v>19</v>
      </c>
      <c r="N735" s="273" t="s">
        <v>44</v>
      </c>
      <c r="O735" s="83"/>
      <c r="P735" s="227">
        <f>O735*H735</f>
        <v>0</v>
      </c>
      <c r="Q735" s="227">
        <v>0</v>
      </c>
      <c r="R735" s="227">
        <f>Q735*H735</f>
        <v>0</v>
      </c>
      <c r="S735" s="227">
        <v>0</v>
      </c>
      <c r="T735" s="228">
        <f>S735*H735</f>
        <v>0</v>
      </c>
      <c r="AR735" s="223" t="s">
        <v>407</v>
      </c>
      <c r="AT735" s="223" t="s">
        <v>325</v>
      </c>
      <c r="AU735" s="223" t="s">
        <v>83</v>
      </c>
      <c r="AY735" s="17" t="s">
        <v>152</v>
      </c>
      <c r="BE735" s="224">
        <f>IF(N735="základní",J735,0)</f>
        <v>0</v>
      </c>
      <c r="BF735" s="224">
        <f>IF(N735="snížená",J735,0)</f>
        <v>0</v>
      </c>
      <c r="BG735" s="224">
        <f>IF(N735="zákl. přenesená",J735,0)</f>
        <v>0</v>
      </c>
      <c r="BH735" s="224">
        <f>IF(N735="sníž. přenesená",J735,0)</f>
        <v>0</v>
      </c>
      <c r="BI735" s="224">
        <f>IF(N735="nulová",J735,0)</f>
        <v>0</v>
      </c>
      <c r="BJ735" s="17" t="s">
        <v>81</v>
      </c>
      <c r="BK735" s="224">
        <f>ROUND(I735*H735,2)</f>
        <v>0</v>
      </c>
      <c r="BL735" s="17" t="s">
        <v>285</v>
      </c>
      <c r="BM735" s="223" t="s">
        <v>2703</v>
      </c>
    </row>
    <row r="736" s="13" customFormat="1">
      <c r="B736" s="242"/>
      <c r="C736" s="243"/>
      <c r="D736" s="229" t="s">
        <v>182</v>
      </c>
      <c r="E736" s="244" t="s">
        <v>19</v>
      </c>
      <c r="F736" s="245" t="s">
        <v>233</v>
      </c>
      <c r="G736" s="243"/>
      <c r="H736" s="246">
        <v>8</v>
      </c>
      <c r="I736" s="247"/>
      <c r="J736" s="243"/>
      <c r="K736" s="243"/>
      <c r="L736" s="248"/>
      <c r="M736" s="249"/>
      <c r="N736" s="250"/>
      <c r="O736" s="250"/>
      <c r="P736" s="250"/>
      <c r="Q736" s="250"/>
      <c r="R736" s="250"/>
      <c r="S736" s="250"/>
      <c r="T736" s="251"/>
      <c r="AT736" s="252" t="s">
        <v>182</v>
      </c>
      <c r="AU736" s="252" t="s">
        <v>83</v>
      </c>
      <c r="AV736" s="13" t="s">
        <v>83</v>
      </c>
      <c r="AW736" s="13" t="s">
        <v>35</v>
      </c>
      <c r="AX736" s="13" t="s">
        <v>81</v>
      </c>
      <c r="AY736" s="252" t="s">
        <v>152</v>
      </c>
    </row>
    <row r="737" s="1" customFormat="1" ht="36" customHeight="1">
      <c r="B737" s="38"/>
      <c r="C737" s="211" t="s">
        <v>2704</v>
      </c>
      <c r="D737" s="211" t="s">
        <v>155</v>
      </c>
      <c r="E737" s="212" t="s">
        <v>2705</v>
      </c>
      <c r="F737" s="213" t="s">
        <v>2706</v>
      </c>
      <c r="G737" s="214" t="s">
        <v>267</v>
      </c>
      <c r="H737" s="215">
        <v>5</v>
      </c>
      <c r="I737" s="216"/>
      <c r="J737" s="217">
        <f>ROUND(I737*H737,2)</f>
        <v>0</v>
      </c>
      <c r="K737" s="213" t="s">
        <v>178</v>
      </c>
      <c r="L737" s="43"/>
      <c r="M737" s="225" t="s">
        <v>19</v>
      </c>
      <c r="N737" s="226" t="s">
        <v>44</v>
      </c>
      <c r="O737" s="83"/>
      <c r="P737" s="227">
        <f>O737*H737</f>
        <v>0</v>
      </c>
      <c r="Q737" s="227">
        <v>0.00088000000000000003</v>
      </c>
      <c r="R737" s="227">
        <f>Q737*H737</f>
        <v>0.0044000000000000003</v>
      </c>
      <c r="S737" s="227">
        <v>0</v>
      </c>
      <c r="T737" s="228">
        <f>S737*H737</f>
        <v>0</v>
      </c>
      <c r="AR737" s="223" t="s">
        <v>285</v>
      </c>
      <c r="AT737" s="223" t="s">
        <v>155</v>
      </c>
      <c r="AU737" s="223" t="s">
        <v>83</v>
      </c>
      <c r="AY737" s="17" t="s">
        <v>152</v>
      </c>
      <c r="BE737" s="224">
        <f>IF(N737="základní",J737,0)</f>
        <v>0</v>
      </c>
      <c r="BF737" s="224">
        <f>IF(N737="snížená",J737,0)</f>
        <v>0</v>
      </c>
      <c r="BG737" s="224">
        <f>IF(N737="zákl. přenesená",J737,0)</f>
        <v>0</v>
      </c>
      <c r="BH737" s="224">
        <f>IF(N737="sníž. přenesená",J737,0)</f>
        <v>0</v>
      </c>
      <c r="BI737" s="224">
        <f>IF(N737="nulová",J737,0)</f>
        <v>0</v>
      </c>
      <c r="BJ737" s="17" t="s">
        <v>81</v>
      </c>
      <c r="BK737" s="224">
        <f>ROUND(I737*H737,2)</f>
        <v>0</v>
      </c>
      <c r="BL737" s="17" t="s">
        <v>285</v>
      </c>
      <c r="BM737" s="223" t="s">
        <v>2707</v>
      </c>
    </row>
    <row r="738" s="13" customFormat="1">
      <c r="B738" s="242"/>
      <c r="C738" s="243"/>
      <c r="D738" s="229" t="s">
        <v>182</v>
      </c>
      <c r="E738" s="244" t="s">
        <v>19</v>
      </c>
      <c r="F738" s="245" t="s">
        <v>215</v>
      </c>
      <c r="G738" s="243"/>
      <c r="H738" s="246">
        <v>5</v>
      </c>
      <c r="I738" s="247"/>
      <c r="J738" s="243"/>
      <c r="K738" s="243"/>
      <c r="L738" s="248"/>
      <c r="M738" s="249"/>
      <c r="N738" s="250"/>
      <c r="O738" s="250"/>
      <c r="P738" s="250"/>
      <c r="Q738" s="250"/>
      <c r="R738" s="250"/>
      <c r="S738" s="250"/>
      <c r="T738" s="251"/>
      <c r="AT738" s="252" t="s">
        <v>182</v>
      </c>
      <c r="AU738" s="252" t="s">
        <v>83</v>
      </c>
      <c r="AV738" s="13" t="s">
        <v>83</v>
      </c>
      <c r="AW738" s="13" t="s">
        <v>35</v>
      </c>
      <c r="AX738" s="13" t="s">
        <v>81</v>
      </c>
      <c r="AY738" s="252" t="s">
        <v>152</v>
      </c>
    </row>
    <row r="739" s="1" customFormat="1" ht="24" customHeight="1">
      <c r="B739" s="38"/>
      <c r="C739" s="264" t="s">
        <v>2708</v>
      </c>
      <c r="D739" s="264" t="s">
        <v>325</v>
      </c>
      <c r="E739" s="265" t="s">
        <v>2709</v>
      </c>
      <c r="F739" s="266" t="s">
        <v>2710</v>
      </c>
      <c r="G739" s="267" t="s">
        <v>267</v>
      </c>
      <c r="H739" s="268">
        <v>5</v>
      </c>
      <c r="I739" s="269"/>
      <c r="J739" s="270">
        <f>ROUND(I739*H739,2)</f>
        <v>0</v>
      </c>
      <c r="K739" s="266" t="s">
        <v>19</v>
      </c>
      <c r="L739" s="271"/>
      <c r="M739" s="272" t="s">
        <v>19</v>
      </c>
      <c r="N739" s="273" t="s">
        <v>44</v>
      </c>
      <c r="O739" s="83"/>
      <c r="P739" s="227">
        <f>O739*H739</f>
        <v>0</v>
      </c>
      <c r="Q739" s="227">
        <v>0.13200000000000001</v>
      </c>
      <c r="R739" s="227">
        <f>Q739*H739</f>
        <v>0.66000000000000003</v>
      </c>
      <c r="S739" s="227">
        <v>0</v>
      </c>
      <c r="T739" s="228">
        <f>S739*H739</f>
        <v>0</v>
      </c>
      <c r="AR739" s="223" t="s">
        <v>407</v>
      </c>
      <c r="AT739" s="223" t="s">
        <v>325</v>
      </c>
      <c r="AU739" s="223" t="s">
        <v>83</v>
      </c>
      <c r="AY739" s="17" t="s">
        <v>152</v>
      </c>
      <c r="BE739" s="224">
        <f>IF(N739="základní",J739,0)</f>
        <v>0</v>
      </c>
      <c r="BF739" s="224">
        <f>IF(N739="snížená",J739,0)</f>
        <v>0</v>
      </c>
      <c r="BG739" s="224">
        <f>IF(N739="zákl. přenesená",J739,0)</f>
        <v>0</v>
      </c>
      <c r="BH739" s="224">
        <f>IF(N739="sníž. přenesená",J739,0)</f>
        <v>0</v>
      </c>
      <c r="BI739" s="224">
        <f>IF(N739="nulová",J739,0)</f>
        <v>0</v>
      </c>
      <c r="BJ739" s="17" t="s">
        <v>81</v>
      </c>
      <c r="BK739" s="224">
        <f>ROUND(I739*H739,2)</f>
        <v>0</v>
      </c>
      <c r="BL739" s="17" t="s">
        <v>285</v>
      </c>
      <c r="BM739" s="223" t="s">
        <v>2711</v>
      </c>
    </row>
    <row r="740" s="13" customFormat="1">
      <c r="B740" s="242"/>
      <c r="C740" s="243"/>
      <c r="D740" s="229" t="s">
        <v>182</v>
      </c>
      <c r="E740" s="244" t="s">
        <v>19</v>
      </c>
      <c r="F740" s="245" t="s">
        <v>215</v>
      </c>
      <c r="G740" s="243"/>
      <c r="H740" s="246">
        <v>5</v>
      </c>
      <c r="I740" s="247"/>
      <c r="J740" s="243"/>
      <c r="K740" s="243"/>
      <c r="L740" s="248"/>
      <c r="M740" s="249"/>
      <c r="N740" s="250"/>
      <c r="O740" s="250"/>
      <c r="P740" s="250"/>
      <c r="Q740" s="250"/>
      <c r="R740" s="250"/>
      <c r="S740" s="250"/>
      <c r="T740" s="251"/>
      <c r="AT740" s="252" t="s">
        <v>182</v>
      </c>
      <c r="AU740" s="252" t="s">
        <v>83</v>
      </c>
      <c r="AV740" s="13" t="s">
        <v>83</v>
      </c>
      <c r="AW740" s="13" t="s">
        <v>35</v>
      </c>
      <c r="AX740" s="13" t="s">
        <v>81</v>
      </c>
      <c r="AY740" s="252" t="s">
        <v>152</v>
      </c>
    </row>
    <row r="741" s="1" customFormat="1" ht="36" customHeight="1">
      <c r="B741" s="38"/>
      <c r="C741" s="211" t="s">
        <v>2712</v>
      </c>
      <c r="D741" s="211" t="s">
        <v>155</v>
      </c>
      <c r="E741" s="212" t="s">
        <v>2713</v>
      </c>
      <c r="F741" s="213" t="s">
        <v>2714</v>
      </c>
      <c r="G741" s="214" t="s">
        <v>267</v>
      </c>
      <c r="H741" s="215">
        <v>15</v>
      </c>
      <c r="I741" s="216"/>
      <c r="J741" s="217">
        <f>ROUND(I741*H741,2)</f>
        <v>0</v>
      </c>
      <c r="K741" s="213" t="s">
        <v>178</v>
      </c>
      <c r="L741" s="43"/>
      <c r="M741" s="225" t="s">
        <v>19</v>
      </c>
      <c r="N741" s="226" t="s">
        <v>44</v>
      </c>
      <c r="O741" s="83"/>
      <c r="P741" s="227">
        <f>O741*H741</f>
        <v>0</v>
      </c>
      <c r="Q741" s="227">
        <v>0</v>
      </c>
      <c r="R741" s="227">
        <f>Q741*H741</f>
        <v>0</v>
      </c>
      <c r="S741" s="227">
        <v>0</v>
      </c>
      <c r="T741" s="228">
        <f>S741*H741</f>
        <v>0</v>
      </c>
      <c r="AR741" s="223" t="s">
        <v>285</v>
      </c>
      <c r="AT741" s="223" t="s">
        <v>155</v>
      </c>
      <c r="AU741" s="223" t="s">
        <v>83</v>
      </c>
      <c r="AY741" s="17" t="s">
        <v>152</v>
      </c>
      <c r="BE741" s="224">
        <f>IF(N741="základní",J741,0)</f>
        <v>0</v>
      </c>
      <c r="BF741" s="224">
        <f>IF(N741="snížená",J741,0)</f>
        <v>0</v>
      </c>
      <c r="BG741" s="224">
        <f>IF(N741="zákl. přenesená",J741,0)</f>
        <v>0</v>
      </c>
      <c r="BH741" s="224">
        <f>IF(N741="sníž. přenesená",J741,0)</f>
        <v>0</v>
      </c>
      <c r="BI741" s="224">
        <f>IF(N741="nulová",J741,0)</f>
        <v>0</v>
      </c>
      <c r="BJ741" s="17" t="s">
        <v>81</v>
      </c>
      <c r="BK741" s="224">
        <f>ROUND(I741*H741,2)</f>
        <v>0</v>
      </c>
      <c r="BL741" s="17" t="s">
        <v>285</v>
      </c>
      <c r="BM741" s="223" t="s">
        <v>2715</v>
      </c>
    </row>
    <row r="742" s="13" customFormat="1">
      <c r="B742" s="242"/>
      <c r="C742" s="243"/>
      <c r="D742" s="229" t="s">
        <v>182</v>
      </c>
      <c r="E742" s="244" t="s">
        <v>19</v>
      </c>
      <c r="F742" s="245" t="s">
        <v>2716</v>
      </c>
      <c r="G742" s="243"/>
      <c r="H742" s="246">
        <v>15</v>
      </c>
      <c r="I742" s="247"/>
      <c r="J742" s="243"/>
      <c r="K742" s="243"/>
      <c r="L742" s="248"/>
      <c r="M742" s="249"/>
      <c r="N742" s="250"/>
      <c r="O742" s="250"/>
      <c r="P742" s="250"/>
      <c r="Q742" s="250"/>
      <c r="R742" s="250"/>
      <c r="S742" s="250"/>
      <c r="T742" s="251"/>
      <c r="AT742" s="252" t="s">
        <v>182</v>
      </c>
      <c r="AU742" s="252" t="s">
        <v>83</v>
      </c>
      <c r="AV742" s="13" t="s">
        <v>83</v>
      </c>
      <c r="AW742" s="13" t="s">
        <v>35</v>
      </c>
      <c r="AX742" s="13" t="s">
        <v>81</v>
      </c>
      <c r="AY742" s="252" t="s">
        <v>152</v>
      </c>
    </row>
    <row r="743" s="1" customFormat="1" ht="16.5" customHeight="1">
      <c r="B743" s="38"/>
      <c r="C743" s="264" t="s">
        <v>2717</v>
      </c>
      <c r="D743" s="264" t="s">
        <v>325</v>
      </c>
      <c r="E743" s="265" t="s">
        <v>2718</v>
      </c>
      <c r="F743" s="266" t="s">
        <v>2719</v>
      </c>
      <c r="G743" s="267" t="s">
        <v>254</v>
      </c>
      <c r="H743" s="268">
        <v>32.399999999999999</v>
      </c>
      <c r="I743" s="269"/>
      <c r="J743" s="270">
        <f>ROUND(I743*H743,2)</f>
        <v>0</v>
      </c>
      <c r="K743" s="266" t="s">
        <v>178</v>
      </c>
      <c r="L743" s="271"/>
      <c r="M743" s="272" t="s">
        <v>19</v>
      </c>
      <c r="N743" s="273" t="s">
        <v>44</v>
      </c>
      <c r="O743" s="83"/>
      <c r="P743" s="227">
        <f>O743*H743</f>
        <v>0</v>
      </c>
      <c r="Q743" s="227">
        <v>0.0040000000000000001</v>
      </c>
      <c r="R743" s="227">
        <f>Q743*H743</f>
        <v>0.12959999999999999</v>
      </c>
      <c r="S743" s="227">
        <v>0</v>
      </c>
      <c r="T743" s="228">
        <f>S743*H743</f>
        <v>0</v>
      </c>
      <c r="AR743" s="223" t="s">
        <v>407</v>
      </c>
      <c r="AT743" s="223" t="s">
        <v>325</v>
      </c>
      <c r="AU743" s="223" t="s">
        <v>83</v>
      </c>
      <c r="AY743" s="17" t="s">
        <v>152</v>
      </c>
      <c r="BE743" s="224">
        <f>IF(N743="základní",J743,0)</f>
        <v>0</v>
      </c>
      <c r="BF743" s="224">
        <f>IF(N743="snížená",J743,0)</f>
        <v>0</v>
      </c>
      <c r="BG743" s="224">
        <f>IF(N743="zákl. přenesená",J743,0)</f>
        <v>0</v>
      </c>
      <c r="BH743" s="224">
        <f>IF(N743="sníž. přenesená",J743,0)</f>
        <v>0</v>
      </c>
      <c r="BI743" s="224">
        <f>IF(N743="nulová",J743,0)</f>
        <v>0</v>
      </c>
      <c r="BJ743" s="17" t="s">
        <v>81</v>
      </c>
      <c r="BK743" s="224">
        <f>ROUND(I743*H743,2)</f>
        <v>0</v>
      </c>
      <c r="BL743" s="17" t="s">
        <v>285</v>
      </c>
      <c r="BM743" s="223" t="s">
        <v>2720</v>
      </c>
    </row>
    <row r="744" s="13" customFormat="1">
      <c r="B744" s="242"/>
      <c r="C744" s="243"/>
      <c r="D744" s="229" t="s">
        <v>182</v>
      </c>
      <c r="E744" s="244" t="s">
        <v>19</v>
      </c>
      <c r="F744" s="245" t="s">
        <v>2721</v>
      </c>
      <c r="G744" s="243"/>
      <c r="H744" s="246">
        <v>32.399999999999999</v>
      </c>
      <c r="I744" s="247"/>
      <c r="J744" s="243"/>
      <c r="K744" s="243"/>
      <c r="L744" s="248"/>
      <c r="M744" s="249"/>
      <c r="N744" s="250"/>
      <c r="O744" s="250"/>
      <c r="P744" s="250"/>
      <c r="Q744" s="250"/>
      <c r="R744" s="250"/>
      <c r="S744" s="250"/>
      <c r="T744" s="251"/>
      <c r="AT744" s="252" t="s">
        <v>182</v>
      </c>
      <c r="AU744" s="252" t="s">
        <v>83</v>
      </c>
      <c r="AV744" s="13" t="s">
        <v>83</v>
      </c>
      <c r="AW744" s="13" t="s">
        <v>35</v>
      </c>
      <c r="AX744" s="13" t="s">
        <v>81</v>
      </c>
      <c r="AY744" s="252" t="s">
        <v>152</v>
      </c>
    </row>
    <row r="745" s="1" customFormat="1" ht="24" customHeight="1">
      <c r="B745" s="38"/>
      <c r="C745" s="211" t="s">
        <v>2722</v>
      </c>
      <c r="D745" s="211" t="s">
        <v>155</v>
      </c>
      <c r="E745" s="212" t="s">
        <v>1571</v>
      </c>
      <c r="F745" s="213" t="s">
        <v>1572</v>
      </c>
      <c r="G745" s="214" t="s">
        <v>236</v>
      </c>
      <c r="H745" s="215">
        <v>14.025</v>
      </c>
      <c r="I745" s="216"/>
      <c r="J745" s="217">
        <f>ROUND(I745*H745,2)</f>
        <v>0</v>
      </c>
      <c r="K745" s="213" t="s">
        <v>1382</v>
      </c>
      <c r="L745" s="43"/>
      <c r="M745" s="225" t="s">
        <v>19</v>
      </c>
      <c r="N745" s="226" t="s">
        <v>44</v>
      </c>
      <c r="O745" s="83"/>
      <c r="P745" s="227">
        <f>O745*H745</f>
        <v>0</v>
      </c>
      <c r="Q745" s="227">
        <v>0</v>
      </c>
      <c r="R745" s="227">
        <f>Q745*H745</f>
        <v>0</v>
      </c>
      <c r="S745" s="227">
        <v>0</v>
      </c>
      <c r="T745" s="228">
        <f>S745*H745</f>
        <v>0</v>
      </c>
      <c r="AR745" s="223" t="s">
        <v>645</v>
      </c>
      <c r="AT745" s="223" t="s">
        <v>155</v>
      </c>
      <c r="AU745" s="223" t="s">
        <v>83</v>
      </c>
      <c r="AY745" s="17" t="s">
        <v>152</v>
      </c>
      <c r="BE745" s="224">
        <f>IF(N745="základní",J745,0)</f>
        <v>0</v>
      </c>
      <c r="BF745" s="224">
        <f>IF(N745="snížená",J745,0)</f>
        <v>0</v>
      </c>
      <c r="BG745" s="224">
        <f>IF(N745="zákl. přenesená",J745,0)</f>
        <v>0</v>
      </c>
      <c r="BH745" s="224">
        <f>IF(N745="sníž. přenesená",J745,0)</f>
        <v>0</v>
      </c>
      <c r="BI745" s="224">
        <f>IF(N745="nulová",J745,0)</f>
        <v>0</v>
      </c>
      <c r="BJ745" s="17" t="s">
        <v>81</v>
      </c>
      <c r="BK745" s="224">
        <f>ROUND(I745*H745,2)</f>
        <v>0</v>
      </c>
      <c r="BL745" s="17" t="s">
        <v>645</v>
      </c>
      <c r="BM745" s="223" t="s">
        <v>2723</v>
      </c>
    </row>
    <row r="746" s="1" customFormat="1" ht="36" customHeight="1">
      <c r="B746" s="38"/>
      <c r="C746" s="211" t="s">
        <v>2724</v>
      </c>
      <c r="D746" s="211" t="s">
        <v>155</v>
      </c>
      <c r="E746" s="212" t="s">
        <v>2725</v>
      </c>
      <c r="F746" s="213" t="s">
        <v>2726</v>
      </c>
      <c r="G746" s="214" t="s">
        <v>223</v>
      </c>
      <c r="H746" s="215">
        <v>1</v>
      </c>
      <c r="I746" s="216"/>
      <c r="J746" s="217">
        <f>ROUND(I746*H746,2)</f>
        <v>0</v>
      </c>
      <c r="K746" s="213" t="s">
        <v>178</v>
      </c>
      <c r="L746" s="43"/>
      <c r="M746" s="225" t="s">
        <v>19</v>
      </c>
      <c r="N746" s="226" t="s">
        <v>44</v>
      </c>
      <c r="O746" s="83"/>
      <c r="P746" s="227">
        <f>O746*H746</f>
        <v>0</v>
      </c>
      <c r="Q746" s="227">
        <v>0</v>
      </c>
      <c r="R746" s="227">
        <f>Q746*H746</f>
        <v>0</v>
      </c>
      <c r="S746" s="227">
        <v>0</v>
      </c>
      <c r="T746" s="228">
        <f>S746*H746</f>
        <v>0</v>
      </c>
      <c r="AR746" s="223" t="s">
        <v>285</v>
      </c>
      <c r="AT746" s="223" t="s">
        <v>155</v>
      </c>
      <c r="AU746" s="223" t="s">
        <v>83</v>
      </c>
      <c r="AY746" s="17" t="s">
        <v>152</v>
      </c>
      <c r="BE746" s="224">
        <f>IF(N746="základní",J746,0)</f>
        <v>0</v>
      </c>
      <c r="BF746" s="224">
        <f>IF(N746="snížená",J746,0)</f>
        <v>0</v>
      </c>
      <c r="BG746" s="224">
        <f>IF(N746="zákl. přenesená",J746,0)</f>
        <v>0</v>
      </c>
      <c r="BH746" s="224">
        <f>IF(N746="sníž. přenesená",J746,0)</f>
        <v>0</v>
      </c>
      <c r="BI746" s="224">
        <f>IF(N746="nulová",J746,0)</f>
        <v>0</v>
      </c>
      <c r="BJ746" s="17" t="s">
        <v>81</v>
      </c>
      <c r="BK746" s="224">
        <f>ROUND(I746*H746,2)</f>
        <v>0</v>
      </c>
      <c r="BL746" s="17" t="s">
        <v>285</v>
      </c>
      <c r="BM746" s="223" t="s">
        <v>2727</v>
      </c>
    </row>
    <row r="747" s="13" customFormat="1">
      <c r="B747" s="242"/>
      <c r="C747" s="243"/>
      <c r="D747" s="229" t="s">
        <v>182</v>
      </c>
      <c r="E747" s="244" t="s">
        <v>19</v>
      </c>
      <c r="F747" s="245" t="s">
        <v>81</v>
      </c>
      <c r="G747" s="243"/>
      <c r="H747" s="246">
        <v>1</v>
      </c>
      <c r="I747" s="247"/>
      <c r="J747" s="243"/>
      <c r="K747" s="243"/>
      <c r="L747" s="248"/>
      <c r="M747" s="249"/>
      <c r="N747" s="250"/>
      <c r="O747" s="250"/>
      <c r="P747" s="250"/>
      <c r="Q747" s="250"/>
      <c r="R747" s="250"/>
      <c r="S747" s="250"/>
      <c r="T747" s="251"/>
      <c r="AT747" s="252" t="s">
        <v>182</v>
      </c>
      <c r="AU747" s="252" t="s">
        <v>83</v>
      </c>
      <c r="AV747" s="13" t="s">
        <v>83</v>
      </c>
      <c r="AW747" s="13" t="s">
        <v>35</v>
      </c>
      <c r="AX747" s="13" t="s">
        <v>81</v>
      </c>
      <c r="AY747" s="252" t="s">
        <v>152</v>
      </c>
    </row>
    <row r="748" s="11" customFormat="1" ht="22.8" customHeight="1">
      <c r="B748" s="195"/>
      <c r="C748" s="196"/>
      <c r="D748" s="197" t="s">
        <v>72</v>
      </c>
      <c r="E748" s="209" t="s">
        <v>1547</v>
      </c>
      <c r="F748" s="209" t="s">
        <v>1548</v>
      </c>
      <c r="G748" s="196"/>
      <c r="H748" s="196"/>
      <c r="I748" s="199"/>
      <c r="J748" s="210">
        <f>BK748</f>
        <v>0</v>
      </c>
      <c r="K748" s="196"/>
      <c r="L748" s="201"/>
      <c r="M748" s="202"/>
      <c r="N748" s="203"/>
      <c r="O748" s="203"/>
      <c r="P748" s="204">
        <f>SUM(P749:P758)</f>
        <v>0</v>
      </c>
      <c r="Q748" s="203"/>
      <c r="R748" s="204">
        <f>SUM(R749:R758)</f>
        <v>2.0257125</v>
      </c>
      <c r="S748" s="203"/>
      <c r="T748" s="205">
        <f>SUM(T749:T758)</f>
        <v>0</v>
      </c>
      <c r="AR748" s="206" t="s">
        <v>83</v>
      </c>
      <c r="AT748" s="207" t="s">
        <v>72</v>
      </c>
      <c r="AU748" s="207" t="s">
        <v>81</v>
      </c>
      <c r="AY748" s="206" t="s">
        <v>152</v>
      </c>
      <c r="BK748" s="208">
        <f>SUM(BK749:BK758)</f>
        <v>0</v>
      </c>
    </row>
    <row r="749" s="1" customFormat="1" ht="24" customHeight="1">
      <c r="B749" s="38"/>
      <c r="C749" s="211" t="s">
        <v>2728</v>
      </c>
      <c r="D749" s="211" t="s">
        <v>155</v>
      </c>
      <c r="E749" s="212" t="s">
        <v>2729</v>
      </c>
      <c r="F749" s="213" t="s">
        <v>2730</v>
      </c>
      <c r="G749" s="214" t="s">
        <v>1074</v>
      </c>
      <c r="H749" s="215">
        <v>1929.25</v>
      </c>
      <c r="I749" s="216"/>
      <c r="J749" s="217">
        <f>ROUND(I749*H749,2)</f>
        <v>0</v>
      </c>
      <c r="K749" s="213" t="s">
        <v>1382</v>
      </c>
      <c r="L749" s="43"/>
      <c r="M749" s="225" t="s">
        <v>19</v>
      </c>
      <c r="N749" s="226" t="s">
        <v>44</v>
      </c>
      <c r="O749" s="83"/>
      <c r="P749" s="227">
        <f>O749*H749</f>
        <v>0</v>
      </c>
      <c r="Q749" s="227">
        <v>5.0000000000000002E-05</v>
      </c>
      <c r="R749" s="227">
        <f>Q749*H749</f>
        <v>0.096462500000000007</v>
      </c>
      <c r="S749" s="227">
        <v>0</v>
      </c>
      <c r="T749" s="228">
        <f>S749*H749</f>
        <v>0</v>
      </c>
      <c r="AR749" s="223" t="s">
        <v>151</v>
      </c>
      <c r="AT749" s="223" t="s">
        <v>155</v>
      </c>
      <c r="AU749" s="223" t="s">
        <v>83</v>
      </c>
      <c r="AY749" s="17" t="s">
        <v>152</v>
      </c>
      <c r="BE749" s="224">
        <f>IF(N749="základní",J749,0)</f>
        <v>0</v>
      </c>
      <c r="BF749" s="224">
        <f>IF(N749="snížená",J749,0)</f>
        <v>0</v>
      </c>
      <c r="BG749" s="224">
        <f>IF(N749="zákl. přenesená",J749,0)</f>
        <v>0</v>
      </c>
      <c r="BH749" s="224">
        <f>IF(N749="sníž. přenesená",J749,0)</f>
        <v>0</v>
      </c>
      <c r="BI749" s="224">
        <f>IF(N749="nulová",J749,0)</f>
        <v>0</v>
      </c>
      <c r="BJ749" s="17" t="s">
        <v>81</v>
      </c>
      <c r="BK749" s="224">
        <f>ROUND(I749*H749,2)</f>
        <v>0</v>
      </c>
      <c r="BL749" s="17" t="s">
        <v>151</v>
      </c>
      <c r="BM749" s="223" t="s">
        <v>2731</v>
      </c>
    </row>
    <row r="750" s="13" customFormat="1">
      <c r="B750" s="242"/>
      <c r="C750" s="243"/>
      <c r="D750" s="229" t="s">
        <v>182</v>
      </c>
      <c r="E750" s="244" t="s">
        <v>19</v>
      </c>
      <c r="F750" s="245" t="s">
        <v>2732</v>
      </c>
      <c r="G750" s="243"/>
      <c r="H750" s="246">
        <v>125</v>
      </c>
      <c r="I750" s="247"/>
      <c r="J750" s="243"/>
      <c r="K750" s="243"/>
      <c r="L750" s="248"/>
      <c r="M750" s="249"/>
      <c r="N750" s="250"/>
      <c r="O750" s="250"/>
      <c r="P750" s="250"/>
      <c r="Q750" s="250"/>
      <c r="R750" s="250"/>
      <c r="S750" s="250"/>
      <c r="T750" s="251"/>
      <c r="AT750" s="252" t="s">
        <v>182</v>
      </c>
      <c r="AU750" s="252" t="s">
        <v>83</v>
      </c>
      <c r="AV750" s="13" t="s">
        <v>83</v>
      </c>
      <c r="AW750" s="13" t="s">
        <v>35</v>
      </c>
      <c r="AX750" s="13" t="s">
        <v>73</v>
      </c>
      <c r="AY750" s="252" t="s">
        <v>152</v>
      </c>
    </row>
    <row r="751" s="13" customFormat="1">
      <c r="B751" s="242"/>
      <c r="C751" s="243"/>
      <c r="D751" s="229" t="s">
        <v>182</v>
      </c>
      <c r="E751" s="244" t="s">
        <v>19</v>
      </c>
      <c r="F751" s="245" t="s">
        <v>2733</v>
      </c>
      <c r="G751" s="243"/>
      <c r="H751" s="246">
        <v>1800</v>
      </c>
      <c r="I751" s="247"/>
      <c r="J751" s="243"/>
      <c r="K751" s="243"/>
      <c r="L751" s="248"/>
      <c r="M751" s="249"/>
      <c r="N751" s="250"/>
      <c r="O751" s="250"/>
      <c r="P751" s="250"/>
      <c r="Q751" s="250"/>
      <c r="R751" s="250"/>
      <c r="S751" s="250"/>
      <c r="T751" s="251"/>
      <c r="AT751" s="252" t="s">
        <v>182</v>
      </c>
      <c r="AU751" s="252" t="s">
        <v>83</v>
      </c>
      <c r="AV751" s="13" t="s">
        <v>83</v>
      </c>
      <c r="AW751" s="13" t="s">
        <v>35</v>
      </c>
      <c r="AX751" s="13" t="s">
        <v>73</v>
      </c>
      <c r="AY751" s="252" t="s">
        <v>152</v>
      </c>
    </row>
    <row r="752" s="13" customFormat="1">
      <c r="B752" s="242"/>
      <c r="C752" s="243"/>
      <c r="D752" s="229" t="s">
        <v>182</v>
      </c>
      <c r="E752" s="244" t="s">
        <v>19</v>
      </c>
      <c r="F752" s="245" t="s">
        <v>2734</v>
      </c>
      <c r="G752" s="243"/>
      <c r="H752" s="246">
        <v>4.25</v>
      </c>
      <c r="I752" s="247"/>
      <c r="J752" s="243"/>
      <c r="K752" s="243"/>
      <c r="L752" s="248"/>
      <c r="M752" s="249"/>
      <c r="N752" s="250"/>
      <c r="O752" s="250"/>
      <c r="P752" s="250"/>
      <c r="Q752" s="250"/>
      <c r="R752" s="250"/>
      <c r="S752" s="250"/>
      <c r="T752" s="251"/>
      <c r="AT752" s="252" t="s">
        <v>182</v>
      </c>
      <c r="AU752" s="252" t="s">
        <v>83</v>
      </c>
      <c r="AV752" s="13" t="s">
        <v>83</v>
      </c>
      <c r="AW752" s="13" t="s">
        <v>35</v>
      </c>
      <c r="AX752" s="13" t="s">
        <v>73</v>
      </c>
      <c r="AY752" s="252" t="s">
        <v>152</v>
      </c>
    </row>
    <row r="753" s="14" customFormat="1">
      <c r="B753" s="253"/>
      <c r="C753" s="254"/>
      <c r="D753" s="229" t="s">
        <v>182</v>
      </c>
      <c r="E753" s="255" t="s">
        <v>19</v>
      </c>
      <c r="F753" s="256" t="s">
        <v>189</v>
      </c>
      <c r="G753" s="254"/>
      <c r="H753" s="257">
        <v>1929.25</v>
      </c>
      <c r="I753" s="258"/>
      <c r="J753" s="254"/>
      <c r="K753" s="254"/>
      <c r="L753" s="259"/>
      <c r="M753" s="260"/>
      <c r="N753" s="261"/>
      <c r="O753" s="261"/>
      <c r="P753" s="261"/>
      <c r="Q753" s="261"/>
      <c r="R753" s="261"/>
      <c r="S753" s="261"/>
      <c r="T753" s="262"/>
      <c r="AT753" s="263" t="s">
        <v>182</v>
      </c>
      <c r="AU753" s="263" t="s">
        <v>83</v>
      </c>
      <c r="AV753" s="14" t="s">
        <v>151</v>
      </c>
      <c r="AW753" s="14" t="s">
        <v>35</v>
      </c>
      <c r="AX753" s="14" t="s">
        <v>81</v>
      </c>
      <c r="AY753" s="263" t="s">
        <v>152</v>
      </c>
    </row>
    <row r="754" s="1" customFormat="1" ht="24" customHeight="1">
      <c r="B754" s="38"/>
      <c r="C754" s="264" t="s">
        <v>2735</v>
      </c>
      <c r="D754" s="264" t="s">
        <v>325</v>
      </c>
      <c r="E754" s="265" t="s">
        <v>2736</v>
      </c>
      <c r="F754" s="266" t="s">
        <v>2737</v>
      </c>
      <c r="G754" s="267" t="s">
        <v>1074</v>
      </c>
      <c r="H754" s="268">
        <v>1929.25</v>
      </c>
      <c r="I754" s="269"/>
      <c r="J754" s="270">
        <f>ROUND(I754*H754,2)</f>
        <v>0</v>
      </c>
      <c r="K754" s="266" t="s">
        <v>19</v>
      </c>
      <c r="L754" s="271"/>
      <c r="M754" s="272" t="s">
        <v>19</v>
      </c>
      <c r="N754" s="273" t="s">
        <v>44</v>
      </c>
      <c r="O754" s="83"/>
      <c r="P754" s="227">
        <f>O754*H754</f>
        <v>0</v>
      </c>
      <c r="Q754" s="227">
        <v>0.001</v>
      </c>
      <c r="R754" s="227">
        <f>Q754*H754</f>
        <v>1.9292500000000001</v>
      </c>
      <c r="S754" s="227">
        <v>0</v>
      </c>
      <c r="T754" s="228">
        <f>S754*H754</f>
        <v>0</v>
      </c>
      <c r="AR754" s="223" t="s">
        <v>407</v>
      </c>
      <c r="AT754" s="223" t="s">
        <v>325</v>
      </c>
      <c r="AU754" s="223" t="s">
        <v>83</v>
      </c>
      <c r="AY754" s="17" t="s">
        <v>152</v>
      </c>
      <c r="BE754" s="224">
        <f>IF(N754="základní",J754,0)</f>
        <v>0</v>
      </c>
      <c r="BF754" s="224">
        <f>IF(N754="snížená",J754,0)</f>
        <v>0</v>
      </c>
      <c r="BG754" s="224">
        <f>IF(N754="zákl. přenesená",J754,0)</f>
        <v>0</v>
      </c>
      <c r="BH754" s="224">
        <f>IF(N754="sníž. přenesená",J754,0)</f>
        <v>0</v>
      </c>
      <c r="BI754" s="224">
        <f>IF(N754="nulová",J754,0)</f>
        <v>0</v>
      </c>
      <c r="BJ754" s="17" t="s">
        <v>81</v>
      </c>
      <c r="BK754" s="224">
        <f>ROUND(I754*H754,2)</f>
        <v>0</v>
      </c>
      <c r="BL754" s="17" t="s">
        <v>285</v>
      </c>
      <c r="BM754" s="223" t="s">
        <v>2738</v>
      </c>
    </row>
    <row r="755" s="13" customFormat="1">
      <c r="B755" s="242"/>
      <c r="C755" s="243"/>
      <c r="D755" s="229" t="s">
        <v>182</v>
      </c>
      <c r="E755" s="244" t="s">
        <v>19</v>
      </c>
      <c r="F755" s="245" t="s">
        <v>2732</v>
      </c>
      <c r="G755" s="243"/>
      <c r="H755" s="246">
        <v>125</v>
      </c>
      <c r="I755" s="247"/>
      <c r="J755" s="243"/>
      <c r="K755" s="243"/>
      <c r="L755" s="248"/>
      <c r="M755" s="249"/>
      <c r="N755" s="250"/>
      <c r="O755" s="250"/>
      <c r="P755" s="250"/>
      <c r="Q755" s="250"/>
      <c r="R755" s="250"/>
      <c r="S755" s="250"/>
      <c r="T755" s="251"/>
      <c r="AT755" s="252" t="s">
        <v>182</v>
      </c>
      <c r="AU755" s="252" t="s">
        <v>83</v>
      </c>
      <c r="AV755" s="13" t="s">
        <v>83</v>
      </c>
      <c r="AW755" s="13" t="s">
        <v>35</v>
      </c>
      <c r="AX755" s="13" t="s">
        <v>73</v>
      </c>
      <c r="AY755" s="252" t="s">
        <v>152</v>
      </c>
    </row>
    <row r="756" s="13" customFormat="1">
      <c r="B756" s="242"/>
      <c r="C756" s="243"/>
      <c r="D756" s="229" t="s">
        <v>182</v>
      </c>
      <c r="E756" s="244" t="s">
        <v>19</v>
      </c>
      <c r="F756" s="245" t="s">
        <v>2733</v>
      </c>
      <c r="G756" s="243"/>
      <c r="H756" s="246">
        <v>1800</v>
      </c>
      <c r="I756" s="247"/>
      <c r="J756" s="243"/>
      <c r="K756" s="243"/>
      <c r="L756" s="248"/>
      <c r="M756" s="249"/>
      <c r="N756" s="250"/>
      <c r="O756" s="250"/>
      <c r="P756" s="250"/>
      <c r="Q756" s="250"/>
      <c r="R756" s="250"/>
      <c r="S756" s="250"/>
      <c r="T756" s="251"/>
      <c r="AT756" s="252" t="s">
        <v>182</v>
      </c>
      <c r="AU756" s="252" t="s">
        <v>83</v>
      </c>
      <c r="AV756" s="13" t="s">
        <v>83</v>
      </c>
      <c r="AW756" s="13" t="s">
        <v>35</v>
      </c>
      <c r="AX756" s="13" t="s">
        <v>73</v>
      </c>
      <c r="AY756" s="252" t="s">
        <v>152</v>
      </c>
    </row>
    <row r="757" s="13" customFormat="1">
      <c r="B757" s="242"/>
      <c r="C757" s="243"/>
      <c r="D757" s="229" t="s">
        <v>182</v>
      </c>
      <c r="E757" s="244" t="s">
        <v>19</v>
      </c>
      <c r="F757" s="245" t="s">
        <v>2734</v>
      </c>
      <c r="G757" s="243"/>
      <c r="H757" s="246">
        <v>4.25</v>
      </c>
      <c r="I757" s="247"/>
      <c r="J757" s="243"/>
      <c r="K757" s="243"/>
      <c r="L757" s="248"/>
      <c r="M757" s="249"/>
      <c r="N757" s="250"/>
      <c r="O757" s="250"/>
      <c r="P757" s="250"/>
      <c r="Q757" s="250"/>
      <c r="R757" s="250"/>
      <c r="S757" s="250"/>
      <c r="T757" s="251"/>
      <c r="AT757" s="252" t="s">
        <v>182</v>
      </c>
      <c r="AU757" s="252" t="s">
        <v>83</v>
      </c>
      <c r="AV757" s="13" t="s">
        <v>83</v>
      </c>
      <c r="AW757" s="13" t="s">
        <v>35</v>
      </c>
      <c r="AX757" s="13" t="s">
        <v>73</v>
      </c>
      <c r="AY757" s="252" t="s">
        <v>152</v>
      </c>
    </row>
    <row r="758" s="14" customFormat="1">
      <c r="B758" s="253"/>
      <c r="C758" s="254"/>
      <c r="D758" s="229" t="s">
        <v>182</v>
      </c>
      <c r="E758" s="255" t="s">
        <v>19</v>
      </c>
      <c r="F758" s="256" t="s">
        <v>189</v>
      </c>
      <c r="G758" s="254"/>
      <c r="H758" s="257">
        <v>1929.25</v>
      </c>
      <c r="I758" s="258"/>
      <c r="J758" s="254"/>
      <c r="K758" s="254"/>
      <c r="L758" s="259"/>
      <c r="M758" s="260"/>
      <c r="N758" s="261"/>
      <c r="O758" s="261"/>
      <c r="P758" s="261"/>
      <c r="Q758" s="261"/>
      <c r="R758" s="261"/>
      <c r="S758" s="261"/>
      <c r="T758" s="262"/>
      <c r="AT758" s="263" t="s">
        <v>182</v>
      </c>
      <c r="AU758" s="263" t="s">
        <v>83</v>
      </c>
      <c r="AV758" s="14" t="s">
        <v>151</v>
      </c>
      <c r="AW758" s="14" t="s">
        <v>35</v>
      </c>
      <c r="AX758" s="14" t="s">
        <v>81</v>
      </c>
      <c r="AY758" s="263" t="s">
        <v>152</v>
      </c>
    </row>
    <row r="759" s="11" customFormat="1" ht="22.8" customHeight="1">
      <c r="B759" s="195"/>
      <c r="C759" s="196"/>
      <c r="D759" s="197" t="s">
        <v>72</v>
      </c>
      <c r="E759" s="209" t="s">
        <v>2739</v>
      </c>
      <c r="F759" s="209" t="s">
        <v>2740</v>
      </c>
      <c r="G759" s="196"/>
      <c r="H759" s="196"/>
      <c r="I759" s="199"/>
      <c r="J759" s="210">
        <f>BK759</f>
        <v>0</v>
      </c>
      <c r="K759" s="196"/>
      <c r="L759" s="201"/>
      <c r="M759" s="202"/>
      <c r="N759" s="203"/>
      <c r="O759" s="203"/>
      <c r="P759" s="204">
        <f>SUM(P760:P797)</f>
        <v>0</v>
      </c>
      <c r="Q759" s="203"/>
      <c r="R759" s="204">
        <f>SUM(R760:R797)</f>
        <v>2.5561350300000001</v>
      </c>
      <c r="S759" s="203"/>
      <c r="T759" s="205">
        <f>SUM(T760:T797)</f>
        <v>0.96106500000000006</v>
      </c>
      <c r="AR759" s="206" t="s">
        <v>83</v>
      </c>
      <c r="AT759" s="207" t="s">
        <v>72</v>
      </c>
      <c r="AU759" s="207" t="s">
        <v>81</v>
      </c>
      <c r="AY759" s="206" t="s">
        <v>152</v>
      </c>
      <c r="BK759" s="208">
        <f>SUM(BK760:BK797)</f>
        <v>0</v>
      </c>
    </row>
    <row r="760" s="1" customFormat="1" ht="24" customHeight="1">
      <c r="B760" s="38"/>
      <c r="C760" s="211" t="s">
        <v>2741</v>
      </c>
      <c r="D760" s="211" t="s">
        <v>155</v>
      </c>
      <c r="E760" s="212" t="s">
        <v>2742</v>
      </c>
      <c r="F760" s="213" t="s">
        <v>2743</v>
      </c>
      <c r="G760" s="214" t="s">
        <v>1835</v>
      </c>
      <c r="H760" s="215">
        <v>85.5</v>
      </c>
      <c r="I760" s="216"/>
      <c r="J760" s="217">
        <f>ROUND(I760*H760,2)</f>
        <v>0</v>
      </c>
      <c r="K760" s="213" t="s">
        <v>1836</v>
      </c>
      <c r="L760" s="43"/>
      <c r="M760" s="225" t="s">
        <v>19</v>
      </c>
      <c r="N760" s="226" t="s">
        <v>44</v>
      </c>
      <c r="O760" s="83"/>
      <c r="P760" s="227">
        <f>O760*H760</f>
        <v>0</v>
      </c>
      <c r="Q760" s="227">
        <v>0</v>
      </c>
      <c r="R760" s="227">
        <f>Q760*H760</f>
        <v>0</v>
      </c>
      <c r="S760" s="227">
        <v>0</v>
      </c>
      <c r="T760" s="228">
        <f>S760*H760</f>
        <v>0</v>
      </c>
      <c r="AR760" s="223" t="s">
        <v>285</v>
      </c>
      <c r="AT760" s="223" t="s">
        <v>155</v>
      </c>
      <c r="AU760" s="223" t="s">
        <v>83</v>
      </c>
      <c r="AY760" s="17" t="s">
        <v>152</v>
      </c>
      <c r="BE760" s="224">
        <f>IF(N760="základní",J760,0)</f>
        <v>0</v>
      </c>
      <c r="BF760" s="224">
        <f>IF(N760="snížená",J760,0)</f>
        <v>0</v>
      </c>
      <c r="BG760" s="224">
        <f>IF(N760="zákl. přenesená",J760,0)</f>
        <v>0</v>
      </c>
      <c r="BH760" s="224">
        <f>IF(N760="sníž. přenesená",J760,0)</f>
        <v>0</v>
      </c>
      <c r="BI760" s="224">
        <f>IF(N760="nulová",J760,0)</f>
        <v>0</v>
      </c>
      <c r="BJ760" s="17" t="s">
        <v>81</v>
      </c>
      <c r="BK760" s="224">
        <f>ROUND(I760*H760,2)</f>
        <v>0</v>
      </c>
      <c r="BL760" s="17" t="s">
        <v>285</v>
      </c>
      <c r="BM760" s="223" t="s">
        <v>2744</v>
      </c>
    </row>
    <row r="761" s="12" customFormat="1">
      <c r="B761" s="232"/>
      <c r="C761" s="233"/>
      <c r="D761" s="229" t="s">
        <v>182</v>
      </c>
      <c r="E761" s="234" t="s">
        <v>19</v>
      </c>
      <c r="F761" s="235" t="s">
        <v>2745</v>
      </c>
      <c r="G761" s="233"/>
      <c r="H761" s="234" t="s">
        <v>19</v>
      </c>
      <c r="I761" s="236"/>
      <c r="J761" s="233"/>
      <c r="K761" s="233"/>
      <c r="L761" s="237"/>
      <c r="M761" s="238"/>
      <c r="N761" s="239"/>
      <c r="O761" s="239"/>
      <c r="P761" s="239"/>
      <c r="Q761" s="239"/>
      <c r="R761" s="239"/>
      <c r="S761" s="239"/>
      <c r="T761" s="240"/>
      <c r="AT761" s="241" t="s">
        <v>182</v>
      </c>
      <c r="AU761" s="241" t="s">
        <v>83</v>
      </c>
      <c r="AV761" s="12" t="s">
        <v>81</v>
      </c>
      <c r="AW761" s="12" t="s">
        <v>35</v>
      </c>
      <c r="AX761" s="12" t="s">
        <v>73</v>
      </c>
      <c r="AY761" s="241" t="s">
        <v>152</v>
      </c>
    </row>
    <row r="762" s="12" customFormat="1">
      <c r="B762" s="232"/>
      <c r="C762" s="233"/>
      <c r="D762" s="229" t="s">
        <v>182</v>
      </c>
      <c r="E762" s="234" t="s">
        <v>19</v>
      </c>
      <c r="F762" s="235" t="s">
        <v>2746</v>
      </c>
      <c r="G762" s="233"/>
      <c r="H762" s="234" t="s">
        <v>19</v>
      </c>
      <c r="I762" s="236"/>
      <c r="J762" s="233"/>
      <c r="K762" s="233"/>
      <c r="L762" s="237"/>
      <c r="M762" s="238"/>
      <c r="N762" s="239"/>
      <c r="O762" s="239"/>
      <c r="P762" s="239"/>
      <c r="Q762" s="239"/>
      <c r="R762" s="239"/>
      <c r="S762" s="239"/>
      <c r="T762" s="240"/>
      <c r="AT762" s="241" t="s">
        <v>182</v>
      </c>
      <c r="AU762" s="241" t="s">
        <v>83</v>
      </c>
      <c r="AV762" s="12" t="s">
        <v>81</v>
      </c>
      <c r="AW762" s="12" t="s">
        <v>35</v>
      </c>
      <c r="AX762" s="12" t="s">
        <v>73</v>
      </c>
      <c r="AY762" s="241" t="s">
        <v>152</v>
      </c>
    </row>
    <row r="763" s="12" customFormat="1">
      <c r="B763" s="232"/>
      <c r="C763" s="233"/>
      <c r="D763" s="229" t="s">
        <v>182</v>
      </c>
      <c r="E763" s="234" t="s">
        <v>19</v>
      </c>
      <c r="F763" s="235" t="s">
        <v>2747</v>
      </c>
      <c r="G763" s="233"/>
      <c r="H763" s="234" t="s">
        <v>19</v>
      </c>
      <c r="I763" s="236"/>
      <c r="J763" s="233"/>
      <c r="K763" s="233"/>
      <c r="L763" s="237"/>
      <c r="M763" s="238"/>
      <c r="N763" s="239"/>
      <c r="O763" s="239"/>
      <c r="P763" s="239"/>
      <c r="Q763" s="239"/>
      <c r="R763" s="239"/>
      <c r="S763" s="239"/>
      <c r="T763" s="240"/>
      <c r="AT763" s="241" t="s">
        <v>182</v>
      </c>
      <c r="AU763" s="241" t="s">
        <v>83</v>
      </c>
      <c r="AV763" s="12" t="s">
        <v>81</v>
      </c>
      <c r="AW763" s="12" t="s">
        <v>35</v>
      </c>
      <c r="AX763" s="12" t="s">
        <v>73</v>
      </c>
      <c r="AY763" s="241" t="s">
        <v>152</v>
      </c>
    </row>
    <row r="764" s="12" customFormat="1">
      <c r="B764" s="232"/>
      <c r="C764" s="233"/>
      <c r="D764" s="229" t="s">
        <v>182</v>
      </c>
      <c r="E764" s="234" t="s">
        <v>19</v>
      </c>
      <c r="F764" s="235" t="s">
        <v>2748</v>
      </c>
      <c r="G764" s="233"/>
      <c r="H764" s="234" t="s">
        <v>19</v>
      </c>
      <c r="I764" s="236"/>
      <c r="J764" s="233"/>
      <c r="K764" s="233"/>
      <c r="L764" s="237"/>
      <c r="M764" s="238"/>
      <c r="N764" s="239"/>
      <c r="O764" s="239"/>
      <c r="P764" s="239"/>
      <c r="Q764" s="239"/>
      <c r="R764" s="239"/>
      <c r="S764" s="239"/>
      <c r="T764" s="240"/>
      <c r="AT764" s="241" t="s">
        <v>182</v>
      </c>
      <c r="AU764" s="241" t="s">
        <v>83</v>
      </c>
      <c r="AV764" s="12" t="s">
        <v>81</v>
      </c>
      <c r="AW764" s="12" t="s">
        <v>35</v>
      </c>
      <c r="AX764" s="12" t="s">
        <v>73</v>
      </c>
      <c r="AY764" s="241" t="s">
        <v>152</v>
      </c>
    </row>
    <row r="765" s="12" customFormat="1">
      <c r="B765" s="232"/>
      <c r="C765" s="233"/>
      <c r="D765" s="229" t="s">
        <v>182</v>
      </c>
      <c r="E765" s="234" t="s">
        <v>19</v>
      </c>
      <c r="F765" s="235" t="s">
        <v>2749</v>
      </c>
      <c r="G765" s="233"/>
      <c r="H765" s="234" t="s">
        <v>19</v>
      </c>
      <c r="I765" s="236"/>
      <c r="J765" s="233"/>
      <c r="K765" s="233"/>
      <c r="L765" s="237"/>
      <c r="M765" s="238"/>
      <c r="N765" s="239"/>
      <c r="O765" s="239"/>
      <c r="P765" s="239"/>
      <c r="Q765" s="239"/>
      <c r="R765" s="239"/>
      <c r="S765" s="239"/>
      <c r="T765" s="240"/>
      <c r="AT765" s="241" t="s">
        <v>182</v>
      </c>
      <c r="AU765" s="241" t="s">
        <v>83</v>
      </c>
      <c r="AV765" s="12" t="s">
        <v>81</v>
      </c>
      <c r="AW765" s="12" t="s">
        <v>35</v>
      </c>
      <c r="AX765" s="12" t="s">
        <v>73</v>
      </c>
      <c r="AY765" s="241" t="s">
        <v>152</v>
      </c>
    </row>
    <row r="766" s="12" customFormat="1">
      <c r="B766" s="232"/>
      <c r="C766" s="233"/>
      <c r="D766" s="229" t="s">
        <v>182</v>
      </c>
      <c r="E766" s="234" t="s">
        <v>19</v>
      </c>
      <c r="F766" s="235" t="s">
        <v>2750</v>
      </c>
      <c r="G766" s="233"/>
      <c r="H766" s="234" t="s">
        <v>19</v>
      </c>
      <c r="I766" s="236"/>
      <c r="J766" s="233"/>
      <c r="K766" s="233"/>
      <c r="L766" s="237"/>
      <c r="M766" s="238"/>
      <c r="N766" s="239"/>
      <c r="O766" s="239"/>
      <c r="P766" s="239"/>
      <c r="Q766" s="239"/>
      <c r="R766" s="239"/>
      <c r="S766" s="239"/>
      <c r="T766" s="240"/>
      <c r="AT766" s="241" t="s">
        <v>182</v>
      </c>
      <c r="AU766" s="241" t="s">
        <v>83</v>
      </c>
      <c r="AV766" s="12" t="s">
        <v>81</v>
      </c>
      <c r="AW766" s="12" t="s">
        <v>35</v>
      </c>
      <c r="AX766" s="12" t="s">
        <v>73</v>
      </c>
      <c r="AY766" s="241" t="s">
        <v>152</v>
      </c>
    </row>
    <row r="767" s="12" customFormat="1">
      <c r="B767" s="232"/>
      <c r="C767" s="233"/>
      <c r="D767" s="229" t="s">
        <v>182</v>
      </c>
      <c r="E767" s="234" t="s">
        <v>19</v>
      </c>
      <c r="F767" s="235" t="s">
        <v>2751</v>
      </c>
      <c r="G767" s="233"/>
      <c r="H767" s="234" t="s">
        <v>19</v>
      </c>
      <c r="I767" s="236"/>
      <c r="J767" s="233"/>
      <c r="K767" s="233"/>
      <c r="L767" s="237"/>
      <c r="M767" s="238"/>
      <c r="N767" s="239"/>
      <c r="O767" s="239"/>
      <c r="P767" s="239"/>
      <c r="Q767" s="239"/>
      <c r="R767" s="239"/>
      <c r="S767" s="239"/>
      <c r="T767" s="240"/>
      <c r="AT767" s="241" t="s">
        <v>182</v>
      </c>
      <c r="AU767" s="241" t="s">
        <v>83</v>
      </c>
      <c r="AV767" s="12" t="s">
        <v>81</v>
      </c>
      <c r="AW767" s="12" t="s">
        <v>35</v>
      </c>
      <c r="AX767" s="12" t="s">
        <v>73</v>
      </c>
      <c r="AY767" s="241" t="s">
        <v>152</v>
      </c>
    </row>
    <row r="768" s="12" customFormat="1">
      <c r="B768" s="232"/>
      <c r="C768" s="233"/>
      <c r="D768" s="229" t="s">
        <v>182</v>
      </c>
      <c r="E768" s="234" t="s">
        <v>19</v>
      </c>
      <c r="F768" s="235" t="s">
        <v>2752</v>
      </c>
      <c r="G768" s="233"/>
      <c r="H768" s="234" t="s">
        <v>19</v>
      </c>
      <c r="I768" s="236"/>
      <c r="J768" s="233"/>
      <c r="K768" s="233"/>
      <c r="L768" s="237"/>
      <c r="M768" s="238"/>
      <c r="N768" s="239"/>
      <c r="O768" s="239"/>
      <c r="P768" s="239"/>
      <c r="Q768" s="239"/>
      <c r="R768" s="239"/>
      <c r="S768" s="239"/>
      <c r="T768" s="240"/>
      <c r="AT768" s="241" t="s">
        <v>182</v>
      </c>
      <c r="AU768" s="241" t="s">
        <v>83</v>
      </c>
      <c r="AV768" s="12" t="s">
        <v>81</v>
      </c>
      <c r="AW768" s="12" t="s">
        <v>35</v>
      </c>
      <c r="AX768" s="12" t="s">
        <v>73</v>
      </c>
      <c r="AY768" s="241" t="s">
        <v>152</v>
      </c>
    </row>
    <row r="769" s="12" customFormat="1">
      <c r="B769" s="232"/>
      <c r="C769" s="233"/>
      <c r="D769" s="229" t="s">
        <v>182</v>
      </c>
      <c r="E769" s="234" t="s">
        <v>19</v>
      </c>
      <c r="F769" s="235" t="s">
        <v>2753</v>
      </c>
      <c r="G769" s="233"/>
      <c r="H769" s="234" t="s">
        <v>19</v>
      </c>
      <c r="I769" s="236"/>
      <c r="J769" s="233"/>
      <c r="K769" s="233"/>
      <c r="L769" s="237"/>
      <c r="M769" s="238"/>
      <c r="N769" s="239"/>
      <c r="O769" s="239"/>
      <c r="P769" s="239"/>
      <c r="Q769" s="239"/>
      <c r="R769" s="239"/>
      <c r="S769" s="239"/>
      <c r="T769" s="240"/>
      <c r="AT769" s="241" t="s">
        <v>182</v>
      </c>
      <c r="AU769" s="241" t="s">
        <v>83</v>
      </c>
      <c r="AV769" s="12" t="s">
        <v>81</v>
      </c>
      <c r="AW769" s="12" t="s">
        <v>35</v>
      </c>
      <c r="AX769" s="12" t="s">
        <v>73</v>
      </c>
      <c r="AY769" s="241" t="s">
        <v>152</v>
      </c>
    </row>
    <row r="770" s="13" customFormat="1">
      <c r="B770" s="242"/>
      <c r="C770" s="243"/>
      <c r="D770" s="229" t="s">
        <v>182</v>
      </c>
      <c r="E770" s="244" t="s">
        <v>19</v>
      </c>
      <c r="F770" s="245" t="s">
        <v>2754</v>
      </c>
      <c r="G770" s="243"/>
      <c r="H770" s="246">
        <v>75</v>
      </c>
      <c r="I770" s="247"/>
      <c r="J770" s="243"/>
      <c r="K770" s="243"/>
      <c r="L770" s="248"/>
      <c r="M770" s="249"/>
      <c r="N770" s="250"/>
      <c r="O770" s="250"/>
      <c r="P770" s="250"/>
      <c r="Q770" s="250"/>
      <c r="R770" s="250"/>
      <c r="S770" s="250"/>
      <c r="T770" s="251"/>
      <c r="AT770" s="252" t="s">
        <v>182</v>
      </c>
      <c r="AU770" s="252" t="s">
        <v>83</v>
      </c>
      <c r="AV770" s="13" t="s">
        <v>83</v>
      </c>
      <c r="AW770" s="13" t="s">
        <v>35</v>
      </c>
      <c r="AX770" s="13" t="s">
        <v>73</v>
      </c>
      <c r="AY770" s="252" t="s">
        <v>152</v>
      </c>
    </row>
    <row r="771" s="13" customFormat="1">
      <c r="B771" s="242"/>
      <c r="C771" s="243"/>
      <c r="D771" s="229" t="s">
        <v>182</v>
      </c>
      <c r="E771" s="244" t="s">
        <v>19</v>
      </c>
      <c r="F771" s="245" t="s">
        <v>2755</v>
      </c>
      <c r="G771" s="243"/>
      <c r="H771" s="246">
        <v>10.5</v>
      </c>
      <c r="I771" s="247"/>
      <c r="J771" s="243"/>
      <c r="K771" s="243"/>
      <c r="L771" s="248"/>
      <c r="M771" s="249"/>
      <c r="N771" s="250"/>
      <c r="O771" s="250"/>
      <c r="P771" s="250"/>
      <c r="Q771" s="250"/>
      <c r="R771" s="250"/>
      <c r="S771" s="250"/>
      <c r="T771" s="251"/>
      <c r="AT771" s="252" t="s">
        <v>182</v>
      </c>
      <c r="AU771" s="252" t="s">
        <v>83</v>
      </c>
      <c r="AV771" s="13" t="s">
        <v>83</v>
      </c>
      <c r="AW771" s="13" t="s">
        <v>35</v>
      </c>
      <c r="AX771" s="13" t="s">
        <v>73</v>
      </c>
      <c r="AY771" s="252" t="s">
        <v>152</v>
      </c>
    </row>
    <row r="772" s="14" customFormat="1">
      <c r="B772" s="253"/>
      <c r="C772" s="254"/>
      <c r="D772" s="229" t="s">
        <v>182</v>
      </c>
      <c r="E772" s="255" t="s">
        <v>19</v>
      </c>
      <c r="F772" s="256" t="s">
        <v>189</v>
      </c>
      <c r="G772" s="254"/>
      <c r="H772" s="257">
        <v>85.5</v>
      </c>
      <c r="I772" s="258"/>
      <c r="J772" s="254"/>
      <c r="K772" s="254"/>
      <c r="L772" s="259"/>
      <c r="M772" s="260"/>
      <c r="N772" s="261"/>
      <c r="O772" s="261"/>
      <c r="P772" s="261"/>
      <c r="Q772" s="261"/>
      <c r="R772" s="261"/>
      <c r="S772" s="261"/>
      <c r="T772" s="262"/>
      <c r="AT772" s="263" t="s">
        <v>182</v>
      </c>
      <c r="AU772" s="263" t="s">
        <v>83</v>
      </c>
      <c r="AV772" s="14" t="s">
        <v>151</v>
      </c>
      <c r="AW772" s="14" t="s">
        <v>35</v>
      </c>
      <c r="AX772" s="14" t="s">
        <v>81</v>
      </c>
      <c r="AY772" s="263" t="s">
        <v>152</v>
      </c>
    </row>
    <row r="773" s="1" customFormat="1" ht="16.5" customHeight="1">
      <c r="B773" s="38"/>
      <c r="C773" s="211" t="s">
        <v>2756</v>
      </c>
      <c r="D773" s="211" t="s">
        <v>155</v>
      </c>
      <c r="E773" s="212" t="s">
        <v>2757</v>
      </c>
      <c r="F773" s="213" t="s">
        <v>2758</v>
      </c>
      <c r="G773" s="214" t="s">
        <v>236</v>
      </c>
      <c r="H773" s="215">
        <v>56.700000000000003</v>
      </c>
      <c r="I773" s="216"/>
      <c r="J773" s="217">
        <f>ROUND(I773*H773,2)</f>
        <v>0</v>
      </c>
      <c r="K773" s="213" t="s">
        <v>1382</v>
      </c>
      <c r="L773" s="43"/>
      <c r="M773" s="225" t="s">
        <v>19</v>
      </c>
      <c r="N773" s="226" t="s">
        <v>44</v>
      </c>
      <c r="O773" s="83"/>
      <c r="P773" s="227">
        <f>O773*H773</f>
        <v>0</v>
      </c>
      <c r="Q773" s="227">
        <v>0</v>
      </c>
      <c r="R773" s="227">
        <f>Q773*H773</f>
        <v>0</v>
      </c>
      <c r="S773" s="227">
        <v>0.01695</v>
      </c>
      <c r="T773" s="228">
        <f>S773*H773</f>
        <v>0.96106500000000006</v>
      </c>
      <c r="AR773" s="223" t="s">
        <v>285</v>
      </c>
      <c r="AT773" s="223" t="s">
        <v>155</v>
      </c>
      <c r="AU773" s="223" t="s">
        <v>83</v>
      </c>
      <c r="AY773" s="17" t="s">
        <v>152</v>
      </c>
      <c r="BE773" s="224">
        <f>IF(N773="základní",J773,0)</f>
        <v>0</v>
      </c>
      <c r="BF773" s="224">
        <f>IF(N773="snížená",J773,0)</f>
        <v>0</v>
      </c>
      <c r="BG773" s="224">
        <f>IF(N773="zákl. přenesená",J773,0)</f>
        <v>0</v>
      </c>
      <c r="BH773" s="224">
        <f>IF(N773="sníž. přenesená",J773,0)</f>
        <v>0</v>
      </c>
      <c r="BI773" s="224">
        <f>IF(N773="nulová",J773,0)</f>
        <v>0</v>
      </c>
      <c r="BJ773" s="17" t="s">
        <v>81</v>
      </c>
      <c r="BK773" s="224">
        <f>ROUND(I773*H773,2)</f>
        <v>0</v>
      </c>
      <c r="BL773" s="17" t="s">
        <v>285</v>
      </c>
      <c r="BM773" s="223" t="s">
        <v>2759</v>
      </c>
    </row>
    <row r="774" s="13" customFormat="1">
      <c r="B774" s="242"/>
      <c r="C774" s="243"/>
      <c r="D774" s="229" t="s">
        <v>182</v>
      </c>
      <c r="E774" s="244" t="s">
        <v>19</v>
      </c>
      <c r="F774" s="245" t="s">
        <v>2760</v>
      </c>
      <c r="G774" s="243"/>
      <c r="H774" s="246">
        <v>56.700000000000003</v>
      </c>
      <c r="I774" s="247"/>
      <c r="J774" s="243"/>
      <c r="K774" s="243"/>
      <c r="L774" s="248"/>
      <c r="M774" s="249"/>
      <c r="N774" s="250"/>
      <c r="O774" s="250"/>
      <c r="P774" s="250"/>
      <c r="Q774" s="250"/>
      <c r="R774" s="250"/>
      <c r="S774" s="250"/>
      <c r="T774" s="251"/>
      <c r="AT774" s="252" t="s">
        <v>182</v>
      </c>
      <c r="AU774" s="252" t="s">
        <v>83</v>
      </c>
      <c r="AV774" s="13" t="s">
        <v>83</v>
      </c>
      <c r="AW774" s="13" t="s">
        <v>35</v>
      </c>
      <c r="AX774" s="13" t="s">
        <v>81</v>
      </c>
      <c r="AY774" s="252" t="s">
        <v>152</v>
      </c>
    </row>
    <row r="775" s="1" customFormat="1" ht="24" customHeight="1">
      <c r="B775" s="38"/>
      <c r="C775" s="211" t="s">
        <v>2761</v>
      </c>
      <c r="D775" s="211" t="s">
        <v>155</v>
      </c>
      <c r="E775" s="212" t="s">
        <v>2762</v>
      </c>
      <c r="F775" s="213" t="s">
        <v>2763</v>
      </c>
      <c r="G775" s="214" t="s">
        <v>236</v>
      </c>
      <c r="H775" s="215">
        <v>85.5</v>
      </c>
      <c r="I775" s="216"/>
      <c r="J775" s="217">
        <f>ROUND(I775*H775,2)</f>
        <v>0</v>
      </c>
      <c r="K775" s="213" t="s">
        <v>178</v>
      </c>
      <c r="L775" s="43"/>
      <c r="M775" s="225" t="s">
        <v>19</v>
      </c>
      <c r="N775" s="226" t="s">
        <v>44</v>
      </c>
      <c r="O775" s="83"/>
      <c r="P775" s="227">
        <f>O775*H775</f>
        <v>0</v>
      </c>
      <c r="Q775" s="227">
        <v>0.00029999999999999997</v>
      </c>
      <c r="R775" s="227">
        <f>Q775*H775</f>
        <v>0.025649999999999999</v>
      </c>
      <c r="S775" s="227">
        <v>0</v>
      </c>
      <c r="T775" s="228">
        <f>S775*H775</f>
        <v>0</v>
      </c>
      <c r="AR775" s="223" t="s">
        <v>285</v>
      </c>
      <c r="AT775" s="223" t="s">
        <v>155</v>
      </c>
      <c r="AU775" s="223" t="s">
        <v>83</v>
      </c>
      <c r="AY775" s="17" t="s">
        <v>152</v>
      </c>
      <c r="BE775" s="224">
        <f>IF(N775="základní",J775,0)</f>
        <v>0</v>
      </c>
      <c r="BF775" s="224">
        <f>IF(N775="snížená",J775,0)</f>
        <v>0</v>
      </c>
      <c r="BG775" s="224">
        <f>IF(N775="zákl. přenesená",J775,0)</f>
        <v>0</v>
      </c>
      <c r="BH775" s="224">
        <f>IF(N775="sníž. přenesená",J775,0)</f>
        <v>0</v>
      </c>
      <c r="BI775" s="224">
        <f>IF(N775="nulová",J775,0)</f>
        <v>0</v>
      </c>
      <c r="BJ775" s="17" t="s">
        <v>81</v>
      </c>
      <c r="BK775" s="224">
        <f>ROUND(I775*H775,2)</f>
        <v>0</v>
      </c>
      <c r="BL775" s="17" t="s">
        <v>285</v>
      </c>
      <c r="BM775" s="223" t="s">
        <v>2764</v>
      </c>
    </row>
    <row r="776" s="13" customFormat="1">
      <c r="B776" s="242"/>
      <c r="C776" s="243"/>
      <c r="D776" s="229" t="s">
        <v>182</v>
      </c>
      <c r="E776" s="244" t="s">
        <v>19</v>
      </c>
      <c r="F776" s="245" t="s">
        <v>2754</v>
      </c>
      <c r="G776" s="243"/>
      <c r="H776" s="246">
        <v>75</v>
      </c>
      <c r="I776" s="247"/>
      <c r="J776" s="243"/>
      <c r="K776" s="243"/>
      <c r="L776" s="248"/>
      <c r="M776" s="249"/>
      <c r="N776" s="250"/>
      <c r="O776" s="250"/>
      <c r="P776" s="250"/>
      <c r="Q776" s="250"/>
      <c r="R776" s="250"/>
      <c r="S776" s="250"/>
      <c r="T776" s="251"/>
      <c r="AT776" s="252" t="s">
        <v>182</v>
      </c>
      <c r="AU776" s="252" t="s">
        <v>83</v>
      </c>
      <c r="AV776" s="13" t="s">
        <v>83</v>
      </c>
      <c r="AW776" s="13" t="s">
        <v>35</v>
      </c>
      <c r="AX776" s="13" t="s">
        <v>73</v>
      </c>
      <c r="AY776" s="252" t="s">
        <v>152</v>
      </c>
    </row>
    <row r="777" s="13" customFormat="1">
      <c r="B777" s="242"/>
      <c r="C777" s="243"/>
      <c r="D777" s="229" t="s">
        <v>182</v>
      </c>
      <c r="E777" s="244" t="s">
        <v>19</v>
      </c>
      <c r="F777" s="245" t="s">
        <v>2755</v>
      </c>
      <c r="G777" s="243"/>
      <c r="H777" s="246">
        <v>10.5</v>
      </c>
      <c r="I777" s="247"/>
      <c r="J777" s="243"/>
      <c r="K777" s="243"/>
      <c r="L777" s="248"/>
      <c r="M777" s="249"/>
      <c r="N777" s="250"/>
      <c r="O777" s="250"/>
      <c r="P777" s="250"/>
      <c r="Q777" s="250"/>
      <c r="R777" s="250"/>
      <c r="S777" s="250"/>
      <c r="T777" s="251"/>
      <c r="AT777" s="252" t="s">
        <v>182</v>
      </c>
      <c r="AU777" s="252" t="s">
        <v>83</v>
      </c>
      <c r="AV777" s="13" t="s">
        <v>83</v>
      </c>
      <c r="AW777" s="13" t="s">
        <v>35</v>
      </c>
      <c r="AX777" s="13" t="s">
        <v>73</v>
      </c>
      <c r="AY777" s="252" t="s">
        <v>152</v>
      </c>
    </row>
    <row r="778" s="14" customFormat="1">
      <c r="B778" s="253"/>
      <c r="C778" s="254"/>
      <c r="D778" s="229" t="s">
        <v>182</v>
      </c>
      <c r="E778" s="255" t="s">
        <v>19</v>
      </c>
      <c r="F778" s="256" t="s">
        <v>189</v>
      </c>
      <c r="G778" s="254"/>
      <c r="H778" s="257">
        <v>85.5</v>
      </c>
      <c r="I778" s="258"/>
      <c r="J778" s="254"/>
      <c r="K778" s="254"/>
      <c r="L778" s="259"/>
      <c r="M778" s="260"/>
      <c r="N778" s="261"/>
      <c r="O778" s="261"/>
      <c r="P778" s="261"/>
      <c r="Q778" s="261"/>
      <c r="R778" s="261"/>
      <c r="S778" s="261"/>
      <c r="T778" s="262"/>
      <c r="AT778" s="263" t="s">
        <v>182</v>
      </c>
      <c r="AU778" s="263" t="s">
        <v>83</v>
      </c>
      <c r="AV778" s="14" t="s">
        <v>151</v>
      </c>
      <c r="AW778" s="14" t="s">
        <v>35</v>
      </c>
      <c r="AX778" s="14" t="s">
        <v>81</v>
      </c>
      <c r="AY778" s="263" t="s">
        <v>152</v>
      </c>
    </row>
    <row r="779" s="1" customFormat="1" ht="24" customHeight="1">
      <c r="B779" s="38"/>
      <c r="C779" s="211" t="s">
        <v>2765</v>
      </c>
      <c r="D779" s="211" t="s">
        <v>155</v>
      </c>
      <c r="E779" s="212" t="s">
        <v>2766</v>
      </c>
      <c r="F779" s="213" t="s">
        <v>2767</v>
      </c>
      <c r="G779" s="214" t="s">
        <v>254</v>
      </c>
      <c r="H779" s="215">
        <v>119.83799999999999</v>
      </c>
      <c r="I779" s="216"/>
      <c r="J779" s="217">
        <f>ROUND(I779*H779,2)</f>
        <v>0</v>
      </c>
      <c r="K779" s="213" t="s">
        <v>1387</v>
      </c>
      <c r="L779" s="43"/>
      <c r="M779" s="225" t="s">
        <v>19</v>
      </c>
      <c r="N779" s="226" t="s">
        <v>44</v>
      </c>
      <c r="O779" s="83"/>
      <c r="P779" s="227">
        <f>O779*H779</f>
        <v>0</v>
      </c>
      <c r="Q779" s="227">
        <v>0.00046000000000000001</v>
      </c>
      <c r="R779" s="227">
        <f>Q779*H779</f>
        <v>0.055125479999999998</v>
      </c>
      <c r="S779" s="227">
        <v>0</v>
      </c>
      <c r="T779" s="228">
        <f>S779*H779</f>
        <v>0</v>
      </c>
      <c r="AR779" s="223" t="s">
        <v>285</v>
      </c>
      <c r="AT779" s="223" t="s">
        <v>155</v>
      </c>
      <c r="AU779" s="223" t="s">
        <v>83</v>
      </c>
      <c r="AY779" s="17" t="s">
        <v>152</v>
      </c>
      <c r="BE779" s="224">
        <f>IF(N779="základní",J779,0)</f>
        <v>0</v>
      </c>
      <c r="BF779" s="224">
        <f>IF(N779="snížená",J779,0)</f>
        <v>0</v>
      </c>
      <c r="BG779" s="224">
        <f>IF(N779="zákl. přenesená",J779,0)</f>
        <v>0</v>
      </c>
      <c r="BH779" s="224">
        <f>IF(N779="sníž. přenesená",J779,0)</f>
        <v>0</v>
      </c>
      <c r="BI779" s="224">
        <f>IF(N779="nulová",J779,0)</f>
        <v>0</v>
      </c>
      <c r="BJ779" s="17" t="s">
        <v>81</v>
      </c>
      <c r="BK779" s="224">
        <f>ROUND(I779*H779,2)</f>
        <v>0</v>
      </c>
      <c r="BL779" s="17" t="s">
        <v>285</v>
      </c>
      <c r="BM779" s="223" t="s">
        <v>2768</v>
      </c>
    </row>
    <row r="780" s="13" customFormat="1">
      <c r="B780" s="242"/>
      <c r="C780" s="243"/>
      <c r="D780" s="229" t="s">
        <v>182</v>
      </c>
      <c r="E780" s="244" t="s">
        <v>19</v>
      </c>
      <c r="F780" s="245" t="s">
        <v>2769</v>
      </c>
      <c r="G780" s="243"/>
      <c r="H780" s="246">
        <v>67.5</v>
      </c>
      <c r="I780" s="247"/>
      <c r="J780" s="243"/>
      <c r="K780" s="243"/>
      <c r="L780" s="248"/>
      <c r="M780" s="249"/>
      <c r="N780" s="250"/>
      <c r="O780" s="250"/>
      <c r="P780" s="250"/>
      <c r="Q780" s="250"/>
      <c r="R780" s="250"/>
      <c r="S780" s="250"/>
      <c r="T780" s="251"/>
      <c r="AT780" s="252" t="s">
        <v>182</v>
      </c>
      <c r="AU780" s="252" t="s">
        <v>83</v>
      </c>
      <c r="AV780" s="13" t="s">
        <v>83</v>
      </c>
      <c r="AW780" s="13" t="s">
        <v>35</v>
      </c>
      <c r="AX780" s="13" t="s">
        <v>73</v>
      </c>
      <c r="AY780" s="252" t="s">
        <v>152</v>
      </c>
    </row>
    <row r="781" s="13" customFormat="1">
      <c r="B781" s="242"/>
      <c r="C781" s="243"/>
      <c r="D781" s="229" t="s">
        <v>182</v>
      </c>
      <c r="E781" s="244" t="s">
        <v>19</v>
      </c>
      <c r="F781" s="245" t="s">
        <v>2770</v>
      </c>
      <c r="G781" s="243"/>
      <c r="H781" s="246">
        <v>32</v>
      </c>
      <c r="I781" s="247"/>
      <c r="J781" s="243"/>
      <c r="K781" s="243"/>
      <c r="L781" s="248"/>
      <c r="M781" s="249"/>
      <c r="N781" s="250"/>
      <c r="O781" s="250"/>
      <c r="P781" s="250"/>
      <c r="Q781" s="250"/>
      <c r="R781" s="250"/>
      <c r="S781" s="250"/>
      <c r="T781" s="251"/>
      <c r="AT781" s="252" t="s">
        <v>182</v>
      </c>
      <c r="AU781" s="252" t="s">
        <v>83</v>
      </c>
      <c r="AV781" s="13" t="s">
        <v>83</v>
      </c>
      <c r="AW781" s="13" t="s">
        <v>35</v>
      </c>
      <c r="AX781" s="13" t="s">
        <v>73</v>
      </c>
      <c r="AY781" s="252" t="s">
        <v>152</v>
      </c>
    </row>
    <row r="782" s="13" customFormat="1">
      <c r="B782" s="242"/>
      <c r="C782" s="243"/>
      <c r="D782" s="229" t="s">
        <v>182</v>
      </c>
      <c r="E782" s="244" t="s">
        <v>19</v>
      </c>
      <c r="F782" s="245" t="s">
        <v>2771</v>
      </c>
      <c r="G782" s="243"/>
      <c r="H782" s="246">
        <v>9.5</v>
      </c>
      <c r="I782" s="247"/>
      <c r="J782" s="243"/>
      <c r="K782" s="243"/>
      <c r="L782" s="248"/>
      <c r="M782" s="249"/>
      <c r="N782" s="250"/>
      <c r="O782" s="250"/>
      <c r="P782" s="250"/>
      <c r="Q782" s="250"/>
      <c r="R782" s="250"/>
      <c r="S782" s="250"/>
      <c r="T782" s="251"/>
      <c r="AT782" s="252" t="s">
        <v>182</v>
      </c>
      <c r="AU782" s="252" t="s">
        <v>83</v>
      </c>
      <c r="AV782" s="13" t="s">
        <v>83</v>
      </c>
      <c r="AW782" s="13" t="s">
        <v>35</v>
      </c>
      <c r="AX782" s="13" t="s">
        <v>73</v>
      </c>
      <c r="AY782" s="252" t="s">
        <v>152</v>
      </c>
    </row>
    <row r="783" s="12" customFormat="1">
      <c r="B783" s="232"/>
      <c r="C783" s="233"/>
      <c r="D783" s="229" t="s">
        <v>182</v>
      </c>
      <c r="E783" s="234" t="s">
        <v>19</v>
      </c>
      <c r="F783" s="235" t="s">
        <v>2772</v>
      </c>
      <c r="G783" s="233"/>
      <c r="H783" s="234" t="s">
        <v>19</v>
      </c>
      <c r="I783" s="236"/>
      <c r="J783" s="233"/>
      <c r="K783" s="233"/>
      <c r="L783" s="237"/>
      <c r="M783" s="238"/>
      <c r="N783" s="239"/>
      <c r="O783" s="239"/>
      <c r="P783" s="239"/>
      <c r="Q783" s="239"/>
      <c r="R783" s="239"/>
      <c r="S783" s="239"/>
      <c r="T783" s="240"/>
      <c r="AT783" s="241" t="s">
        <v>182</v>
      </c>
      <c r="AU783" s="241" t="s">
        <v>83</v>
      </c>
      <c r="AV783" s="12" t="s">
        <v>81</v>
      </c>
      <c r="AW783" s="12" t="s">
        <v>35</v>
      </c>
      <c r="AX783" s="12" t="s">
        <v>73</v>
      </c>
      <c r="AY783" s="241" t="s">
        <v>152</v>
      </c>
    </row>
    <row r="784" s="13" customFormat="1">
      <c r="B784" s="242"/>
      <c r="C784" s="243"/>
      <c r="D784" s="229" t="s">
        <v>182</v>
      </c>
      <c r="E784" s="244" t="s">
        <v>19</v>
      </c>
      <c r="F784" s="245" t="s">
        <v>2773</v>
      </c>
      <c r="G784" s="243"/>
      <c r="H784" s="246">
        <v>10.837999999999999</v>
      </c>
      <c r="I784" s="247"/>
      <c r="J784" s="243"/>
      <c r="K784" s="243"/>
      <c r="L784" s="248"/>
      <c r="M784" s="249"/>
      <c r="N784" s="250"/>
      <c r="O784" s="250"/>
      <c r="P784" s="250"/>
      <c r="Q784" s="250"/>
      <c r="R784" s="250"/>
      <c r="S784" s="250"/>
      <c r="T784" s="251"/>
      <c r="AT784" s="252" t="s">
        <v>182</v>
      </c>
      <c r="AU784" s="252" t="s">
        <v>83</v>
      </c>
      <c r="AV784" s="13" t="s">
        <v>83</v>
      </c>
      <c r="AW784" s="13" t="s">
        <v>35</v>
      </c>
      <c r="AX784" s="13" t="s">
        <v>73</v>
      </c>
      <c r="AY784" s="252" t="s">
        <v>152</v>
      </c>
    </row>
    <row r="785" s="14" customFormat="1">
      <c r="B785" s="253"/>
      <c r="C785" s="254"/>
      <c r="D785" s="229" t="s">
        <v>182</v>
      </c>
      <c r="E785" s="255" t="s">
        <v>19</v>
      </c>
      <c r="F785" s="256" t="s">
        <v>189</v>
      </c>
      <c r="G785" s="254"/>
      <c r="H785" s="257">
        <v>119.83799999999999</v>
      </c>
      <c r="I785" s="258"/>
      <c r="J785" s="254"/>
      <c r="K785" s="254"/>
      <c r="L785" s="259"/>
      <c r="M785" s="260"/>
      <c r="N785" s="261"/>
      <c r="O785" s="261"/>
      <c r="P785" s="261"/>
      <c r="Q785" s="261"/>
      <c r="R785" s="261"/>
      <c r="S785" s="261"/>
      <c r="T785" s="262"/>
      <c r="AT785" s="263" t="s">
        <v>182</v>
      </c>
      <c r="AU785" s="263" t="s">
        <v>83</v>
      </c>
      <c r="AV785" s="14" t="s">
        <v>151</v>
      </c>
      <c r="AW785" s="14" t="s">
        <v>35</v>
      </c>
      <c r="AX785" s="14" t="s">
        <v>81</v>
      </c>
      <c r="AY785" s="263" t="s">
        <v>152</v>
      </c>
    </row>
    <row r="786" s="1" customFormat="1" ht="24" customHeight="1">
      <c r="B786" s="38"/>
      <c r="C786" s="264" t="s">
        <v>1149</v>
      </c>
      <c r="D786" s="264" t="s">
        <v>325</v>
      </c>
      <c r="E786" s="265" t="s">
        <v>2774</v>
      </c>
      <c r="F786" s="266" t="s">
        <v>2775</v>
      </c>
      <c r="G786" s="267" t="s">
        <v>267</v>
      </c>
      <c r="H786" s="268">
        <v>389.79899999999998</v>
      </c>
      <c r="I786" s="269"/>
      <c r="J786" s="270">
        <f>ROUND(I786*H786,2)</f>
        <v>0</v>
      </c>
      <c r="K786" s="266" t="s">
        <v>178</v>
      </c>
      <c r="L786" s="271"/>
      <c r="M786" s="272" t="s">
        <v>19</v>
      </c>
      <c r="N786" s="273" t="s">
        <v>44</v>
      </c>
      <c r="O786" s="83"/>
      <c r="P786" s="227">
        <f>O786*H786</f>
        <v>0</v>
      </c>
      <c r="Q786" s="227">
        <v>0.00044999999999999999</v>
      </c>
      <c r="R786" s="227">
        <f>Q786*H786</f>
        <v>0.17540955</v>
      </c>
      <c r="S786" s="227">
        <v>0</v>
      </c>
      <c r="T786" s="228">
        <f>S786*H786</f>
        <v>0</v>
      </c>
      <c r="AR786" s="223" t="s">
        <v>407</v>
      </c>
      <c r="AT786" s="223" t="s">
        <v>325</v>
      </c>
      <c r="AU786" s="223" t="s">
        <v>83</v>
      </c>
      <c r="AY786" s="17" t="s">
        <v>152</v>
      </c>
      <c r="BE786" s="224">
        <f>IF(N786="základní",J786,0)</f>
        <v>0</v>
      </c>
      <c r="BF786" s="224">
        <f>IF(N786="snížená",J786,0)</f>
        <v>0</v>
      </c>
      <c r="BG786" s="224">
        <f>IF(N786="zákl. přenesená",J786,0)</f>
        <v>0</v>
      </c>
      <c r="BH786" s="224">
        <f>IF(N786="sníž. přenesená",J786,0)</f>
        <v>0</v>
      </c>
      <c r="BI786" s="224">
        <f>IF(N786="nulová",J786,0)</f>
        <v>0</v>
      </c>
      <c r="BJ786" s="17" t="s">
        <v>81</v>
      </c>
      <c r="BK786" s="224">
        <f>ROUND(I786*H786,2)</f>
        <v>0</v>
      </c>
      <c r="BL786" s="17" t="s">
        <v>285</v>
      </c>
      <c r="BM786" s="223" t="s">
        <v>2776</v>
      </c>
    </row>
    <row r="787" s="13" customFormat="1">
      <c r="B787" s="242"/>
      <c r="C787" s="243"/>
      <c r="D787" s="229" t="s">
        <v>182</v>
      </c>
      <c r="E787" s="244" t="s">
        <v>19</v>
      </c>
      <c r="F787" s="245" t="s">
        <v>2777</v>
      </c>
      <c r="G787" s="243"/>
      <c r="H787" s="246">
        <v>389.79899999999998</v>
      </c>
      <c r="I787" s="247"/>
      <c r="J787" s="243"/>
      <c r="K787" s="243"/>
      <c r="L787" s="248"/>
      <c r="M787" s="249"/>
      <c r="N787" s="250"/>
      <c r="O787" s="250"/>
      <c r="P787" s="250"/>
      <c r="Q787" s="250"/>
      <c r="R787" s="250"/>
      <c r="S787" s="250"/>
      <c r="T787" s="251"/>
      <c r="AT787" s="252" t="s">
        <v>182</v>
      </c>
      <c r="AU787" s="252" t="s">
        <v>83</v>
      </c>
      <c r="AV787" s="13" t="s">
        <v>83</v>
      </c>
      <c r="AW787" s="13" t="s">
        <v>35</v>
      </c>
      <c r="AX787" s="13" t="s">
        <v>81</v>
      </c>
      <c r="AY787" s="252" t="s">
        <v>152</v>
      </c>
    </row>
    <row r="788" s="1" customFormat="1" ht="48" customHeight="1">
      <c r="B788" s="38"/>
      <c r="C788" s="264" t="s">
        <v>2778</v>
      </c>
      <c r="D788" s="264" t="s">
        <v>325</v>
      </c>
      <c r="E788" s="265" t="s">
        <v>2779</v>
      </c>
      <c r="F788" s="266" t="s">
        <v>2780</v>
      </c>
      <c r="G788" s="267" t="s">
        <v>236</v>
      </c>
      <c r="H788" s="268">
        <v>85.5</v>
      </c>
      <c r="I788" s="269"/>
      <c r="J788" s="270">
        <f>ROUND(I788*H788,2)</f>
        <v>0</v>
      </c>
      <c r="K788" s="266" t="s">
        <v>1387</v>
      </c>
      <c r="L788" s="271"/>
      <c r="M788" s="272" t="s">
        <v>19</v>
      </c>
      <c r="N788" s="273" t="s">
        <v>44</v>
      </c>
      <c r="O788" s="83"/>
      <c r="P788" s="227">
        <f>O788*H788</f>
        <v>0</v>
      </c>
      <c r="Q788" s="227">
        <v>0.019199999999999998</v>
      </c>
      <c r="R788" s="227">
        <f>Q788*H788</f>
        <v>1.6416</v>
      </c>
      <c r="S788" s="227">
        <v>0</v>
      </c>
      <c r="T788" s="228">
        <f>S788*H788</f>
        <v>0</v>
      </c>
      <c r="AR788" s="223" t="s">
        <v>407</v>
      </c>
      <c r="AT788" s="223" t="s">
        <v>325</v>
      </c>
      <c r="AU788" s="223" t="s">
        <v>83</v>
      </c>
      <c r="AY788" s="17" t="s">
        <v>152</v>
      </c>
      <c r="BE788" s="224">
        <f>IF(N788="základní",J788,0)</f>
        <v>0</v>
      </c>
      <c r="BF788" s="224">
        <f>IF(N788="snížená",J788,0)</f>
        <v>0</v>
      </c>
      <c r="BG788" s="224">
        <f>IF(N788="zákl. přenesená",J788,0)</f>
        <v>0</v>
      </c>
      <c r="BH788" s="224">
        <f>IF(N788="sníž. přenesená",J788,0)</f>
        <v>0</v>
      </c>
      <c r="BI788" s="224">
        <f>IF(N788="nulová",J788,0)</f>
        <v>0</v>
      </c>
      <c r="BJ788" s="17" t="s">
        <v>81</v>
      </c>
      <c r="BK788" s="224">
        <f>ROUND(I788*H788,2)</f>
        <v>0</v>
      </c>
      <c r="BL788" s="17" t="s">
        <v>285</v>
      </c>
      <c r="BM788" s="223" t="s">
        <v>2781</v>
      </c>
    </row>
    <row r="789" s="13" customFormat="1">
      <c r="B789" s="242"/>
      <c r="C789" s="243"/>
      <c r="D789" s="229" t="s">
        <v>182</v>
      </c>
      <c r="E789" s="244" t="s">
        <v>19</v>
      </c>
      <c r="F789" s="245" t="s">
        <v>2754</v>
      </c>
      <c r="G789" s="243"/>
      <c r="H789" s="246">
        <v>75</v>
      </c>
      <c r="I789" s="247"/>
      <c r="J789" s="243"/>
      <c r="K789" s="243"/>
      <c r="L789" s="248"/>
      <c r="M789" s="249"/>
      <c r="N789" s="250"/>
      <c r="O789" s="250"/>
      <c r="P789" s="250"/>
      <c r="Q789" s="250"/>
      <c r="R789" s="250"/>
      <c r="S789" s="250"/>
      <c r="T789" s="251"/>
      <c r="AT789" s="252" t="s">
        <v>182</v>
      </c>
      <c r="AU789" s="252" t="s">
        <v>83</v>
      </c>
      <c r="AV789" s="13" t="s">
        <v>83</v>
      </c>
      <c r="AW789" s="13" t="s">
        <v>35</v>
      </c>
      <c r="AX789" s="13" t="s">
        <v>73</v>
      </c>
      <c r="AY789" s="252" t="s">
        <v>152</v>
      </c>
    </row>
    <row r="790" s="13" customFormat="1">
      <c r="B790" s="242"/>
      <c r="C790" s="243"/>
      <c r="D790" s="229" t="s">
        <v>182</v>
      </c>
      <c r="E790" s="244" t="s">
        <v>19</v>
      </c>
      <c r="F790" s="245" t="s">
        <v>2755</v>
      </c>
      <c r="G790" s="243"/>
      <c r="H790" s="246">
        <v>10.5</v>
      </c>
      <c r="I790" s="247"/>
      <c r="J790" s="243"/>
      <c r="K790" s="243"/>
      <c r="L790" s="248"/>
      <c r="M790" s="249"/>
      <c r="N790" s="250"/>
      <c r="O790" s="250"/>
      <c r="P790" s="250"/>
      <c r="Q790" s="250"/>
      <c r="R790" s="250"/>
      <c r="S790" s="250"/>
      <c r="T790" s="251"/>
      <c r="AT790" s="252" t="s">
        <v>182</v>
      </c>
      <c r="AU790" s="252" t="s">
        <v>83</v>
      </c>
      <c r="AV790" s="13" t="s">
        <v>83</v>
      </c>
      <c r="AW790" s="13" t="s">
        <v>35</v>
      </c>
      <c r="AX790" s="13" t="s">
        <v>73</v>
      </c>
      <c r="AY790" s="252" t="s">
        <v>152</v>
      </c>
    </row>
    <row r="791" s="14" customFormat="1">
      <c r="B791" s="253"/>
      <c r="C791" s="254"/>
      <c r="D791" s="229" t="s">
        <v>182</v>
      </c>
      <c r="E791" s="255" t="s">
        <v>19</v>
      </c>
      <c r="F791" s="256" t="s">
        <v>189</v>
      </c>
      <c r="G791" s="254"/>
      <c r="H791" s="257">
        <v>85.5</v>
      </c>
      <c r="I791" s="258"/>
      <c r="J791" s="254"/>
      <c r="K791" s="254"/>
      <c r="L791" s="259"/>
      <c r="M791" s="260"/>
      <c r="N791" s="261"/>
      <c r="O791" s="261"/>
      <c r="P791" s="261"/>
      <c r="Q791" s="261"/>
      <c r="R791" s="261"/>
      <c r="S791" s="261"/>
      <c r="T791" s="262"/>
      <c r="AT791" s="263" t="s">
        <v>182</v>
      </c>
      <c r="AU791" s="263" t="s">
        <v>83</v>
      </c>
      <c r="AV791" s="14" t="s">
        <v>151</v>
      </c>
      <c r="AW791" s="14" t="s">
        <v>35</v>
      </c>
      <c r="AX791" s="14" t="s">
        <v>81</v>
      </c>
      <c r="AY791" s="263" t="s">
        <v>152</v>
      </c>
    </row>
    <row r="792" s="1" customFormat="1" ht="24" customHeight="1">
      <c r="B792" s="38"/>
      <c r="C792" s="211" t="s">
        <v>2782</v>
      </c>
      <c r="D792" s="211" t="s">
        <v>155</v>
      </c>
      <c r="E792" s="212" t="s">
        <v>2783</v>
      </c>
      <c r="F792" s="213" t="s">
        <v>2784</v>
      </c>
      <c r="G792" s="214" t="s">
        <v>236</v>
      </c>
      <c r="H792" s="215">
        <v>85.5</v>
      </c>
      <c r="I792" s="216"/>
      <c r="J792" s="217">
        <f>ROUND(I792*H792,2)</f>
        <v>0</v>
      </c>
      <c r="K792" s="213" t="s">
        <v>1382</v>
      </c>
      <c r="L792" s="43"/>
      <c r="M792" s="225" t="s">
        <v>19</v>
      </c>
      <c r="N792" s="226" t="s">
        <v>44</v>
      </c>
      <c r="O792" s="83"/>
      <c r="P792" s="227">
        <f>O792*H792</f>
        <v>0</v>
      </c>
      <c r="Q792" s="227">
        <v>0.0077000000000000002</v>
      </c>
      <c r="R792" s="227">
        <f>Q792*H792</f>
        <v>0.65834999999999999</v>
      </c>
      <c r="S792" s="227">
        <v>0</v>
      </c>
      <c r="T792" s="228">
        <f>S792*H792</f>
        <v>0</v>
      </c>
      <c r="AR792" s="223" t="s">
        <v>285</v>
      </c>
      <c r="AT792" s="223" t="s">
        <v>155</v>
      </c>
      <c r="AU792" s="223" t="s">
        <v>83</v>
      </c>
      <c r="AY792" s="17" t="s">
        <v>152</v>
      </c>
      <c r="BE792" s="224">
        <f>IF(N792="základní",J792,0)</f>
        <v>0</v>
      </c>
      <c r="BF792" s="224">
        <f>IF(N792="snížená",J792,0)</f>
        <v>0</v>
      </c>
      <c r="BG792" s="224">
        <f>IF(N792="zákl. přenesená",J792,0)</f>
        <v>0</v>
      </c>
      <c r="BH792" s="224">
        <f>IF(N792="sníž. přenesená",J792,0)</f>
        <v>0</v>
      </c>
      <c r="BI792" s="224">
        <f>IF(N792="nulová",J792,0)</f>
        <v>0</v>
      </c>
      <c r="BJ792" s="17" t="s">
        <v>81</v>
      </c>
      <c r="BK792" s="224">
        <f>ROUND(I792*H792,2)</f>
        <v>0</v>
      </c>
      <c r="BL792" s="17" t="s">
        <v>285</v>
      </c>
      <c r="BM792" s="223" t="s">
        <v>2785</v>
      </c>
    </row>
    <row r="793" s="13" customFormat="1">
      <c r="B793" s="242"/>
      <c r="C793" s="243"/>
      <c r="D793" s="229" t="s">
        <v>182</v>
      </c>
      <c r="E793" s="244" t="s">
        <v>19</v>
      </c>
      <c r="F793" s="245" t="s">
        <v>2754</v>
      </c>
      <c r="G793" s="243"/>
      <c r="H793" s="246">
        <v>75</v>
      </c>
      <c r="I793" s="247"/>
      <c r="J793" s="243"/>
      <c r="K793" s="243"/>
      <c r="L793" s="248"/>
      <c r="M793" s="249"/>
      <c r="N793" s="250"/>
      <c r="O793" s="250"/>
      <c r="P793" s="250"/>
      <c r="Q793" s="250"/>
      <c r="R793" s="250"/>
      <c r="S793" s="250"/>
      <c r="T793" s="251"/>
      <c r="AT793" s="252" t="s">
        <v>182</v>
      </c>
      <c r="AU793" s="252" t="s">
        <v>83</v>
      </c>
      <c r="AV793" s="13" t="s">
        <v>83</v>
      </c>
      <c r="AW793" s="13" t="s">
        <v>35</v>
      </c>
      <c r="AX793" s="13" t="s">
        <v>73</v>
      </c>
      <c r="AY793" s="252" t="s">
        <v>152</v>
      </c>
    </row>
    <row r="794" s="13" customFormat="1">
      <c r="B794" s="242"/>
      <c r="C794" s="243"/>
      <c r="D794" s="229" t="s">
        <v>182</v>
      </c>
      <c r="E794" s="244" t="s">
        <v>19</v>
      </c>
      <c r="F794" s="245" t="s">
        <v>2755</v>
      </c>
      <c r="G794" s="243"/>
      <c r="H794" s="246">
        <v>10.5</v>
      </c>
      <c r="I794" s="247"/>
      <c r="J794" s="243"/>
      <c r="K794" s="243"/>
      <c r="L794" s="248"/>
      <c r="M794" s="249"/>
      <c r="N794" s="250"/>
      <c r="O794" s="250"/>
      <c r="P794" s="250"/>
      <c r="Q794" s="250"/>
      <c r="R794" s="250"/>
      <c r="S794" s="250"/>
      <c r="T794" s="251"/>
      <c r="AT794" s="252" t="s">
        <v>182</v>
      </c>
      <c r="AU794" s="252" t="s">
        <v>83</v>
      </c>
      <c r="AV794" s="13" t="s">
        <v>83</v>
      </c>
      <c r="AW794" s="13" t="s">
        <v>35</v>
      </c>
      <c r="AX794" s="13" t="s">
        <v>73</v>
      </c>
      <c r="AY794" s="252" t="s">
        <v>152</v>
      </c>
    </row>
    <row r="795" s="14" customFormat="1">
      <c r="B795" s="253"/>
      <c r="C795" s="254"/>
      <c r="D795" s="229" t="s">
        <v>182</v>
      </c>
      <c r="E795" s="255" t="s">
        <v>19</v>
      </c>
      <c r="F795" s="256" t="s">
        <v>189</v>
      </c>
      <c r="G795" s="254"/>
      <c r="H795" s="257">
        <v>85.5</v>
      </c>
      <c r="I795" s="258"/>
      <c r="J795" s="254"/>
      <c r="K795" s="254"/>
      <c r="L795" s="259"/>
      <c r="M795" s="260"/>
      <c r="N795" s="261"/>
      <c r="O795" s="261"/>
      <c r="P795" s="261"/>
      <c r="Q795" s="261"/>
      <c r="R795" s="261"/>
      <c r="S795" s="261"/>
      <c r="T795" s="262"/>
      <c r="AT795" s="263" t="s">
        <v>182</v>
      </c>
      <c r="AU795" s="263" t="s">
        <v>83</v>
      </c>
      <c r="AV795" s="14" t="s">
        <v>151</v>
      </c>
      <c r="AW795" s="14" t="s">
        <v>35</v>
      </c>
      <c r="AX795" s="14" t="s">
        <v>81</v>
      </c>
      <c r="AY795" s="263" t="s">
        <v>152</v>
      </c>
    </row>
    <row r="796" s="1" customFormat="1" ht="36" customHeight="1">
      <c r="B796" s="38"/>
      <c r="C796" s="211" t="s">
        <v>2786</v>
      </c>
      <c r="D796" s="211" t="s">
        <v>155</v>
      </c>
      <c r="E796" s="212" t="s">
        <v>2787</v>
      </c>
      <c r="F796" s="213" t="s">
        <v>2788</v>
      </c>
      <c r="G796" s="214" t="s">
        <v>223</v>
      </c>
      <c r="H796" s="215">
        <v>5</v>
      </c>
      <c r="I796" s="216"/>
      <c r="J796" s="217">
        <f>ROUND(I796*H796,2)</f>
        <v>0</v>
      </c>
      <c r="K796" s="213" t="s">
        <v>178</v>
      </c>
      <c r="L796" s="43"/>
      <c r="M796" s="225" t="s">
        <v>19</v>
      </c>
      <c r="N796" s="226" t="s">
        <v>44</v>
      </c>
      <c r="O796" s="83"/>
      <c r="P796" s="227">
        <f>O796*H796</f>
        <v>0</v>
      </c>
      <c r="Q796" s="227">
        <v>0</v>
      </c>
      <c r="R796" s="227">
        <f>Q796*H796</f>
        <v>0</v>
      </c>
      <c r="S796" s="227">
        <v>0</v>
      </c>
      <c r="T796" s="228">
        <f>S796*H796</f>
        <v>0</v>
      </c>
      <c r="AR796" s="223" t="s">
        <v>285</v>
      </c>
      <c r="AT796" s="223" t="s">
        <v>155</v>
      </c>
      <c r="AU796" s="223" t="s">
        <v>83</v>
      </c>
      <c r="AY796" s="17" t="s">
        <v>152</v>
      </c>
      <c r="BE796" s="224">
        <f>IF(N796="základní",J796,0)</f>
        <v>0</v>
      </c>
      <c r="BF796" s="224">
        <f>IF(N796="snížená",J796,0)</f>
        <v>0</v>
      </c>
      <c r="BG796" s="224">
        <f>IF(N796="zákl. přenesená",J796,0)</f>
        <v>0</v>
      </c>
      <c r="BH796" s="224">
        <f>IF(N796="sníž. přenesená",J796,0)</f>
        <v>0</v>
      </c>
      <c r="BI796" s="224">
        <f>IF(N796="nulová",J796,0)</f>
        <v>0</v>
      </c>
      <c r="BJ796" s="17" t="s">
        <v>81</v>
      </c>
      <c r="BK796" s="224">
        <f>ROUND(I796*H796,2)</f>
        <v>0</v>
      </c>
      <c r="BL796" s="17" t="s">
        <v>285</v>
      </c>
      <c r="BM796" s="223" t="s">
        <v>2789</v>
      </c>
    </row>
    <row r="797" s="13" customFormat="1">
      <c r="B797" s="242"/>
      <c r="C797" s="243"/>
      <c r="D797" s="229" t="s">
        <v>182</v>
      </c>
      <c r="E797" s="244" t="s">
        <v>19</v>
      </c>
      <c r="F797" s="245" t="s">
        <v>215</v>
      </c>
      <c r="G797" s="243"/>
      <c r="H797" s="246">
        <v>5</v>
      </c>
      <c r="I797" s="247"/>
      <c r="J797" s="243"/>
      <c r="K797" s="243"/>
      <c r="L797" s="248"/>
      <c r="M797" s="249"/>
      <c r="N797" s="250"/>
      <c r="O797" s="250"/>
      <c r="P797" s="250"/>
      <c r="Q797" s="250"/>
      <c r="R797" s="250"/>
      <c r="S797" s="250"/>
      <c r="T797" s="251"/>
      <c r="AT797" s="252" t="s">
        <v>182</v>
      </c>
      <c r="AU797" s="252" t="s">
        <v>83</v>
      </c>
      <c r="AV797" s="13" t="s">
        <v>83</v>
      </c>
      <c r="AW797" s="13" t="s">
        <v>35</v>
      </c>
      <c r="AX797" s="13" t="s">
        <v>81</v>
      </c>
      <c r="AY797" s="252" t="s">
        <v>152</v>
      </c>
    </row>
    <row r="798" s="11" customFormat="1" ht="22.8" customHeight="1">
      <c r="B798" s="195"/>
      <c r="C798" s="196"/>
      <c r="D798" s="197" t="s">
        <v>72</v>
      </c>
      <c r="E798" s="209" t="s">
        <v>2790</v>
      </c>
      <c r="F798" s="209" t="s">
        <v>2791</v>
      </c>
      <c r="G798" s="196"/>
      <c r="H798" s="196"/>
      <c r="I798" s="199"/>
      <c r="J798" s="210">
        <f>BK798</f>
        <v>0</v>
      </c>
      <c r="K798" s="196"/>
      <c r="L798" s="201"/>
      <c r="M798" s="202"/>
      <c r="N798" s="203"/>
      <c r="O798" s="203"/>
      <c r="P798" s="204">
        <f>SUM(P799:P804)</f>
        <v>0</v>
      </c>
      <c r="Q798" s="203"/>
      <c r="R798" s="204">
        <f>SUM(R799:R804)</f>
        <v>1.8123999999999998</v>
      </c>
      <c r="S798" s="203"/>
      <c r="T798" s="205">
        <f>SUM(T799:T804)</f>
        <v>0</v>
      </c>
      <c r="AR798" s="206" t="s">
        <v>83</v>
      </c>
      <c r="AT798" s="207" t="s">
        <v>72</v>
      </c>
      <c r="AU798" s="207" t="s">
        <v>81</v>
      </c>
      <c r="AY798" s="206" t="s">
        <v>152</v>
      </c>
      <c r="BK798" s="208">
        <f>SUM(BK799:BK804)</f>
        <v>0</v>
      </c>
    </row>
    <row r="799" s="1" customFormat="1" ht="36" customHeight="1">
      <c r="B799" s="38"/>
      <c r="C799" s="264" t="s">
        <v>2792</v>
      </c>
      <c r="D799" s="264" t="s">
        <v>325</v>
      </c>
      <c r="E799" s="265" t="s">
        <v>2793</v>
      </c>
      <c r="F799" s="266" t="s">
        <v>2794</v>
      </c>
      <c r="G799" s="267" t="s">
        <v>236</v>
      </c>
      <c r="H799" s="268">
        <v>100</v>
      </c>
      <c r="I799" s="269"/>
      <c r="J799" s="270">
        <f>ROUND(I799*H799,2)</f>
        <v>0</v>
      </c>
      <c r="K799" s="266" t="s">
        <v>1387</v>
      </c>
      <c r="L799" s="271"/>
      <c r="M799" s="272" t="s">
        <v>19</v>
      </c>
      <c r="N799" s="273" t="s">
        <v>44</v>
      </c>
      <c r="O799" s="83"/>
      <c r="P799" s="227">
        <f>O799*H799</f>
        <v>0</v>
      </c>
      <c r="Q799" s="227">
        <v>0.017999999999999999</v>
      </c>
      <c r="R799" s="227">
        <f>Q799*H799</f>
        <v>1.7999999999999998</v>
      </c>
      <c r="S799" s="227">
        <v>0</v>
      </c>
      <c r="T799" s="228">
        <f>S799*H799</f>
        <v>0</v>
      </c>
      <c r="AR799" s="223" t="s">
        <v>407</v>
      </c>
      <c r="AT799" s="223" t="s">
        <v>325</v>
      </c>
      <c r="AU799" s="223" t="s">
        <v>83</v>
      </c>
      <c r="AY799" s="17" t="s">
        <v>152</v>
      </c>
      <c r="BE799" s="224">
        <f>IF(N799="základní",J799,0)</f>
        <v>0</v>
      </c>
      <c r="BF799" s="224">
        <f>IF(N799="snížená",J799,0)</f>
        <v>0</v>
      </c>
      <c r="BG799" s="224">
        <f>IF(N799="zákl. přenesená",J799,0)</f>
        <v>0</v>
      </c>
      <c r="BH799" s="224">
        <f>IF(N799="sníž. přenesená",J799,0)</f>
        <v>0</v>
      </c>
      <c r="BI799" s="224">
        <f>IF(N799="nulová",J799,0)</f>
        <v>0</v>
      </c>
      <c r="BJ799" s="17" t="s">
        <v>81</v>
      </c>
      <c r="BK799" s="224">
        <f>ROUND(I799*H799,2)</f>
        <v>0</v>
      </c>
      <c r="BL799" s="17" t="s">
        <v>285</v>
      </c>
      <c r="BM799" s="223" t="s">
        <v>2795</v>
      </c>
    </row>
    <row r="800" s="13" customFormat="1">
      <c r="B800" s="242"/>
      <c r="C800" s="243"/>
      <c r="D800" s="229" t="s">
        <v>182</v>
      </c>
      <c r="E800" s="244" t="s">
        <v>19</v>
      </c>
      <c r="F800" s="245" t="s">
        <v>1241</v>
      </c>
      <c r="G800" s="243"/>
      <c r="H800" s="246">
        <v>100</v>
      </c>
      <c r="I800" s="247"/>
      <c r="J800" s="243"/>
      <c r="K800" s="243"/>
      <c r="L800" s="248"/>
      <c r="M800" s="249"/>
      <c r="N800" s="250"/>
      <c r="O800" s="250"/>
      <c r="P800" s="250"/>
      <c r="Q800" s="250"/>
      <c r="R800" s="250"/>
      <c r="S800" s="250"/>
      <c r="T800" s="251"/>
      <c r="AT800" s="252" t="s">
        <v>182</v>
      </c>
      <c r="AU800" s="252" t="s">
        <v>83</v>
      </c>
      <c r="AV800" s="13" t="s">
        <v>83</v>
      </c>
      <c r="AW800" s="13" t="s">
        <v>35</v>
      </c>
      <c r="AX800" s="13" t="s">
        <v>81</v>
      </c>
      <c r="AY800" s="252" t="s">
        <v>152</v>
      </c>
    </row>
    <row r="801" s="1" customFormat="1" ht="24" customHeight="1">
      <c r="B801" s="38"/>
      <c r="C801" s="211" t="s">
        <v>2796</v>
      </c>
      <c r="D801" s="211" t="s">
        <v>155</v>
      </c>
      <c r="E801" s="212" t="s">
        <v>2797</v>
      </c>
      <c r="F801" s="213" t="s">
        <v>2798</v>
      </c>
      <c r="G801" s="214" t="s">
        <v>236</v>
      </c>
      <c r="H801" s="215">
        <v>100</v>
      </c>
      <c r="I801" s="216"/>
      <c r="J801" s="217">
        <f>ROUND(I801*H801,2)</f>
        <v>0</v>
      </c>
      <c r="K801" s="213" t="s">
        <v>178</v>
      </c>
      <c r="L801" s="43"/>
      <c r="M801" s="225" t="s">
        <v>19</v>
      </c>
      <c r="N801" s="226" t="s">
        <v>44</v>
      </c>
      <c r="O801" s="83"/>
      <c r="P801" s="227">
        <f>O801*H801</f>
        <v>0</v>
      </c>
      <c r="Q801" s="227">
        <v>0</v>
      </c>
      <c r="R801" s="227">
        <f>Q801*H801</f>
        <v>0</v>
      </c>
      <c r="S801" s="227">
        <v>0</v>
      </c>
      <c r="T801" s="228">
        <f>S801*H801</f>
        <v>0</v>
      </c>
      <c r="AR801" s="223" t="s">
        <v>285</v>
      </c>
      <c r="AT801" s="223" t="s">
        <v>155</v>
      </c>
      <c r="AU801" s="223" t="s">
        <v>83</v>
      </c>
      <c r="AY801" s="17" t="s">
        <v>152</v>
      </c>
      <c r="BE801" s="224">
        <f>IF(N801="základní",J801,0)</f>
        <v>0</v>
      </c>
      <c r="BF801" s="224">
        <f>IF(N801="snížená",J801,0)</f>
        <v>0</v>
      </c>
      <c r="BG801" s="224">
        <f>IF(N801="zákl. přenesená",J801,0)</f>
        <v>0</v>
      </c>
      <c r="BH801" s="224">
        <f>IF(N801="sníž. přenesená",J801,0)</f>
        <v>0</v>
      </c>
      <c r="BI801" s="224">
        <f>IF(N801="nulová",J801,0)</f>
        <v>0</v>
      </c>
      <c r="BJ801" s="17" t="s">
        <v>81</v>
      </c>
      <c r="BK801" s="224">
        <f>ROUND(I801*H801,2)</f>
        <v>0</v>
      </c>
      <c r="BL801" s="17" t="s">
        <v>285</v>
      </c>
      <c r="BM801" s="223" t="s">
        <v>2799</v>
      </c>
    </row>
    <row r="802" s="13" customFormat="1">
      <c r="B802" s="242"/>
      <c r="C802" s="243"/>
      <c r="D802" s="229" t="s">
        <v>182</v>
      </c>
      <c r="E802" s="244" t="s">
        <v>19</v>
      </c>
      <c r="F802" s="245" t="s">
        <v>1241</v>
      </c>
      <c r="G802" s="243"/>
      <c r="H802" s="246">
        <v>100</v>
      </c>
      <c r="I802" s="247"/>
      <c r="J802" s="243"/>
      <c r="K802" s="243"/>
      <c r="L802" s="248"/>
      <c r="M802" s="249"/>
      <c r="N802" s="250"/>
      <c r="O802" s="250"/>
      <c r="P802" s="250"/>
      <c r="Q802" s="250"/>
      <c r="R802" s="250"/>
      <c r="S802" s="250"/>
      <c r="T802" s="251"/>
      <c r="AT802" s="252" t="s">
        <v>182</v>
      </c>
      <c r="AU802" s="252" t="s">
        <v>83</v>
      </c>
      <c r="AV802" s="13" t="s">
        <v>83</v>
      </c>
      <c r="AW802" s="13" t="s">
        <v>35</v>
      </c>
      <c r="AX802" s="13" t="s">
        <v>81</v>
      </c>
      <c r="AY802" s="252" t="s">
        <v>152</v>
      </c>
    </row>
    <row r="803" s="1" customFormat="1" ht="24" customHeight="1">
      <c r="B803" s="38"/>
      <c r="C803" s="211" t="s">
        <v>2800</v>
      </c>
      <c r="D803" s="211" t="s">
        <v>155</v>
      </c>
      <c r="E803" s="212" t="s">
        <v>2801</v>
      </c>
      <c r="F803" s="213" t="s">
        <v>2802</v>
      </c>
      <c r="G803" s="214" t="s">
        <v>254</v>
      </c>
      <c r="H803" s="215">
        <v>40</v>
      </c>
      <c r="I803" s="216"/>
      <c r="J803" s="217">
        <f>ROUND(I803*H803,2)</f>
        <v>0</v>
      </c>
      <c r="K803" s="213" t="s">
        <v>1387</v>
      </c>
      <c r="L803" s="43"/>
      <c r="M803" s="225" t="s">
        <v>19</v>
      </c>
      <c r="N803" s="226" t="s">
        <v>44</v>
      </c>
      <c r="O803" s="83"/>
      <c r="P803" s="227">
        <f>O803*H803</f>
        <v>0</v>
      </c>
      <c r="Q803" s="227">
        <v>0.00031</v>
      </c>
      <c r="R803" s="227">
        <f>Q803*H803</f>
        <v>0.0124</v>
      </c>
      <c r="S803" s="227">
        <v>0</v>
      </c>
      <c r="T803" s="228">
        <f>S803*H803</f>
        <v>0</v>
      </c>
      <c r="AR803" s="223" t="s">
        <v>285</v>
      </c>
      <c r="AT803" s="223" t="s">
        <v>155</v>
      </c>
      <c r="AU803" s="223" t="s">
        <v>83</v>
      </c>
      <c r="AY803" s="17" t="s">
        <v>152</v>
      </c>
      <c r="BE803" s="224">
        <f>IF(N803="základní",J803,0)</f>
        <v>0</v>
      </c>
      <c r="BF803" s="224">
        <f>IF(N803="snížená",J803,0)</f>
        <v>0</v>
      </c>
      <c r="BG803" s="224">
        <f>IF(N803="zákl. přenesená",J803,0)</f>
        <v>0</v>
      </c>
      <c r="BH803" s="224">
        <f>IF(N803="sníž. přenesená",J803,0)</f>
        <v>0</v>
      </c>
      <c r="BI803" s="224">
        <f>IF(N803="nulová",J803,0)</f>
        <v>0</v>
      </c>
      <c r="BJ803" s="17" t="s">
        <v>81</v>
      </c>
      <c r="BK803" s="224">
        <f>ROUND(I803*H803,2)</f>
        <v>0</v>
      </c>
      <c r="BL803" s="17" t="s">
        <v>285</v>
      </c>
      <c r="BM803" s="223" t="s">
        <v>2803</v>
      </c>
    </row>
    <row r="804" s="13" customFormat="1">
      <c r="B804" s="242"/>
      <c r="C804" s="243"/>
      <c r="D804" s="229" t="s">
        <v>182</v>
      </c>
      <c r="E804" s="244" t="s">
        <v>19</v>
      </c>
      <c r="F804" s="245" t="s">
        <v>473</v>
      </c>
      <c r="G804" s="243"/>
      <c r="H804" s="246">
        <v>40</v>
      </c>
      <c r="I804" s="247"/>
      <c r="J804" s="243"/>
      <c r="K804" s="243"/>
      <c r="L804" s="248"/>
      <c r="M804" s="249"/>
      <c r="N804" s="250"/>
      <c r="O804" s="250"/>
      <c r="P804" s="250"/>
      <c r="Q804" s="250"/>
      <c r="R804" s="250"/>
      <c r="S804" s="250"/>
      <c r="T804" s="251"/>
      <c r="AT804" s="252" t="s">
        <v>182</v>
      </c>
      <c r="AU804" s="252" t="s">
        <v>83</v>
      </c>
      <c r="AV804" s="13" t="s">
        <v>83</v>
      </c>
      <c r="AW804" s="13" t="s">
        <v>35</v>
      </c>
      <c r="AX804" s="13" t="s">
        <v>81</v>
      </c>
      <c r="AY804" s="252" t="s">
        <v>152</v>
      </c>
    </row>
    <row r="805" s="11" customFormat="1" ht="22.8" customHeight="1">
      <c r="B805" s="195"/>
      <c r="C805" s="196"/>
      <c r="D805" s="197" t="s">
        <v>72</v>
      </c>
      <c r="E805" s="209" t="s">
        <v>2804</v>
      </c>
      <c r="F805" s="209" t="s">
        <v>2805</v>
      </c>
      <c r="G805" s="196"/>
      <c r="H805" s="196"/>
      <c r="I805" s="199"/>
      <c r="J805" s="210">
        <f>BK805</f>
        <v>0</v>
      </c>
      <c r="K805" s="196"/>
      <c r="L805" s="201"/>
      <c r="M805" s="202"/>
      <c r="N805" s="203"/>
      <c r="O805" s="203"/>
      <c r="P805" s="204">
        <f>SUM(P806:P823)</f>
        <v>0</v>
      </c>
      <c r="Q805" s="203"/>
      <c r="R805" s="204">
        <f>SUM(R806:R823)</f>
        <v>0.14488890000000002</v>
      </c>
      <c r="S805" s="203"/>
      <c r="T805" s="205">
        <f>SUM(T806:T823)</f>
        <v>0</v>
      </c>
      <c r="AR805" s="206" t="s">
        <v>83</v>
      </c>
      <c r="AT805" s="207" t="s">
        <v>72</v>
      </c>
      <c r="AU805" s="207" t="s">
        <v>81</v>
      </c>
      <c r="AY805" s="206" t="s">
        <v>152</v>
      </c>
      <c r="BK805" s="208">
        <f>SUM(BK806:BK823)</f>
        <v>0</v>
      </c>
    </row>
    <row r="806" s="1" customFormat="1" ht="36" customHeight="1">
      <c r="B806" s="38"/>
      <c r="C806" s="211" t="s">
        <v>2806</v>
      </c>
      <c r="D806" s="211" t="s">
        <v>155</v>
      </c>
      <c r="E806" s="212" t="s">
        <v>2807</v>
      </c>
      <c r="F806" s="213" t="s">
        <v>2808</v>
      </c>
      <c r="G806" s="214" t="s">
        <v>236</v>
      </c>
      <c r="H806" s="215">
        <v>482.96300000000002</v>
      </c>
      <c r="I806" s="216"/>
      <c r="J806" s="217">
        <f>ROUND(I806*H806,2)</f>
        <v>0</v>
      </c>
      <c r="K806" s="213" t="s">
        <v>178</v>
      </c>
      <c r="L806" s="43"/>
      <c r="M806" s="225" t="s">
        <v>19</v>
      </c>
      <c r="N806" s="226" t="s">
        <v>44</v>
      </c>
      <c r="O806" s="83"/>
      <c r="P806" s="227">
        <f>O806*H806</f>
        <v>0</v>
      </c>
      <c r="Q806" s="227">
        <v>0.00029</v>
      </c>
      <c r="R806" s="227">
        <f>Q806*H806</f>
        <v>0.14005927000000001</v>
      </c>
      <c r="S806" s="227">
        <v>0</v>
      </c>
      <c r="T806" s="228">
        <f>S806*H806</f>
        <v>0</v>
      </c>
      <c r="AR806" s="223" t="s">
        <v>285</v>
      </c>
      <c r="AT806" s="223" t="s">
        <v>155</v>
      </c>
      <c r="AU806" s="223" t="s">
        <v>83</v>
      </c>
      <c r="AY806" s="17" t="s">
        <v>152</v>
      </c>
      <c r="BE806" s="224">
        <f>IF(N806="základní",J806,0)</f>
        <v>0</v>
      </c>
      <c r="BF806" s="224">
        <f>IF(N806="snížená",J806,0)</f>
        <v>0</v>
      </c>
      <c r="BG806" s="224">
        <f>IF(N806="zákl. přenesená",J806,0)</f>
        <v>0</v>
      </c>
      <c r="BH806" s="224">
        <f>IF(N806="sníž. přenesená",J806,0)</f>
        <v>0</v>
      </c>
      <c r="BI806" s="224">
        <f>IF(N806="nulová",J806,0)</f>
        <v>0</v>
      </c>
      <c r="BJ806" s="17" t="s">
        <v>81</v>
      </c>
      <c r="BK806" s="224">
        <f>ROUND(I806*H806,2)</f>
        <v>0</v>
      </c>
      <c r="BL806" s="17" t="s">
        <v>285</v>
      </c>
      <c r="BM806" s="223" t="s">
        <v>2809</v>
      </c>
    </row>
    <row r="807" s="13" customFormat="1">
      <c r="B807" s="242"/>
      <c r="C807" s="243"/>
      <c r="D807" s="229" t="s">
        <v>182</v>
      </c>
      <c r="E807" s="244" t="s">
        <v>19</v>
      </c>
      <c r="F807" s="245" t="s">
        <v>1852</v>
      </c>
      <c r="G807" s="243"/>
      <c r="H807" s="246">
        <v>202.5</v>
      </c>
      <c r="I807" s="247"/>
      <c r="J807" s="243"/>
      <c r="K807" s="243"/>
      <c r="L807" s="248"/>
      <c r="M807" s="249"/>
      <c r="N807" s="250"/>
      <c r="O807" s="250"/>
      <c r="P807" s="250"/>
      <c r="Q807" s="250"/>
      <c r="R807" s="250"/>
      <c r="S807" s="250"/>
      <c r="T807" s="251"/>
      <c r="AT807" s="252" t="s">
        <v>182</v>
      </c>
      <c r="AU807" s="252" t="s">
        <v>83</v>
      </c>
      <c r="AV807" s="13" t="s">
        <v>83</v>
      </c>
      <c r="AW807" s="13" t="s">
        <v>35</v>
      </c>
      <c r="AX807" s="13" t="s">
        <v>73</v>
      </c>
      <c r="AY807" s="252" t="s">
        <v>152</v>
      </c>
    </row>
    <row r="808" s="13" customFormat="1">
      <c r="B808" s="242"/>
      <c r="C808" s="243"/>
      <c r="D808" s="229" t="s">
        <v>182</v>
      </c>
      <c r="E808" s="244" t="s">
        <v>19</v>
      </c>
      <c r="F808" s="245" t="s">
        <v>1846</v>
      </c>
      <c r="G808" s="243"/>
      <c r="H808" s="246">
        <v>96</v>
      </c>
      <c r="I808" s="247"/>
      <c r="J808" s="243"/>
      <c r="K808" s="243"/>
      <c r="L808" s="248"/>
      <c r="M808" s="249"/>
      <c r="N808" s="250"/>
      <c r="O808" s="250"/>
      <c r="P808" s="250"/>
      <c r="Q808" s="250"/>
      <c r="R808" s="250"/>
      <c r="S808" s="250"/>
      <c r="T808" s="251"/>
      <c r="AT808" s="252" t="s">
        <v>182</v>
      </c>
      <c r="AU808" s="252" t="s">
        <v>83</v>
      </c>
      <c r="AV808" s="13" t="s">
        <v>83</v>
      </c>
      <c r="AW808" s="13" t="s">
        <v>35</v>
      </c>
      <c r="AX808" s="13" t="s">
        <v>73</v>
      </c>
      <c r="AY808" s="252" t="s">
        <v>152</v>
      </c>
    </row>
    <row r="809" s="13" customFormat="1">
      <c r="B809" s="242"/>
      <c r="C809" s="243"/>
      <c r="D809" s="229" t="s">
        <v>182</v>
      </c>
      <c r="E809" s="244" t="s">
        <v>19</v>
      </c>
      <c r="F809" s="245" t="s">
        <v>1847</v>
      </c>
      <c r="G809" s="243"/>
      <c r="H809" s="246">
        <v>28.5</v>
      </c>
      <c r="I809" s="247"/>
      <c r="J809" s="243"/>
      <c r="K809" s="243"/>
      <c r="L809" s="248"/>
      <c r="M809" s="249"/>
      <c r="N809" s="250"/>
      <c r="O809" s="250"/>
      <c r="P809" s="250"/>
      <c r="Q809" s="250"/>
      <c r="R809" s="250"/>
      <c r="S809" s="250"/>
      <c r="T809" s="251"/>
      <c r="AT809" s="252" t="s">
        <v>182</v>
      </c>
      <c r="AU809" s="252" t="s">
        <v>83</v>
      </c>
      <c r="AV809" s="13" t="s">
        <v>83</v>
      </c>
      <c r="AW809" s="13" t="s">
        <v>35</v>
      </c>
      <c r="AX809" s="13" t="s">
        <v>73</v>
      </c>
      <c r="AY809" s="252" t="s">
        <v>152</v>
      </c>
    </row>
    <row r="810" s="13" customFormat="1">
      <c r="B810" s="242"/>
      <c r="C810" s="243"/>
      <c r="D810" s="229" t="s">
        <v>182</v>
      </c>
      <c r="E810" s="244" t="s">
        <v>19</v>
      </c>
      <c r="F810" s="245" t="s">
        <v>1853</v>
      </c>
      <c r="G810" s="243"/>
      <c r="H810" s="246">
        <v>46.875</v>
      </c>
      <c r="I810" s="247"/>
      <c r="J810" s="243"/>
      <c r="K810" s="243"/>
      <c r="L810" s="248"/>
      <c r="M810" s="249"/>
      <c r="N810" s="250"/>
      <c r="O810" s="250"/>
      <c r="P810" s="250"/>
      <c r="Q810" s="250"/>
      <c r="R810" s="250"/>
      <c r="S810" s="250"/>
      <c r="T810" s="251"/>
      <c r="AT810" s="252" t="s">
        <v>182</v>
      </c>
      <c r="AU810" s="252" t="s">
        <v>83</v>
      </c>
      <c r="AV810" s="13" t="s">
        <v>83</v>
      </c>
      <c r="AW810" s="13" t="s">
        <v>35</v>
      </c>
      <c r="AX810" s="13" t="s">
        <v>73</v>
      </c>
      <c r="AY810" s="252" t="s">
        <v>152</v>
      </c>
    </row>
    <row r="811" s="13" customFormat="1">
      <c r="B811" s="242"/>
      <c r="C811" s="243"/>
      <c r="D811" s="229" t="s">
        <v>182</v>
      </c>
      <c r="E811" s="244" t="s">
        <v>19</v>
      </c>
      <c r="F811" s="245" t="s">
        <v>1854</v>
      </c>
      <c r="G811" s="243"/>
      <c r="H811" s="246">
        <v>23.588000000000001</v>
      </c>
      <c r="I811" s="247"/>
      <c r="J811" s="243"/>
      <c r="K811" s="243"/>
      <c r="L811" s="248"/>
      <c r="M811" s="249"/>
      <c r="N811" s="250"/>
      <c r="O811" s="250"/>
      <c r="P811" s="250"/>
      <c r="Q811" s="250"/>
      <c r="R811" s="250"/>
      <c r="S811" s="250"/>
      <c r="T811" s="251"/>
      <c r="AT811" s="252" t="s">
        <v>182</v>
      </c>
      <c r="AU811" s="252" t="s">
        <v>83</v>
      </c>
      <c r="AV811" s="13" t="s">
        <v>83</v>
      </c>
      <c r="AW811" s="13" t="s">
        <v>35</v>
      </c>
      <c r="AX811" s="13" t="s">
        <v>73</v>
      </c>
      <c r="AY811" s="252" t="s">
        <v>152</v>
      </c>
    </row>
    <row r="812" s="13" customFormat="1">
      <c r="B812" s="242"/>
      <c r="C812" s="243"/>
      <c r="D812" s="229" t="s">
        <v>182</v>
      </c>
      <c r="E812" s="244" t="s">
        <v>19</v>
      </c>
      <c r="F812" s="245" t="s">
        <v>2754</v>
      </c>
      <c r="G812" s="243"/>
      <c r="H812" s="246">
        <v>75</v>
      </c>
      <c r="I812" s="247"/>
      <c r="J812" s="243"/>
      <c r="K812" s="243"/>
      <c r="L812" s="248"/>
      <c r="M812" s="249"/>
      <c r="N812" s="250"/>
      <c r="O812" s="250"/>
      <c r="P812" s="250"/>
      <c r="Q812" s="250"/>
      <c r="R812" s="250"/>
      <c r="S812" s="250"/>
      <c r="T812" s="251"/>
      <c r="AT812" s="252" t="s">
        <v>182</v>
      </c>
      <c r="AU812" s="252" t="s">
        <v>83</v>
      </c>
      <c r="AV812" s="13" t="s">
        <v>83</v>
      </c>
      <c r="AW812" s="13" t="s">
        <v>35</v>
      </c>
      <c r="AX812" s="13" t="s">
        <v>73</v>
      </c>
      <c r="AY812" s="252" t="s">
        <v>152</v>
      </c>
    </row>
    <row r="813" s="13" customFormat="1">
      <c r="B813" s="242"/>
      <c r="C813" s="243"/>
      <c r="D813" s="229" t="s">
        <v>182</v>
      </c>
      <c r="E813" s="244" t="s">
        <v>19</v>
      </c>
      <c r="F813" s="245" t="s">
        <v>2755</v>
      </c>
      <c r="G813" s="243"/>
      <c r="H813" s="246">
        <v>10.5</v>
      </c>
      <c r="I813" s="247"/>
      <c r="J813" s="243"/>
      <c r="K813" s="243"/>
      <c r="L813" s="248"/>
      <c r="M813" s="249"/>
      <c r="N813" s="250"/>
      <c r="O813" s="250"/>
      <c r="P813" s="250"/>
      <c r="Q813" s="250"/>
      <c r="R813" s="250"/>
      <c r="S813" s="250"/>
      <c r="T813" s="251"/>
      <c r="AT813" s="252" t="s">
        <v>182</v>
      </c>
      <c r="AU813" s="252" t="s">
        <v>83</v>
      </c>
      <c r="AV813" s="13" t="s">
        <v>83</v>
      </c>
      <c r="AW813" s="13" t="s">
        <v>35</v>
      </c>
      <c r="AX813" s="13" t="s">
        <v>73</v>
      </c>
      <c r="AY813" s="252" t="s">
        <v>152</v>
      </c>
    </row>
    <row r="814" s="14" customFormat="1">
      <c r="B814" s="253"/>
      <c r="C814" s="254"/>
      <c r="D814" s="229" t="s">
        <v>182</v>
      </c>
      <c r="E814" s="255" t="s">
        <v>19</v>
      </c>
      <c r="F814" s="256" t="s">
        <v>189</v>
      </c>
      <c r="G814" s="254"/>
      <c r="H814" s="257">
        <v>482.96300000000002</v>
      </c>
      <c r="I814" s="258"/>
      <c r="J814" s="254"/>
      <c r="K814" s="254"/>
      <c r="L814" s="259"/>
      <c r="M814" s="260"/>
      <c r="N814" s="261"/>
      <c r="O814" s="261"/>
      <c r="P814" s="261"/>
      <c r="Q814" s="261"/>
      <c r="R814" s="261"/>
      <c r="S814" s="261"/>
      <c r="T814" s="262"/>
      <c r="AT814" s="263" t="s">
        <v>182</v>
      </c>
      <c r="AU814" s="263" t="s">
        <v>83</v>
      </c>
      <c r="AV814" s="14" t="s">
        <v>151</v>
      </c>
      <c r="AW814" s="14" t="s">
        <v>35</v>
      </c>
      <c r="AX814" s="14" t="s">
        <v>81</v>
      </c>
      <c r="AY814" s="263" t="s">
        <v>152</v>
      </c>
    </row>
    <row r="815" s="1" customFormat="1" ht="36" customHeight="1">
      <c r="B815" s="38"/>
      <c r="C815" s="211" t="s">
        <v>2810</v>
      </c>
      <c r="D815" s="211" t="s">
        <v>155</v>
      </c>
      <c r="E815" s="212" t="s">
        <v>2811</v>
      </c>
      <c r="F815" s="213" t="s">
        <v>2812</v>
      </c>
      <c r="G815" s="214" t="s">
        <v>236</v>
      </c>
      <c r="H815" s="215">
        <v>482.96300000000002</v>
      </c>
      <c r="I815" s="216"/>
      <c r="J815" s="217">
        <f>ROUND(I815*H815,2)</f>
        <v>0</v>
      </c>
      <c r="K815" s="213" t="s">
        <v>178</v>
      </c>
      <c r="L815" s="43"/>
      <c r="M815" s="225" t="s">
        <v>19</v>
      </c>
      <c r="N815" s="226" t="s">
        <v>44</v>
      </c>
      <c r="O815" s="83"/>
      <c r="P815" s="227">
        <f>O815*H815</f>
        <v>0</v>
      </c>
      <c r="Q815" s="227">
        <v>1.0000000000000001E-05</v>
      </c>
      <c r="R815" s="227">
        <f>Q815*H815</f>
        <v>0.0048296300000000006</v>
      </c>
      <c r="S815" s="227">
        <v>0</v>
      </c>
      <c r="T815" s="228">
        <f>S815*H815</f>
        <v>0</v>
      </c>
      <c r="AR815" s="223" t="s">
        <v>285</v>
      </c>
      <c r="AT815" s="223" t="s">
        <v>155</v>
      </c>
      <c r="AU815" s="223" t="s">
        <v>83</v>
      </c>
      <c r="AY815" s="17" t="s">
        <v>152</v>
      </c>
      <c r="BE815" s="224">
        <f>IF(N815="základní",J815,0)</f>
        <v>0</v>
      </c>
      <c r="BF815" s="224">
        <f>IF(N815="snížená",J815,0)</f>
        <v>0</v>
      </c>
      <c r="BG815" s="224">
        <f>IF(N815="zákl. přenesená",J815,0)</f>
        <v>0</v>
      </c>
      <c r="BH815" s="224">
        <f>IF(N815="sníž. přenesená",J815,0)</f>
        <v>0</v>
      </c>
      <c r="BI815" s="224">
        <f>IF(N815="nulová",J815,0)</f>
        <v>0</v>
      </c>
      <c r="BJ815" s="17" t="s">
        <v>81</v>
      </c>
      <c r="BK815" s="224">
        <f>ROUND(I815*H815,2)</f>
        <v>0</v>
      </c>
      <c r="BL815" s="17" t="s">
        <v>285</v>
      </c>
      <c r="BM815" s="223" t="s">
        <v>2813</v>
      </c>
    </row>
    <row r="816" s="13" customFormat="1">
      <c r="B816" s="242"/>
      <c r="C816" s="243"/>
      <c r="D816" s="229" t="s">
        <v>182</v>
      </c>
      <c r="E816" s="244" t="s">
        <v>19</v>
      </c>
      <c r="F816" s="245" t="s">
        <v>1852</v>
      </c>
      <c r="G816" s="243"/>
      <c r="H816" s="246">
        <v>202.5</v>
      </c>
      <c r="I816" s="247"/>
      <c r="J816" s="243"/>
      <c r="K816" s="243"/>
      <c r="L816" s="248"/>
      <c r="M816" s="249"/>
      <c r="N816" s="250"/>
      <c r="O816" s="250"/>
      <c r="P816" s="250"/>
      <c r="Q816" s="250"/>
      <c r="R816" s="250"/>
      <c r="S816" s="250"/>
      <c r="T816" s="251"/>
      <c r="AT816" s="252" t="s">
        <v>182</v>
      </c>
      <c r="AU816" s="252" t="s">
        <v>83</v>
      </c>
      <c r="AV816" s="13" t="s">
        <v>83</v>
      </c>
      <c r="AW816" s="13" t="s">
        <v>35</v>
      </c>
      <c r="AX816" s="13" t="s">
        <v>73</v>
      </c>
      <c r="AY816" s="252" t="s">
        <v>152</v>
      </c>
    </row>
    <row r="817" s="13" customFormat="1">
      <c r="B817" s="242"/>
      <c r="C817" s="243"/>
      <c r="D817" s="229" t="s">
        <v>182</v>
      </c>
      <c r="E817" s="244" t="s">
        <v>19</v>
      </c>
      <c r="F817" s="245" t="s">
        <v>1846</v>
      </c>
      <c r="G817" s="243"/>
      <c r="H817" s="246">
        <v>96</v>
      </c>
      <c r="I817" s="247"/>
      <c r="J817" s="243"/>
      <c r="K817" s="243"/>
      <c r="L817" s="248"/>
      <c r="M817" s="249"/>
      <c r="N817" s="250"/>
      <c r="O817" s="250"/>
      <c r="P817" s="250"/>
      <c r="Q817" s="250"/>
      <c r="R817" s="250"/>
      <c r="S817" s="250"/>
      <c r="T817" s="251"/>
      <c r="AT817" s="252" t="s">
        <v>182</v>
      </c>
      <c r="AU817" s="252" t="s">
        <v>83</v>
      </c>
      <c r="AV817" s="13" t="s">
        <v>83</v>
      </c>
      <c r="AW817" s="13" t="s">
        <v>35</v>
      </c>
      <c r="AX817" s="13" t="s">
        <v>73</v>
      </c>
      <c r="AY817" s="252" t="s">
        <v>152</v>
      </c>
    </row>
    <row r="818" s="13" customFormat="1">
      <c r="B818" s="242"/>
      <c r="C818" s="243"/>
      <c r="D818" s="229" t="s">
        <v>182</v>
      </c>
      <c r="E818" s="244" t="s">
        <v>19</v>
      </c>
      <c r="F818" s="245" t="s">
        <v>1847</v>
      </c>
      <c r="G818" s="243"/>
      <c r="H818" s="246">
        <v>28.5</v>
      </c>
      <c r="I818" s="247"/>
      <c r="J818" s="243"/>
      <c r="K818" s="243"/>
      <c r="L818" s="248"/>
      <c r="M818" s="249"/>
      <c r="N818" s="250"/>
      <c r="O818" s="250"/>
      <c r="P818" s="250"/>
      <c r="Q818" s="250"/>
      <c r="R818" s="250"/>
      <c r="S818" s="250"/>
      <c r="T818" s="251"/>
      <c r="AT818" s="252" t="s">
        <v>182</v>
      </c>
      <c r="AU818" s="252" t="s">
        <v>83</v>
      </c>
      <c r="AV818" s="13" t="s">
        <v>83</v>
      </c>
      <c r="AW818" s="13" t="s">
        <v>35</v>
      </c>
      <c r="AX818" s="13" t="s">
        <v>73</v>
      </c>
      <c r="AY818" s="252" t="s">
        <v>152</v>
      </c>
    </row>
    <row r="819" s="13" customFormat="1">
      <c r="B819" s="242"/>
      <c r="C819" s="243"/>
      <c r="D819" s="229" t="s">
        <v>182</v>
      </c>
      <c r="E819" s="244" t="s">
        <v>19</v>
      </c>
      <c r="F819" s="245" t="s">
        <v>1853</v>
      </c>
      <c r="G819" s="243"/>
      <c r="H819" s="246">
        <v>46.875</v>
      </c>
      <c r="I819" s="247"/>
      <c r="J819" s="243"/>
      <c r="K819" s="243"/>
      <c r="L819" s="248"/>
      <c r="M819" s="249"/>
      <c r="N819" s="250"/>
      <c r="O819" s="250"/>
      <c r="P819" s="250"/>
      <c r="Q819" s="250"/>
      <c r="R819" s="250"/>
      <c r="S819" s="250"/>
      <c r="T819" s="251"/>
      <c r="AT819" s="252" t="s">
        <v>182</v>
      </c>
      <c r="AU819" s="252" t="s">
        <v>83</v>
      </c>
      <c r="AV819" s="13" t="s">
        <v>83</v>
      </c>
      <c r="AW819" s="13" t="s">
        <v>35</v>
      </c>
      <c r="AX819" s="13" t="s">
        <v>73</v>
      </c>
      <c r="AY819" s="252" t="s">
        <v>152</v>
      </c>
    </row>
    <row r="820" s="13" customFormat="1">
      <c r="B820" s="242"/>
      <c r="C820" s="243"/>
      <c r="D820" s="229" t="s">
        <v>182</v>
      </c>
      <c r="E820" s="244" t="s">
        <v>19</v>
      </c>
      <c r="F820" s="245" t="s">
        <v>1854</v>
      </c>
      <c r="G820" s="243"/>
      <c r="H820" s="246">
        <v>23.588000000000001</v>
      </c>
      <c r="I820" s="247"/>
      <c r="J820" s="243"/>
      <c r="K820" s="243"/>
      <c r="L820" s="248"/>
      <c r="M820" s="249"/>
      <c r="N820" s="250"/>
      <c r="O820" s="250"/>
      <c r="P820" s="250"/>
      <c r="Q820" s="250"/>
      <c r="R820" s="250"/>
      <c r="S820" s="250"/>
      <c r="T820" s="251"/>
      <c r="AT820" s="252" t="s">
        <v>182</v>
      </c>
      <c r="AU820" s="252" t="s">
        <v>83</v>
      </c>
      <c r="AV820" s="13" t="s">
        <v>83</v>
      </c>
      <c r="AW820" s="13" t="s">
        <v>35</v>
      </c>
      <c r="AX820" s="13" t="s">
        <v>73</v>
      </c>
      <c r="AY820" s="252" t="s">
        <v>152</v>
      </c>
    </row>
    <row r="821" s="13" customFormat="1">
      <c r="B821" s="242"/>
      <c r="C821" s="243"/>
      <c r="D821" s="229" t="s">
        <v>182</v>
      </c>
      <c r="E821" s="244" t="s">
        <v>19</v>
      </c>
      <c r="F821" s="245" t="s">
        <v>2754</v>
      </c>
      <c r="G821" s="243"/>
      <c r="H821" s="246">
        <v>75</v>
      </c>
      <c r="I821" s="247"/>
      <c r="J821" s="243"/>
      <c r="K821" s="243"/>
      <c r="L821" s="248"/>
      <c r="M821" s="249"/>
      <c r="N821" s="250"/>
      <c r="O821" s="250"/>
      <c r="P821" s="250"/>
      <c r="Q821" s="250"/>
      <c r="R821" s="250"/>
      <c r="S821" s="250"/>
      <c r="T821" s="251"/>
      <c r="AT821" s="252" t="s">
        <v>182</v>
      </c>
      <c r="AU821" s="252" t="s">
        <v>83</v>
      </c>
      <c r="AV821" s="13" t="s">
        <v>83</v>
      </c>
      <c r="AW821" s="13" t="s">
        <v>35</v>
      </c>
      <c r="AX821" s="13" t="s">
        <v>73</v>
      </c>
      <c r="AY821" s="252" t="s">
        <v>152</v>
      </c>
    </row>
    <row r="822" s="13" customFormat="1">
      <c r="B822" s="242"/>
      <c r="C822" s="243"/>
      <c r="D822" s="229" t="s">
        <v>182</v>
      </c>
      <c r="E822" s="244" t="s">
        <v>19</v>
      </c>
      <c r="F822" s="245" t="s">
        <v>2755</v>
      </c>
      <c r="G822" s="243"/>
      <c r="H822" s="246">
        <v>10.5</v>
      </c>
      <c r="I822" s="247"/>
      <c r="J822" s="243"/>
      <c r="K822" s="243"/>
      <c r="L822" s="248"/>
      <c r="M822" s="249"/>
      <c r="N822" s="250"/>
      <c r="O822" s="250"/>
      <c r="P822" s="250"/>
      <c r="Q822" s="250"/>
      <c r="R822" s="250"/>
      <c r="S822" s="250"/>
      <c r="T822" s="251"/>
      <c r="AT822" s="252" t="s">
        <v>182</v>
      </c>
      <c r="AU822" s="252" t="s">
        <v>83</v>
      </c>
      <c r="AV822" s="13" t="s">
        <v>83</v>
      </c>
      <c r="AW822" s="13" t="s">
        <v>35</v>
      </c>
      <c r="AX822" s="13" t="s">
        <v>73</v>
      </c>
      <c r="AY822" s="252" t="s">
        <v>152</v>
      </c>
    </row>
    <row r="823" s="14" customFormat="1">
      <c r="B823" s="253"/>
      <c r="C823" s="254"/>
      <c r="D823" s="229" t="s">
        <v>182</v>
      </c>
      <c r="E823" s="255" t="s">
        <v>19</v>
      </c>
      <c r="F823" s="256" t="s">
        <v>189</v>
      </c>
      <c r="G823" s="254"/>
      <c r="H823" s="257">
        <v>482.96300000000002</v>
      </c>
      <c r="I823" s="258"/>
      <c r="J823" s="254"/>
      <c r="K823" s="254"/>
      <c r="L823" s="259"/>
      <c r="M823" s="279"/>
      <c r="N823" s="280"/>
      <c r="O823" s="280"/>
      <c r="P823" s="280"/>
      <c r="Q823" s="280"/>
      <c r="R823" s="280"/>
      <c r="S823" s="280"/>
      <c r="T823" s="281"/>
      <c r="AT823" s="263" t="s">
        <v>182</v>
      </c>
      <c r="AU823" s="263" t="s">
        <v>83</v>
      </c>
      <c r="AV823" s="14" t="s">
        <v>151</v>
      </c>
      <c r="AW823" s="14" t="s">
        <v>35</v>
      </c>
      <c r="AX823" s="14" t="s">
        <v>81</v>
      </c>
      <c r="AY823" s="263" t="s">
        <v>152</v>
      </c>
    </row>
    <row r="824" s="1" customFormat="1" ht="6.96" customHeight="1">
      <c r="B824" s="58"/>
      <c r="C824" s="59"/>
      <c r="D824" s="59"/>
      <c r="E824" s="59"/>
      <c r="F824" s="59"/>
      <c r="G824" s="59"/>
      <c r="H824" s="59"/>
      <c r="I824" s="161"/>
      <c r="J824" s="59"/>
      <c r="K824" s="59"/>
      <c r="L824" s="43"/>
    </row>
  </sheetData>
  <sheetProtection sheet="1" autoFilter="0" formatColumns="0" formatRows="0" objects="1" scenarios="1" spinCount="100000" saltValue="k7Sjr2JO4Z8M4lwP3PAo8URNY80+HKHl/5A+jVUvXB+WSqXC+bPzCTauJVQ60jCcLKppWgeuLjGsfyawDSVWXw==" hashValue="908f3K7HGsoX1AyZzasyHV6UHUzkLapJUOdRw27g2mPoE4SICWqZ03JaaJTS1jnbc65yb+c1v13/rBpN0cBVGA==" algorithmName="SHA-512" password="CC35"/>
  <autoFilter ref="C107:K823"/>
  <mergeCells count="9">
    <mergeCell ref="E7:H7"/>
    <mergeCell ref="E9:H9"/>
    <mergeCell ref="E18:H18"/>
    <mergeCell ref="E27:H27"/>
    <mergeCell ref="E48:H48"/>
    <mergeCell ref="E50:H50"/>
    <mergeCell ref="E98:H98"/>
    <mergeCell ref="E100:H10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2814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2815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2816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ROUND(J85,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ROUND((SUM(BE85:BE163)),  2)</f>
        <v>0</v>
      </c>
      <c r="I33" s="150">
        <v>0.20999999999999999</v>
      </c>
      <c r="J33" s="149">
        <f>ROUND(((SUM(BE85:BE163))*I33),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ROUND((SUM(BF85:BF163)),  2)</f>
        <v>0</v>
      </c>
      <c r="I34" s="150">
        <v>0.14999999999999999</v>
      </c>
      <c r="J34" s="149">
        <f>ROUND(((SUM(BF85:BF163))*I34),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ROUND((SUM(BG85:BG163)),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ROUND((SUM(BH85:BH163)),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ROUND((SUM(BI85:BI163)),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06 - Trakční vedení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DOPRAVNÍ PROJEKTOVÁNÍ SPL. S R.O.</v>
      </c>
      <c r="K54" s="39"/>
      <c r="L54" s="43"/>
    </row>
    <row r="55" s="1" customFormat="1" ht="58.2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Kamarád Miloš, SUDOP BRNO SPOL. S 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J85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J86</f>
        <v>0</v>
      </c>
      <c r="K60" s="172"/>
      <c r="L60" s="177"/>
    </row>
    <row r="61" s="9" customFormat="1" ht="19.92" customHeight="1">
      <c r="B61" s="178"/>
      <c r="C61" s="179"/>
      <c r="D61" s="180" t="s">
        <v>173</v>
      </c>
      <c r="E61" s="181"/>
      <c r="F61" s="181"/>
      <c r="G61" s="181"/>
      <c r="H61" s="181"/>
      <c r="I61" s="182"/>
      <c r="J61" s="183">
        <f>J87</f>
        <v>0</v>
      </c>
      <c r="K61" s="179"/>
      <c r="L61" s="184"/>
    </row>
    <row r="62" s="8" customFormat="1" ht="24.96" customHeight="1">
      <c r="B62" s="171"/>
      <c r="C62" s="172"/>
      <c r="D62" s="173" t="s">
        <v>2817</v>
      </c>
      <c r="E62" s="174"/>
      <c r="F62" s="174"/>
      <c r="G62" s="174"/>
      <c r="H62" s="174"/>
      <c r="I62" s="175"/>
      <c r="J62" s="176">
        <f>J96</f>
        <v>0</v>
      </c>
      <c r="K62" s="172"/>
      <c r="L62" s="177"/>
    </row>
    <row r="63" s="9" customFormat="1" ht="19.92" customHeight="1">
      <c r="B63" s="178"/>
      <c r="C63" s="179"/>
      <c r="D63" s="180" t="s">
        <v>2818</v>
      </c>
      <c r="E63" s="181"/>
      <c r="F63" s="181"/>
      <c r="G63" s="181"/>
      <c r="H63" s="181"/>
      <c r="I63" s="182"/>
      <c r="J63" s="183">
        <f>J97</f>
        <v>0</v>
      </c>
      <c r="K63" s="179"/>
      <c r="L63" s="184"/>
    </row>
    <row r="64" s="9" customFormat="1" ht="19.92" customHeight="1">
      <c r="B64" s="178"/>
      <c r="C64" s="179"/>
      <c r="D64" s="180" t="s">
        <v>2819</v>
      </c>
      <c r="E64" s="181"/>
      <c r="F64" s="181"/>
      <c r="G64" s="181"/>
      <c r="H64" s="181"/>
      <c r="I64" s="182"/>
      <c r="J64" s="183">
        <f>J142</f>
        <v>0</v>
      </c>
      <c r="K64" s="179"/>
      <c r="L64" s="184"/>
    </row>
    <row r="65" s="8" customFormat="1" ht="24.96" customHeight="1">
      <c r="B65" s="171"/>
      <c r="C65" s="172"/>
      <c r="D65" s="173" t="s">
        <v>2820</v>
      </c>
      <c r="E65" s="174"/>
      <c r="F65" s="174"/>
      <c r="G65" s="174"/>
      <c r="H65" s="174"/>
      <c r="I65" s="175"/>
      <c r="J65" s="176">
        <f>J151</f>
        <v>0</v>
      </c>
      <c r="K65" s="172"/>
      <c r="L65" s="177"/>
    </row>
    <row r="66" s="1" customFormat="1" ht="21.84" customHeight="1">
      <c r="B66" s="38"/>
      <c r="C66" s="39"/>
      <c r="D66" s="39"/>
      <c r="E66" s="39"/>
      <c r="F66" s="39"/>
      <c r="G66" s="39"/>
      <c r="H66" s="39"/>
      <c r="I66" s="135"/>
      <c r="J66" s="39"/>
      <c r="K66" s="39"/>
      <c r="L66" s="43"/>
    </row>
    <row r="67" s="1" customFormat="1" ht="6.96" customHeight="1">
      <c r="B67" s="58"/>
      <c r="C67" s="59"/>
      <c r="D67" s="59"/>
      <c r="E67" s="59"/>
      <c r="F67" s="59"/>
      <c r="G67" s="59"/>
      <c r="H67" s="59"/>
      <c r="I67" s="161"/>
      <c r="J67" s="59"/>
      <c r="K67" s="59"/>
      <c r="L67" s="43"/>
    </row>
    <row r="71" s="1" customFormat="1" ht="6.96" customHeight="1">
      <c r="B71" s="60"/>
      <c r="C71" s="61"/>
      <c r="D71" s="61"/>
      <c r="E71" s="61"/>
      <c r="F71" s="61"/>
      <c r="G71" s="61"/>
      <c r="H71" s="61"/>
      <c r="I71" s="164"/>
      <c r="J71" s="61"/>
      <c r="K71" s="61"/>
      <c r="L71" s="43"/>
    </row>
    <row r="72" s="1" customFormat="1" ht="24.96" customHeight="1">
      <c r="B72" s="38"/>
      <c r="C72" s="23" t="s">
        <v>136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6.96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12" customHeight="1">
      <c r="B74" s="38"/>
      <c r="C74" s="32" t="s">
        <v>16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165" t="str">
        <f>E7</f>
        <v>Revitalizace tramvajové smyčky Hlučínská</v>
      </c>
      <c r="F75" s="32"/>
      <c r="G75" s="32"/>
      <c r="H75" s="32"/>
      <c r="I75" s="135"/>
      <c r="J75" s="39"/>
      <c r="K75" s="39"/>
      <c r="L75" s="43"/>
    </row>
    <row r="76" s="1" customFormat="1" ht="12" customHeight="1">
      <c r="B76" s="38"/>
      <c r="C76" s="32" t="s">
        <v>125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6.5" customHeight="1">
      <c r="B77" s="38"/>
      <c r="C77" s="39"/>
      <c r="D77" s="39"/>
      <c r="E77" s="68" t="str">
        <f>E9</f>
        <v>SO 06 - Trakční vedení</v>
      </c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21</v>
      </c>
      <c r="D79" s="39"/>
      <c r="E79" s="39"/>
      <c r="F79" s="27" t="str">
        <f>F12</f>
        <v>Ostrava</v>
      </c>
      <c r="G79" s="39"/>
      <c r="H79" s="39"/>
      <c r="I79" s="138" t="s">
        <v>23</v>
      </c>
      <c r="J79" s="71" t="str">
        <f>IF(J12="","",J12)</f>
        <v>28. 2. 2019</v>
      </c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43.05" customHeight="1">
      <c r="B81" s="38"/>
      <c r="C81" s="32" t="s">
        <v>25</v>
      </c>
      <c r="D81" s="39"/>
      <c r="E81" s="39"/>
      <c r="F81" s="27" t="str">
        <f>E15</f>
        <v xml:space="preserve"> Dopravní podnik Ostrava a.s.</v>
      </c>
      <c r="G81" s="39"/>
      <c r="H81" s="39"/>
      <c r="I81" s="138" t="s">
        <v>32</v>
      </c>
      <c r="J81" s="36" t="str">
        <f>E21</f>
        <v>DOPRAVNÍ PROJEKTOVÁNÍ SPL. S R.O.</v>
      </c>
      <c r="K81" s="39"/>
      <c r="L81" s="43"/>
    </row>
    <row r="82" s="1" customFormat="1" ht="58.2" customHeight="1">
      <c r="B82" s="38"/>
      <c r="C82" s="32" t="s">
        <v>30</v>
      </c>
      <c r="D82" s="39"/>
      <c r="E82" s="39"/>
      <c r="F82" s="27" t="str">
        <f>IF(E18="","",E18)</f>
        <v>Vyplň údaj</v>
      </c>
      <c r="G82" s="39"/>
      <c r="H82" s="39"/>
      <c r="I82" s="138" t="s">
        <v>36</v>
      </c>
      <c r="J82" s="36" t="str">
        <f>E24</f>
        <v>Ing. Kamarád Miloš, SUDOP BRNO SPOL. S R.O.</v>
      </c>
      <c r="K82" s="39"/>
      <c r="L82" s="43"/>
    </row>
    <row r="83" s="1" customFormat="1" ht="10.32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0" customFormat="1" ht="29.28" customHeight="1">
      <c r="B84" s="185"/>
      <c r="C84" s="186" t="s">
        <v>137</v>
      </c>
      <c r="D84" s="187" t="s">
        <v>58</v>
      </c>
      <c r="E84" s="187" t="s">
        <v>54</v>
      </c>
      <c r="F84" s="187" t="s">
        <v>55</v>
      </c>
      <c r="G84" s="187" t="s">
        <v>138</v>
      </c>
      <c r="H84" s="187" t="s">
        <v>139</v>
      </c>
      <c r="I84" s="188" t="s">
        <v>140</v>
      </c>
      <c r="J84" s="187" t="s">
        <v>132</v>
      </c>
      <c r="K84" s="189" t="s">
        <v>141</v>
      </c>
      <c r="L84" s="190"/>
      <c r="M84" s="91" t="s">
        <v>19</v>
      </c>
      <c r="N84" s="92" t="s">
        <v>43</v>
      </c>
      <c r="O84" s="92" t="s">
        <v>142</v>
      </c>
      <c r="P84" s="92" t="s">
        <v>143</v>
      </c>
      <c r="Q84" s="92" t="s">
        <v>144</v>
      </c>
      <c r="R84" s="92" t="s">
        <v>145</v>
      </c>
      <c r="S84" s="92" t="s">
        <v>146</v>
      </c>
      <c r="T84" s="93" t="s">
        <v>147</v>
      </c>
    </row>
    <row r="85" s="1" customFormat="1" ht="22.8" customHeight="1">
      <c r="B85" s="38"/>
      <c r="C85" s="98" t="s">
        <v>148</v>
      </c>
      <c r="D85" s="39"/>
      <c r="E85" s="39"/>
      <c r="F85" s="39"/>
      <c r="G85" s="39"/>
      <c r="H85" s="39"/>
      <c r="I85" s="135"/>
      <c r="J85" s="191">
        <f>BK85</f>
        <v>0</v>
      </c>
      <c r="K85" s="39"/>
      <c r="L85" s="43"/>
      <c r="M85" s="94"/>
      <c r="N85" s="95"/>
      <c r="O85" s="95"/>
      <c r="P85" s="192">
        <f>P86+P96+P151</f>
        <v>0</v>
      </c>
      <c r="Q85" s="95"/>
      <c r="R85" s="192">
        <f>R86+R96+R151</f>
        <v>907.65029489999995</v>
      </c>
      <c r="S85" s="95"/>
      <c r="T85" s="193">
        <f>T86+T96+T151</f>
        <v>0</v>
      </c>
      <c r="AT85" s="17" t="s">
        <v>72</v>
      </c>
      <c r="AU85" s="17" t="s">
        <v>133</v>
      </c>
      <c r="BK85" s="194">
        <f>BK86+BK96+BK151</f>
        <v>0</v>
      </c>
    </row>
    <row r="86" s="11" customFormat="1" ht="25.92" customHeight="1">
      <c r="B86" s="195"/>
      <c r="C86" s="196"/>
      <c r="D86" s="197" t="s">
        <v>72</v>
      </c>
      <c r="E86" s="198" t="s">
        <v>544</v>
      </c>
      <c r="F86" s="198" t="s">
        <v>545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</f>
        <v>0</v>
      </c>
      <c r="Q86" s="203"/>
      <c r="R86" s="204">
        <f>R87</f>
        <v>0</v>
      </c>
      <c r="S86" s="203"/>
      <c r="T86" s="205">
        <f>T87</f>
        <v>0</v>
      </c>
      <c r="AR86" s="206" t="s">
        <v>81</v>
      </c>
      <c r="AT86" s="207" t="s">
        <v>72</v>
      </c>
      <c r="AU86" s="207" t="s">
        <v>73</v>
      </c>
      <c r="AY86" s="206" t="s">
        <v>152</v>
      </c>
      <c r="BK86" s="208">
        <f>BK87</f>
        <v>0</v>
      </c>
    </row>
    <row r="87" s="11" customFormat="1" ht="22.8" customHeight="1">
      <c r="B87" s="195"/>
      <c r="C87" s="196"/>
      <c r="D87" s="197" t="s">
        <v>72</v>
      </c>
      <c r="E87" s="209" t="s">
        <v>607</v>
      </c>
      <c r="F87" s="209" t="s">
        <v>608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f>SUM(P88:P95)</f>
        <v>0</v>
      </c>
      <c r="Q87" s="203"/>
      <c r="R87" s="204">
        <f>SUM(R88:R95)</f>
        <v>0</v>
      </c>
      <c r="S87" s="203"/>
      <c r="T87" s="205">
        <f>SUM(T88:T95)</f>
        <v>0</v>
      </c>
      <c r="AR87" s="206" t="s">
        <v>81</v>
      </c>
      <c r="AT87" s="207" t="s">
        <v>72</v>
      </c>
      <c r="AU87" s="207" t="s">
        <v>81</v>
      </c>
      <c r="AY87" s="206" t="s">
        <v>152</v>
      </c>
      <c r="BK87" s="208">
        <f>SUM(BK88:BK95)</f>
        <v>0</v>
      </c>
    </row>
    <row r="88" s="1" customFormat="1" ht="36" customHeight="1">
      <c r="B88" s="38"/>
      <c r="C88" s="211" t="s">
        <v>81</v>
      </c>
      <c r="D88" s="211" t="s">
        <v>155</v>
      </c>
      <c r="E88" s="212" t="s">
        <v>2821</v>
      </c>
      <c r="F88" s="213" t="s">
        <v>2822</v>
      </c>
      <c r="G88" s="214" t="s">
        <v>223</v>
      </c>
      <c r="H88" s="215">
        <v>335.82999999999998</v>
      </c>
      <c r="I88" s="216"/>
      <c r="J88" s="217">
        <f>ROUND(I88*H88,2)</f>
        <v>0</v>
      </c>
      <c r="K88" s="213" t="s">
        <v>760</v>
      </c>
      <c r="L88" s="43"/>
      <c r="M88" s="225" t="s">
        <v>19</v>
      </c>
      <c r="N88" s="226" t="s">
        <v>44</v>
      </c>
      <c r="O88" s="83"/>
      <c r="P88" s="227">
        <f>O88*H88</f>
        <v>0</v>
      </c>
      <c r="Q88" s="227">
        <v>0</v>
      </c>
      <c r="R88" s="227">
        <f>Q88*H88</f>
        <v>0</v>
      </c>
      <c r="S88" s="227">
        <v>0</v>
      </c>
      <c r="T88" s="228">
        <f>S88*H88</f>
        <v>0</v>
      </c>
      <c r="AR88" s="223" t="s">
        <v>151</v>
      </c>
      <c r="AT88" s="223" t="s">
        <v>155</v>
      </c>
      <c r="AU88" s="223" t="s">
        <v>83</v>
      </c>
      <c r="AY88" s="17" t="s">
        <v>152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151</v>
      </c>
      <c r="BM88" s="223" t="s">
        <v>2823</v>
      </c>
    </row>
    <row r="89" s="13" customFormat="1">
      <c r="B89" s="242"/>
      <c r="C89" s="243"/>
      <c r="D89" s="229" t="s">
        <v>182</v>
      </c>
      <c r="E89" s="244" t="s">
        <v>19</v>
      </c>
      <c r="F89" s="245" t="s">
        <v>2824</v>
      </c>
      <c r="G89" s="243"/>
      <c r="H89" s="246">
        <v>335.82999999999998</v>
      </c>
      <c r="I89" s="247"/>
      <c r="J89" s="243"/>
      <c r="K89" s="243"/>
      <c r="L89" s="248"/>
      <c r="M89" s="249"/>
      <c r="N89" s="250"/>
      <c r="O89" s="250"/>
      <c r="P89" s="250"/>
      <c r="Q89" s="250"/>
      <c r="R89" s="250"/>
      <c r="S89" s="250"/>
      <c r="T89" s="251"/>
      <c r="AT89" s="252" t="s">
        <v>182</v>
      </c>
      <c r="AU89" s="252" t="s">
        <v>83</v>
      </c>
      <c r="AV89" s="13" t="s">
        <v>83</v>
      </c>
      <c r="AW89" s="13" t="s">
        <v>35</v>
      </c>
      <c r="AX89" s="13" t="s">
        <v>81</v>
      </c>
      <c r="AY89" s="252" t="s">
        <v>152</v>
      </c>
    </row>
    <row r="90" s="1" customFormat="1" ht="36" customHeight="1">
      <c r="B90" s="38"/>
      <c r="C90" s="211" t="s">
        <v>83</v>
      </c>
      <c r="D90" s="211" t="s">
        <v>155</v>
      </c>
      <c r="E90" s="212" t="s">
        <v>2825</v>
      </c>
      <c r="F90" s="213" t="s">
        <v>2826</v>
      </c>
      <c r="G90" s="214" t="s">
        <v>223</v>
      </c>
      <c r="H90" s="215">
        <v>5037.46</v>
      </c>
      <c r="I90" s="216"/>
      <c r="J90" s="217">
        <f>ROUND(I90*H90,2)</f>
        <v>0</v>
      </c>
      <c r="K90" s="213" t="s">
        <v>760</v>
      </c>
      <c r="L90" s="43"/>
      <c r="M90" s="225" t="s">
        <v>19</v>
      </c>
      <c r="N90" s="226" t="s">
        <v>44</v>
      </c>
      <c r="O90" s="83"/>
      <c r="P90" s="227">
        <f>O90*H90</f>
        <v>0</v>
      </c>
      <c r="Q90" s="227">
        <v>0</v>
      </c>
      <c r="R90" s="227">
        <f>Q90*H90</f>
        <v>0</v>
      </c>
      <c r="S90" s="227">
        <v>0</v>
      </c>
      <c r="T90" s="228">
        <f>S90*H90</f>
        <v>0</v>
      </c>
      <c r="AR90" s="223" t="s">
        <v>151</v>
      </c>
      <c r="AT90" s="223" t="s">
        <v>155</v>
      </c>
      <c r="AU90" s="223" t="s">
        <v>83</v>
      </c>
      <c r="AY90" s="17" t="s">
        <v>152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151</v>
      </c>
      <c r="BM90" s="223" t="s">
        <v>2827</v>
      </c>
    </row>
    <row r="91" s="13" customFormat="1">
      <c r="B91" s="242"/>
      <c r="C91" s="243"/>
      <c r="D91" s="229" t="s">
        <v>182</v>
      </c>
      <c r="E91" s="244" t="s">
        <v>19</v>
      </c>
      <c r="F91" s="245" t="s">
        <v>2828</v>
      </c>
      <c r="G91" s="243"/>
      <c r="H91" s="246">
        <v>5037.46</v>
      </c>
      <c r="I91" s="247"/>
      <c r="J91" s="243"/>
      <c r="K91" s="243"/>
      <c r="L91" s="248"/>
      <c r="M91" s="249"/>
      <c r="N91" s="250"/>
      <c r="O91" s="250"/>
      <c r="P91" s="250"/>
      <c r="Q91" s="250"/>
      <c r="R91" s="250"/>
      <c r="S91" s="250"/>
      <c r="T91" s="251"/>
      <c r="AT91" s="252" t="s">
        <v>182</v>
      </c>
      <c r="AU91" s="252" t="s">
        <v>83</v>
      </c>
      <c r="AV91" s="13" t="s">
        <v>83</v>
      </c>
      <c r="AW91" s="13" t="s">
        <v>35</v>
      </c>
      <c r="AX91" s="13" t="s">
        <v>81</v>
      </c>
      <c r="AY91" s="252" t="s">
        <v>152</v>
      </c>
    </row>
    <row r="92" s="1" customFormat="1" ht="24" customHeight="1">
      <c r="B92" s="38"/>
      <c r="C92" s="211" t="s">
        <v>196</v>
      </c>
      <c r="D92" s="211" t="s">
        <v>155</v>
      </c>
      <c r="E92" s="212" t="s">
        <v>2829</v>
      </c>
      <c r="F92" s="213" t="s">
        <v>2830</v>
      </c>
      <c r="G92" s="214" t="s">
        <v>223</v>
      </c>
      <c r="H92" s="215">
        <v>598.60000000000002</v>
      </c>
      <c r="I92" s="216"/>
      <c r="J92" s="217">
        <f>ROUND(I92*H92,2)</f>
        <v>0</v>
      </c>
      <c r="K92" s="213" t="s">
        <v>760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2831</v>
      </c>
    </row>
    <row r="93" s="13" customFormat="1">
      <c r="B93" s="242"/>
      <c r="C93" s="243"/>
      <c r="D93" s="229" t="s">
        <v>182</v>
      </c>
      <c r="E93" s="244" t="s">
        <v>19</v>
      </c>
      <c r="F93" s="245" t="s">
        <v>2832</v>
      </c>
      <c r="G93" s="243"/>
      <c r="H93" s="246">
        <v>598.60000000000002</v>
      </c>
      <c r="I93" s="247"/>
      <c r="J93" s="243"/>
      <c r="K93" s="243"/>
      <c r="L93" s="248"/>
      <c r="M93" s="249"/>
      <c r="N93" s="250"/>
      <c r="O93" s="250"/>
      <c r="P93" s="250"/>
      <c r="Q93" s="250"/>
      <c r="R93" s="250"/>
      <c r="S93" s="250"/>
      <c r="T93" s="251"/>
      <c r="AT93" s="252" t="s">
        <v>182</v>
      </c>
      <c r="AU93" s="252" t="s">
        <v>83</v>
      </c>
      <c r="AV93" s="13" t="s">
        <v>83</v>
      </c>
      <c r="AW93" s="13" t="s">
        <v>35</v>
      </c>
      <c r="AX93" s="13" t="s">
        <v>81</v>
      </c>
      <c r="AY93" s="252" t="s">
        <v>152</v>
      </c>
    </row>
    <row r="94" s="1" customFormat="1" ht="36" customHeight="1">
      <c r="B94" s="38"/>
      <c r="C94" s="211" t="s">
        <v>151</v>
      </c>
      <c r="D94" s="211" t="s">
        <v>155</v>
      </c>
      <c r="E94" s="212" t="s">
        <v>2833</v>
      </c>
      <c r="F94" s="213" t="s">
        <v>2834</v>
      </c>
      <c r="G94" s="214" t="s">
        <v>223</v>
      </c>
      <c r="H94" s="215">
        <v>145.19999999999999</v>
      </c>
      <c r="I94" s="216"/>
      <c r="J94" s="217">
        <f>ROUND(I94*H94,2)</f>
        <v>0</v>
      </c>
      <c r="K94" s="213" t="s">
        <v>760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2835</v>
      </c>
    </row>
    <row r="95" s="1" customFormat="1" ht="36" customHeight="1">
      <c r="B95" s="38"/>
      <c r="C95" s="211" t="s">
        <v>215</v>
      </c>
      <c r="D95" s="211" t="s">
        <v>155</v>
      </c>
      <c r="E95" s="212" t="s">
        <v>2836</v>
      </c>
      <c r="F95" s="213" t="s">
        <v>222</v>
      </c>
      <c r="G95" s="214" t="s">
        <v>223</v>
      </c>
      <c r="H95" s="215">
        <v>453.39999999999998</v>
      </c>
      <c r="I95" s="216"/>
      <c r="J95" s="217">
        <f>ROUND(I95*H95,2)</f>
        <v>0</v>
      </c>
      <c r="K95" s="213" t="s">
        <v>760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2837</v>
      </c>
    </row>
    <row r="96" s="11" customFormat="1" ht="25.92" customHeight="1">
      <c r="B96" s="195"/>
      <c r="C96" s="196"/>
      <c r="D96" s="197" t="s">
        <v>72</v>
      </c>
      <c r="E96" s="198" t="s">
        <v>325</v>
      </c>
      <c r="F96" s="198" t="s">
        <v>2838</v>
      </c>
      <c r="G96" s="196"/>
      <c r="H96" s="196"/>
      <c r="I96" s="199"/>
      <c r="J96" s="200">
        <f>BK96</f>
        <v>0</v>
      </c>
      <c r="K96" s="196"/>
      <c r="L96" s="201"/>
      <c r="M96" s="202"/>
      <c r="N96" s="203"/>
      <c r="O96" s="203"/>
      <c r="P96" s="204">
        <f>P97+P142</f>
        <v>0</v>
      </c>
      <c r="Q96" s="203"/>
      <c r="R96" s="204">
        <f>R97+R142</f>
        <v>907.65029489999995</v>
      </c>
      <c r="S96" s="203"/>
      <c r="T96" s="205">
        <f>T97+T142</f>
        <v>0</v>
      </c>
      <c r="AR96" s="206" t="s">
        <v>196</v>
      </c>
      <c r="AT96" s="207" t="s">
        <v>72</v>
      </c>
      <c r="AU96" s="207" t="s">
        <v>73</v>
      </c>
      <c r="AY96" s="206" t="s">
        <v>152</v>
      </c>
      <c r="BK96" s="208">
        <f>BK97+BK142</f>
        <v>0</v>
      </c>
    </row>
    <row r="97" s="11" customFormat="1" ht="22.8" customHeight="1">
      <c r="B97" s="195"/>
      <c r="C97" s="196"/>
      <c r="D97" s="197" t="s">
        <v>72</v>
      </c>
      <c r="E97" s="209" t="s">
        <v>2839</v>
      </c>
      <c r="F97" s="209" t="s">
        <v>2840</v>
      </c>
      <c r="G97" s="196"/>
      <c r="H97" s="196"/>
      <c r="I97" s="199"/>
      <c r="J97" s="210">
        <f>BK97</f>
        <v>0</v>
      </c>
      <c r="K97" s="196"/>
      <c r="L97" s="201"/>
      <c r="M97" s="202"/>
      <c r="N97" s="203"/>
      <c r="O97" s="203"/>
      <c r="P97" s="204">
        <f>SUM(P98:P141)</f>
        <v>0</v>
      </c>
      <c r="Q97" s="203"/>
      <c r="R97" s="204">
        <f>SUM(R98:R141)</f>
        <v>33.071999999999996</v>
      </c>
      <c r="S97" s="203"/>
      <c r="T97" s="205">
        <f>SUM(T98:T141)</f>
        <v>0</v>
      </c>
      <c r="AR97" s="206" t="s">
        <v>196</v>
      </c>
      <c r="AT97" s="207" t="s">
        <v>72</v>
      </c>
      <c r="AU97" s="207" t="s">
        <v>81</v>
      </c>
      <c r="AY97" s="206" t="s">
        <v>152</v>
      </c>
      <c r="BK97" s="208">
        <f>SUM(BK98:BK141)</f>
        <v>0</v>
      </c>
    </row>
    <row r="98" s="1" customFormat="1" ht="36" customHeight="1">
      <c r="B98" s="38"/>
      <c r="C98" s="211" t="s">
        <v>220</v>
      </c>
      <c r="D98" s="211" t="s">
        <v>155</v>
      </c>
      <c r="E98" s="212" t="s">
        <v>2841</v>
      </c>
      <c r="F98" s="213" t="s">
        <v>2842</v>
      </c>
      <c r="G98" s="214" t="s">
        <v>267</v>
      </c>
      <c r="H98" s="215">
        <v>43</v>
      </c>
      <c r="I98" s="216"/>
      <c r="J98" s="217">
        <f>ROUND(I98*H98,2)</f>
        <v>0</v>
      </c>
      <c r="K98" s="213" t="s">
        <v>760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645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645</v>
      </c>
      <c r="BM98" s="223" t="s">
        <v>2843</v>
      </c>
    </row>
    <row r="99" s="1" customFormat="1" ht="16.5" customHeight="1">
      <c r="B99" s="38"/>
      <c r="C99" s="264" t="s">
        <v>228</v>
      </c>
      <c r="D99" s="264" t="s">
        <v>325</v>
      </c>
      <c r="E99" s="265" t="s">
        <v>2844</v>
      </c>
      <c r="F99" s="266" t="s">
        <v>2845</v>
      </c>
      <c r="G99" s="267" t="s">
        <v>267</v>
      </c>
      <c r="H99" s="268">
        <v>43</v>
      </c>
      <c r="I99" s="269"/>
      <c r="J99" s="270">
        <f>ROUND(I99*H99,2)</f>
        <v>0</v>
      </c>
      <c r="K99" s="266" t="s">
        <v>19</v>
      </c>
      <c r="L99" s="271"/>
      <c r="M99" s="272" t="s">
        <v>19</v>
      </c>
      <c r="N99" s="273" t="s">
        <v>44</v>
      </c>
      <c r="O99" s="83"/>
      <c r="P99" s="227">
        <f>O99*H99</f>
        <v>0</v>
      </c>
      <c r="Q99" s="227">
        <v>0.062399999999999997</v>
      </c>
      <c r="R99" s="227">
        <f>Q99*H99</f>
        <v>2.6831999999999998</v>
      </c>
      <c r="S99" s="227">
        <v>0</v>
      </c>
      <c r="T99" s="228">
        <f>S99*H99</f>
        <v>0</v>
      </c>
      <c r="AR99" s="223" t="s">
        <v>2195</v>
      </c>
      <c r="AT99" s="223" t="s">
        <v>325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2195</v>
      </c>
      <c r="BM99" s="223" t="s">
        <v>2846</v>
      </c>
    </row>
    <row r="100" s="1" customFormat="1" ht="60" customHeight="1">
      <c r="B100" s="38"/>
      <c r="C100" s="211" t="s">
        <v>233</v>
      </c>
      <c r="D100" s="211" t="s">
        <v>155</v>
      </c>
      <c r="E100" s="212" t="s">
        <v>2847</v>
      </c>
      <c r="F100" s="213" t="s">
        <v>2848</v>
      </c>
      <c r="G100" s="214" t="s">
        <v>267</v>
      </c>
      <c r="H100" s="215">
        <v>129</v>
      </c>
      <c r="I100" s="216"/>
      <c r="J100" s="217">
        <f>ROUND(I100*H100,2)</f>
        <v>0</v>
      </c>
      <c r="K100" s="213" t="s">
        <v>760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645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645</v>
      </c>
      <c r="BM100" s="223" t="s">
        <v>2849</v>
      </c>
    </row>
    <row r="101" s="1" customFormat="1" ht="16.5" customHeight="1">
      <c r="B101" s="38"/>
      <c r="C101" s="264" t="s">
        <v>240</v>
      </c>
      <c r="D101" s="264" t="s">
        <v>325</v>
      </c>
      <c r="E101" s="265" t="s">
        <v>2850</v>
      </c>
      <c r="F101" s="266" t="s">
        <v>2851</v>
      </c>
      <c r="G101" s="267" t="s">
        <v>267</v>
      </c>
      <c r="H101" s="268">
        <v>129</v>
      </c>
      <c r="I101" s="269"/>
      <c r="J101" s="270">
        <f>ROUND(I101*H101,2)</f>
        <v>0</v>
      </c>
      <c r="K101" s="266" t="s">
        <v>19</v>
      </c>
      <c r="L101" s="271"/>
      <c r="M101" s="272" t="s">
        <v>19</v>
      </c>
      <c r="N101" s="273" t="s">
        <v>44</v>
      </c>
      <c r="O101" s="83"/>
      <c r="P101" s="227">
        <f>O101*H101</f>
        <v>0</v>
      </c>
      <c r="Q101" s="227">
        <v>0.062399999999999997</v>
      </c>
      <c r="R101" s="227">
        <f>Q101*H101</f>
        <v>8.0495999999999999</v>
      </c>
      <c r="S101" s="227">
        <v>0</v>
      </c>
      <c r="T101" s="228">
        <f>S101*H101</f>
        <v>0</v>
      </c>
      <c r="AR101" s="223" t="s">
        <v>2195</v>
      </c>
      <c r="AT101" s="223" t="s">
        <v>325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2195</v>
      </c>
      <c r="BM101" s="223" t="s">
        <v>2852</v>
      </c>
    </row>
    <row r="102" s="1" customFormat="1" ht="60" customHeight="1">
      <c r="B102" s="38"/>
      <c r="C102" s="211" t="s">
        <v>245</v>
      </c>
      <c r="D102" s="211" t="s">
        <v>155</v>
      </c>
      <c r="E102" s="212" t="s">
        <v>2853</v>
      </c>
      <c r="F102" s="213" t="s">
        <v>2854</v>
      </c>
      <c r="G102" s="214" t="s">
        <v>267</v>
      </c>
      <c r="H102" s="215">
        <v>4</v>
      </c>
      <c r="I102" s="216"/>
      <c r="J102" s="217">
        <f>ROUND(I102*H102,2)</f>
        <v>0</v>
      </c>
      <c r="K102" s="213" t="s">
        <v>760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645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645</v>
      </c>
      <c r="BM102" s="223" t="s">
        <v>2855</v>
      </c>
    </row>
    <row r="103" s="1" customFormat="1" ht="16.5" customHeight="1">
      <c r="B103" s="38"/>
      <c r="C103" s="264" t="s">
        <v>251</v>
      </c>
      <c r="D103" s="264" t="s">
        <v>325</v>
      </c>
      <c r="E103" s="265" t="s">
        <v>2856</v>
      </c>
      <c r="F103" s="266" t="s">
        <v>2857</v>
      </c>
      <c r="G103" s="267" t="s">
        <v>267</v>
      </c>
      <c r="H103" s="268">
        <v>4</v>
      </c>
      <c r="I103" s="269"/>
      <c r="J103" s="270">
        <f>ROUND(I103*H103,2)</f>
        <v>0</v>
      </c>
      <c r="K103" s="266" t="s">
        <v>19</v>
      </c>
      <c r="L103" s="271"/>
      <c r="M103" s="272" t="s">
        <v>19</v>
      </c>
      <c r="N103" s="273" t="s">
        <v>44</v>
      </c>
      <c r="O103" s="83"/>
      <c r="P103" s="227">
        <f>O103*H103</f>
        <v>0</v>
      </c>
      <c r="Q103" s="227">
        <v>0.062399999999999997</v>
      </c>
      <c r="R103" s="227">
        <f>Q103*H103</f>
        <v>0.24959999999999999</v>
      </c>
      <c r="S103" s="227">
        <v>0</v>
      </c>
      <c r="T103" s="228">
        <f>S103*H103</f>
        <v>0</v>
      </c>
      <c r="AR103" s="223" t="s">
        <v>2195</v>
      </c>
      <c r="AT103" s="223" t="s">
        <v>325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2195</v>
      </c>
      <c r="BM103" s="223" t="s">
        <v>2858</v>
      </c>
    </row>
    <row r="104" s="1" customFormat="1" ht="48" customHeight="1">
      <c r="B104" s="38"/>
      <c r="C104" s="211" t="s">
        <v>264</v>
      </c>
      <c r="D104" s="211" t="s">
        <v>155</v>
      </c>
      <c r="E104" s="212" t="s">
        <v>2859</v>
      </c>
      <c r="F104" s="213" t="s">
        <v>2860</v>
      </c>
      <c r="G104" s="214" t="s">
        <v>267</v>
      </c>
      <c r="H104" s="215">
        <v>2</v>
      </c>
      <c r="I104" s="216"/>
      <c r="J104" s="217">
        <f>ROUND(I104*H104,2)</f>
        <v>0</v>
      </c>
      <c r="K104" s="213" t="s">
        <v>760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645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645</v>
      </c>
      <c r="BM104" s="223" t="s">
        <v>2861</v>
      </c>
    </row>
    <row r="105" s="1" customFormat="1" ht="16.5" customHeight="1">
      <c r="B105" s="38"/>
      <c r="C105" s="264" t="s">
        <v>269</v>
      </c>
      <c r="D105" s="264" t="s">
        <v>325</v>
      </c>
      <c r="E105" s="265" t="s">
        <v>2862</v>
      </c>
      <c r="F105" s="266" t="s">
        <v>2863</v>
      </c>
      <c r="G105" s="267" t="s">
        <v>267</v>
      </c>
      <c r="H105" s="268">
        <v>2</v>
      </c>
      <c r="I105" s="269"/>
      <c r="J105" s="270">
        <f>ROUND(I105*H105,2)</f>
        <v>0</v>
      </c>
      <c r="K105" s="266" t="s">
        <v>19</v>
      </c>
      <c r="L105" s="271"/>
      <c r="M105" s="272" t="s">
        <v>19</v>
      </c>
      <c r="N105" s="273" t="s">
        <v>44</v>
      </c>
      <c r="O105" s="83"/>
      <c r="P105" s="227">
        <f>O105*H105</f>
        <v>0</v>
      </c>
      <c r="Q105" s="227">
        <v>0.062399999999999997</v>
      </c>
      <c r="R105" s="227">
        <f>Q105*H105</f>
        <v>0.12479999999999999</v>
      </c>
      <c r="S105" s="227">
        <v>0</v>
      </c>
      <c r="T105" s="228">
        <f>S105*H105</f>
        <v>0</v>
      </c>
      <c r="AR105" s="223" t="s">
        <v>2195</v>
      </c>
      <c r="AT105" s="223" t="s">
        <v>325</v>
      </c>
      <c r="AU105" s="223" t="s">
        <v>83</v>
      </c>
      <c r="AY105" s="17" t="s">
        <v>152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2195</v>
      </c>
      <c r="BM105" s="223" t="s">
        <v>2864</v>
      </c>
    </row>
    <row r="106" s="13" customFormat="1">
      <c r="B106" s="242"/>
      <c r="C106" s="243"/>
      <c r="D106" s="229" t="s">
        <v>182</v>
      </c>
      <c r="E106" s="243"/>
      <c r="F106" s="245" t="s">
        <v>2865</v>
      </c>
      <c r="G106" s="243"/>
      <c r="H106" s="246">
        <v>2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AT106" s="252" t="s">
        <v>182</v>
      </c>
      <c r="AU106" s="252" t="s">
        <v>83</v>
      </c>
      <c r="AV106" s="13" t="s">
        <v>83</v>
      </c>
      <c r="AW106" s="13" t="s">
        <v>4</v>
      </c>
      <c r="AX106" s="13" t="s">
        <v>81</v>
      </c>
      <c r="AY106" s="252" t="s">
        <v>152</v>
      </c>
    </row>
    <row r="107" s="1" customFormat="1" ht="36" customHeight="1">
      <c r="B107" s="38"/>
      <c r="C107" s="211" t="s">
        <v>274</v>
      </c>
      <c r="D107" s="211" t="s">
        <v>155</v>
      </c>
      <c r="E107" s="212" t="s">
        <v>2866</v>
      </c>
      <c r="F107" s="213" t="s">
        <v>2867</v>
      </c>
      <c r="G107" s="214" t="s">
        <v>267</v>
      </c>
      <c r="H107" s="215">
        <v>13</v>
      </c>
      <c r="I107" s="216"/>
      <c r="J107" s="217">
        <f>ROUND(I107*H107,2)</f>
        <v>0</v>
      </c>
      <c r="K107" s="213" t="s">
        <v>760</v>
      </c>
      <c r="L107" s="43"/>
      <c r="M107" s="225" t="s">
        <v>19</v>
      </c>
      <c r="N107" s="226" t="s">
        <v>44</v>
      </c>
      <c r="O107" s="83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AR107" s="223" t="s">
        <v>645</v>
      </c>
      <c r="AT107" s="223" t="s">
        <v>155</v>
      </c>
      <c r="AU107" s="223" t="s">
        <v>83</v>
      </c>
      <c r="AY107" s="17" t="s">
        <v>152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645</v>
      </c>
      <c r="BM107" s="223" t="s">
        <v>2868</v>
      </c>
    </row>
    <row r="108" s="1" customFormat="1" ht="16.5" customHeight="1">
      <c r="B108" s="38"/>
      <c r="C108" s="264" t="s">
        <v>8</v>
      </c>
      <c r="D108" s="264" t="s">
        <v>325</v>
      </c>
      <c r="E108" s="265" t="s">
        <v>2869</v>
      </c>
      <c r="F108" s="266" t="s">
        <v>2870</v>
      </c>
      <c r="G108" s="267" t="s">
        <v>267</v>
      </c>
      <c r="H108" s="268">
        <v>13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44</v>
      </c>
      <c r="O108" s="83"/>
      <c r="P108" s="227">
        <f>O108*H108</f>
        <v>0</v>
      </c>
      <c r="Q108" s="227">
        <v>0.062399999999999997</v>
      </c>
      <c r="R108" s="227">
        <f>Q108*H108</f>
        <v>0.81119999999999992</v>
      </c>
      <c r="S108" s="227">
        <v>0</v>
      </c>
      <c r="T108" s="228">
        <f>S108*H108</f>
        <v>0</v>
      </c>
      <c r="AR108" s="223" t="s">
        <v>2195</v>
      </c>
      <c r="AT108" s="223" t="s">
        <v>325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2195</v>
      </c>
      <c r="BM108" s="223" t="s">
        <v>2871</v>
      </c>
    </row>
    <row r="109" s="1" customFormat="1" ht="36" customHeight="1">
      <c r="B109" s="38"/>
      <c r="C109" s="211" t="s">
        <v>285</v>
      </c>
      <c r="D109" s="211" t="s">
        <v>155</v>
      </c>
      <c r="E109" s="212" t="s">
        <v>2872</v>
      </c>
      <c r="F109" s="213" t="s">
        <v>2873</v>
      </c>
      <c r="G109" s="214" t="s">
        <v>267</v>
      </c>
      <c r="H109" s="215">
        <v>42</v>
      </c>
      <c r="I109" s="216"/>
      <c r="J109" s="217">
        <f>ROUND(I109*H109,2)</f>
        <v>0</v>
      </c>
      <c r="K109" s="213" t="s">
        <v>760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645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645</v>
      </c>
      <c r="BM109" s="223" t="s">
        <v>2874</v>
      </c>
    </row>
    <row r="110" s="13" customFormat="1">
      <c r="B110" s="242"/>
      <c r="C110" s="243"/>
      <c r="D110" s="229" t="s">
        <v>182</v>
      </c>
      <c r="E110" s="244" t="s">
        <v>19</v>
      </c>
      <c r="F110" s="245" t="s">
        <v>2875</v>
      </c>
      <c r="G110" s="243"/>
      <c r="H110" s="246">
        <v>42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182</v>
      </c>
      <c r="AU110" s="252" t="s">
        <v>83</v>
      </c>
      <c r="AV110" s="13" t="s">
        <v>83</v>
      </c>
      <c r="AW110" s="13" t="s">
        <v>35</v>
      </c>
      <c r="AX110" s="13" t="s">
        <v>81</v>
      </c>
      <c r="AY110" s="252" t="s">
        <v>152</v>
      </c>
    </row>
    <row r="111" s="1" customFormat="1" ht="24" customHeight="1">
      <c r="B111" s="38"/>
      <c r="C111" s="264" t="s">
        <v>290</v>
      </c>
      <c r="D111" s="264" t="s">
        <v>325</v>
      </c>
      <c r="E111" s="265" t="s">
        <v>2876</v>
      </c>
      <c r="F111" s="266" t="s">
        <v>2877</v>
      </c>
      <c r="G111" s="267" t="s">
        <v>267</v>
      </c>
      <c r="H111" s="268">
        <v>11</v>
      </c>
      <c r="I111" s="269"/>
      <c r="J111" s="270">
        <f>ROUND(I111*H111,2)</f>
        <v>0</v>
      </c>
      <c r="K111" s="266" t="s">
        <v>19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0.062399999999999997</v>
      </c>
      <c r="R111" s="227">
        <f>Q111*H111</f>
        <v>0.68640000000000001</v>
      </c>
      <c r="S111" s="227">
        <v>0</v>
      </c>
      <c r="T111" s="228">
        <f>S111*H111</f>
        <v>0</v>
      </c>
      <c r="AR111" s="223" t="s">
        <v>2195</v>
      </c>
      <c r="AT111" s="223" t="s">
        <v>325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2195</v>
      </c>
      <c r="BM111" s="223" t="s">
        <v>2878</v>
      </c>
    </row>
    <row r="112" s="1" customFormat="1" ht="16.5" customHeight="1">
      <c r="B112" s="38"/>
      <c r="C112" s="264" t="s">
        <v>294</v>
      </c>
      <c r="D112" s="264" t="s">
        <v>325</v>
      </c>
      <c r="E112" s="265" t="s">
        <v>2879</v>
      </c>
      <c r="F112" s="266" t="s">
        <v>2880</v>
      </c>
      <c r="G112" s="267" t="s">
        <v>267</v>
      </c>
      <c r="H112" s="268">
        <v>31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0.062399999999999997</v>
      </c>
      <c r="R112" s="227">
        <f>Q112*H112</f>
        <v>1.9343999999999999</v>
      </c>
      <c r="S112" s="227">
        <v>0</v>
      </c>
      <c r="T112" s="228">
        <f>S112*H112</f>
        <v>0</v>
      </c>
      <c r="AR112" s="223" t="s">
        <v>2195</v>
      </c>
      <c r="AT112" s="223" t="s">
        <v>325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2195</v>
      </c>
      <c r="BM112" s="223" t="s">
        <v>2881</v>
      </c>
    </row>
    <row r="113" s="1" customFormat="1" ht="48" customHeight="1">
      <c r="B113" s="38"/>
      <c r="C113" s="211" t="s">
        <v>307</v>
      </c>
      <c r="D113" s="211" t="s">
        <v>155</v>
      </c>
      <c r="E113" s="212" t="s">
        <v>2882</v>
      </c>
      <c r="F113" s="213" t="s">
        <v>2883</v>
      </c>
      <c r="G113" s="214" t="s">
        <v>267</v>
      </c>
      <c r="H113" s="215">
        <v>24</v>
      </c>
      <c r="I113" s="216"/>
      <c r="J113" s="217">
        <f>ROUND(I113*H113,2)</f>
        <v>0</v>
      </c>
      <c r="K113" s="213" t="s">
        <v>760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</v>
      </c>
      <c r="R113" s="227">
        <f>Q113*H113</f>
        <v>0</v>
      </c>
      <c r="S113" s="227">
        <v>0</v>
      </c>
      <c r="T113" s="228">
        <f>S113*H113</f>
        <v>0</v>
      </c>
      <c r="AR113" s="223" t="s">
        <v>645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645</v>
      </c>
      <c r="BM113" s="223" t="s">
        <v>2884</v>
      </c>
    </row>
    <row r="114" s="1" customFormat="1" ht="24" customHeight="1">
      <c r="B114" s="38"/>
      <c r="C114" s="264" t="s">
        <v>324</v>
      </c>
      <c r="D114" s="264" t="s">
        <v>325</v>
      </c>
      <c r="E114" s="265" t="s">
        <v>2885</v>
      </c>
      <c r="F114" s="266" t="s">
        <v>2886</v>
      </c>
      <c r="G114" s="267" t="s">
        <v>267</v>
      </c>
      <c r="H114" s="268">
        <v>24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0.062399999999999997</v>
      </c>
      <c r="R114" s="227">
        <f>Q114*H114</f>
        <v>1.4975999999999998</v>
      </c>
      <c r="S114" s="227">
        <v>0</v>
      </c>
      <c r="T114" s="228">
        <f>S114*H114</f>
        <v>0</v>
      </c>
      <c r="AR114" s="223" t="s">
        <v>2195</v>
      </c>
      <c r="AT114" s="223" t="s">
        <v>325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2195</v>
      </c>
      <c r="BM114" s="223" t="s">
        <v>2887</v>
      </c>
    </row>
    <row r="115" s="1" customFormat="1" ht="48" customHeight="1">
      <c r="B115" s="38"/>
      <c r="C115" s="211" t="s">
        <v>7</v>
      </c>
      <c r="D115" s="211" t="s">
        <v>155</v>
      </c>
      <c r="E115" s="212" t="s">
        <v>2888</v>
      </c>
      <c r="F115" s="213" t="s">
        <v>2889</v>
      </c>
      <c r="G115" s="214" t="s">
        <v>267</v>
      </c>
      <c r="H115" s="215">
        <v>51</v>
      </c>
      <c r="I115" s="216"/>
      <c r="J115" s="217">
        <f>ROUND(I115*H115,2)</f>
        <v>0</v>
      </c>
      <c r="K115" s="213" t="s">
        <v>760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645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645</v>
      </c>
      <c r="BM115" s="223" t="s">
        <v>2890</v>
      </c>
    </row>
    <row r="116" s="13" customFormat="1">
      <c r="B116" s="242"/>
      <c r="C116" s="243"/>
      <c r="D116" s="229" t="s">
        <v>182</v>
      </c>
      <c r="E116" s="244" t="s">
        <v>19</v>
      </c>
      <c r="F116" s="245" t="s">
        <v>2891</v>
      </c>
      <c r="G116" s="243"/>
      <c r="H116" s="246">
        <v>51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182</v>
      </c>
      <c r="AU116" s="252" t="s">
        <v>83</v>
      </c>
      <c r="AV116" s="13" t="s">
        <v>83</v>
      </c>
      <c r="AW116" s="13" t="s">
        <v>35</v>
      </c>
      <c r="AX116" s="13" t="s">
        <v>81</v>
      </c>
      <c r="AY116" s="252" t="s">
        <v>152</v>
      </c>
    </row>
    <row r="117" s="1" customFormat="1" ht="16.5" customHeight="1">
      <c r="B117" s="38"/>
      <c r="C117" s="211" t="s">
        <v>343</v>
      </c>
      <c r="D117" s="211" t="s">
        <v>155</v>
      </c>
      <c r="E117" s="212" t="s">
        <v>2892</v>
      </c>
      <c r="F117" s="213" t="s">
        <v>2893</v>
      </c>
      <c r="G117" s="214" t="s">
        <v>267</v>
      </c>
      <c r="H117" s="215">
        <v>2</v>
      </c>
      <c r="I117" s="216"/>
      <c r="J117" s="217">
        <f>ROUND(I117*H117,2)</f>
        <v>0</v>
      </c>
      <c r="K117" s="213" t="s">
        <v>760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645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645</v>
      </c>
      <c r="BM117" s="223" t="s">
        <v>2894</v>
      </c>
    </row>
    <row r="118" s="1" customFormat="1" ht="16.5" customHeight="1">
      <c r="B118" s="38"/>
      <c r="C118" s="264" t="s">
        <v>347</v>
      </c>
      <c r="D118" s="264" t="s">
        <v>325</v>
      </c>
      <c r="E118" s="265" t="s">
        <v>2895</v>
      </c>
      <c r="F118" s="266" t="s">
        <v>2896</v>
      </c>
      <c r="G118" s="267" t="s">
        <v>267</v>
      </c>
      <c r="H118" s="268">
        <v>2</v>
      </c>
      <c r="I118" s="269"/>
      <c r="J118" s="270">
        <f>ROUND(I118*H118,2)</f>
        <v>0</v>
      </c>
      <c r="K118" s="266" t="s">
        <v>19</v>
      </c>
      <c r="L118" s="271"/>
      <c r="M118" s="272" t="s">
        <v>19</v>
      </c>
      <c r="N118" s="273" t="s">
        <v>44</v>
      </c>
      <c r="O118" s="83"/>
      <c r="P118" s="227">
        <f>O118*H118</f>
        <v>0</v>
      </c>
      <c r="Q118" s="227">
        <v>0.062399999999999997</v>
      </c>
      <c r="R118" s="227">
        <f>Q118*H118</f>
        <v>0.12479999999999999</v>
      </c>
      <c r="S118" s="227">
        <v>0</v>
      </c>
      <c r="T118" s="228">
        <f>S118*H118</f>
        <v>0</v>
      </c>
      <c r="AR118" s="223" t="s">
        <v>1149</v>
      </c>
      <c r="AT118" s="223" t="s">
        <v>325</v>
      </c>
      <c r="AU118" s="223" t="s">
        <v>83</v>
      </c>
      <c r="AY118" s="17" t="s">
        <v>152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645</v>
      </c>
      <c r="BM118" s="223" t="s">
        <v>2897</v>
      </c>
    </row>
    <row r="119" s="1" customFormat="1" ht="16.5" customHeight="1">
      <c r="B119" s="38"/>
      <c r="C119" s="211" t="s">
        <v>354</v>
      </c>
      <c r="D119" s="211" t="s">
        <v>155</v>
      </c>
      <c r="E119" s="212" t="s">
        <v>2898</v>
      </c>
      <c r="F119" s="213" t="s">
        <v>2899</v>
      </c>
      <c r="G119" s="214" t="s">
        <v>267</v>
      </c>
      <c r="H119" s="215">
        <v>11</v>
      </c>
      <c r="I119" s="216"/>
      <c r="J119" s="217">
        <f>ROUND(I119*H119,2)</f>
        <v>0</v>
      </c>
      <c r="K119" s="213" t="s">
        <v>760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645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645</v>
      </c>
      <c r="BM119" s="223" t="s">
        <v>2900</v>
      </c>
    </row>
    <row r="120" s="1" customFormat="1" ht="16.5" customHeight="1">
      <c r="B120" s="38"/>
      <c r="C120" s="264" t="s">
        <v>358</v>
      </c>
      <c r="D120" s="264" t="s">
        <v>325</v>
      </c>
      <c r="E120" s="265" t="s">
        <v>2901</v>
      </c>
      <c r="F120" s="266" t="s">
        <v>2902</v>
      </c>
      <c r="G120" s="267" t="s">
        <v>267</v>
      </c>
      <c r="H120" s="268">
        <v>11</v>
      </c>
      <c r="I120" s="269"/>
      <c r="J120" s="270">
        <f>ROUND(I120*H120,2)</f>
        <v>0</v>
      </c>
      <c r="K120" s="266" t="s">
        <v>19</v>
      </c>
      <c r="L120" s="271"/>
      <c r="M120" s="272" t="s">
        <v>19</v>
      </c>
      <c r="N120" s="273" t="s">
        <v>44</v>
      </c>
      <c r="O120" s="83"/>
      <c r="P120" s="227">
        <f>O120*H120</f>
        <v>0</v>
      </c>
      <c r="Q120" s="227">
        <v>0.062399999999999997</v>
      </c>
      <c r="R120" s="227">
        <f>Q120*H120</f>
        <v>0.68640000000000001</v>
      </c>
      <c r="S120" s="227">
        <v>0</v>
      </c>
      <c r="T120" s="228">
        <f>S120*H120</f>
        <v>0</v>
      </c>
      <c r="AR120" s="223" t="s">
        <v>1149</v>
      </c>
      <c r="AT120" s="223" t="s">
        <v>325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645</v>
      </c>
      <c r="BM120" s="223" t="s">
        <v>2903</v>
      </c>
    </row>
    <row r="121" s="1" customFormat="1" ht="16.5" customHeight="1">
      <c r="B121" s="38"/>
      <c r="C121" s="211" t="s">
        <v>364</v>
      </c>
      <c r="D121" s="211" t="s">
        <v>155</v>
      </c>
      <c r="E121" s="212" t="s">
        <v>2904</v>
      </c>
      <c r="F121" s="213" t="s">
        <v>2905</v>
      </c>
      <c r="G121" s="214" t="s">
        <v>267</v>
      </c>
      <c r="H121" s="215">
        <v>9</v>
      </c>
      <c r="I121" s="216"/>
      <c r="J121" s="217">
        <f>ROUND(I121*H121,2)</f>
        <v>0</v>
      </c>
      <c r="K121" s="213" t="s">
        <v>760</v>
      </c>
      <c r="L121" s="43"/>
      <c r="M121" s="225" t="s">
        <v>19</v>
      </c>
      <c r="N121" s="226" t="s">
        <v>44</v>
      </c>
      <c r="O121" s="83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AR121" s="223" t="s">
        <v>645</v>
      </c>
      <c r="AT121" s="223" t="s">
        <v>155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645</v>
      </c>
      <c r="BM121" s="223" t="s">
        <v>2906</v>
      </c>
    </row>
    <row r="122" s="1" customFormat="1" ht="16.5" customHeight="1">
      <c r="B122" s="38"/>
      <c r="C122" s="264" t="s">
        <v>368</v>
      </c>
      <c r="D122" s="264" t="s">
        <v>325</v>
      </c>
      <c r="E122" s="265" t="s">
        <v>2907</v>
      </c>
      <c r="F122" s="266" t="s">
        <v>2908</v>
      </c>
      <c r="G122" s="267" t="s">
        <v>267</v>
      </c>
      <c r="H122" s="268">
        <v>9</v>
      </c>
      <c r="I122" s="269"/>
      <c r="J122" s="270">
        <f>ROUND(I122*H122,2)</f>
        <v>0</v>
      </c>
      <c r="K122" s="266" t="s">
        <v>19</v>
      </c>
      <c r="L122" s="271"/>
      <c r="M122" s="272" t="s">
        <v>19</v>
      </c>
      <c r="N122" s="273" t="s">
        <v>44</v>
      </c>
      <c r="O122" s="83"/>
      <c r="P122" s="227">
        <f>O122*H122</f>
        <v>0</v>
      </c>
      <c r="Q122" s="227">
        <v>0.062399999999999997</v>
      </c>
      <c r="R122" s="227">
        <f>Q122*H122</f>
        <v>0.56159999999999999</v>
      </c>
      <c r="S122" s="227">
        <v>0</v>
      </c>
      <c r="T122" s="228">
        <f>S122*H122</f>
        <v>0</v>
      </c>
      <c r="AR122" s="223" t="s">
        <v>1149</v>
      </c>
      <c r="AT122" s="223" t="s">
        <v>325</v>
      </c>
      <c r="AU122" s="223" t="s">
        <v>83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645</v>
      </c>
      <c r="BM122" s="223" t="s">
        <v>2909</v>
      </c>
    </row>
    <row r="123" s="1" customFormat="1" ht="36" customHeight="1">
      <c r="B123" s="38"/>
      <c r="C123" s="211" t="s">
        <v>383</v>
      </c>
      <c r="D123" s="211" t="s">
        <v>155</v>
      </c>
      <c r="E123" s="212" t="s">
        <v>2910</v>
      </c>
      <c r="F123" s="213" t="s">
        <v>2911</v>
      </c>
      <c r="G123" s="214" t="s">
        <v>267</v>
      </c>
      <c r="H123" s="215">
        <v>1</v>
      </c>
      <c r="I123" s="216"/>
      <c r="J123" s="217">
        <f>ROUND(I123*H123,2)</f>
        <v>0</v>
      </c>
      <c r="K123" s="213" t="s">
        <v>760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645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645</v>
      </c>
      <c r="BM123" s="223" t="s">
        <v>2912</v>
      </c>
    </row>
    <row r="124" s="1" customFormat="1" ht="16.5" customHeight="1">
      <c r="B124" s="38"/>
      <c r="C124" s="264" t="s">
        <v>393</v>
      </c>
      <c r="D124" s="264" t="s">
        <v>325</v>
      </c>
      <c r="E124" s="265" t="s">
        <v>2913</v>
      </c>
      <c r="F124" s="266" t="s">
        <v>2914</v>
      </c>
      <c r="G124" s="267" t="s">
        <v>267</v>
      </c>
      <c r="H124" s="268">
        <v>1</v>
      </c>
      <c r="I124" s="269"/>
      <c r="J124" s="270">
        <f>ROUND(I124*H124,2)</f>
        <v>0</v>
      </c>
      <c r="K124" s="266" t="s">
        <v>19</v>
      </c>
      <c r="L124" s="271"/>
      <c r="M124" s="272" t="s">
        <v>19</v>
      </c>
      <c r="N124" s="273" t="s">
        <v>44</v>
      </c>
      <c r="O124" s="83"/>
      <c r="P124" s="227">
        <f>O124*H124</f>
        <v>0</v>
      </c>
      <c r="Q124" s="227">
        <v>0.062399999999999997</v>
      </c>
      <c r="R124" s="227">
        <f>Q124*H124</f>
        <v>0.062399999999999997</v>
      </c>
      <c r="S124" s="227">
        <v>0</v>
      </c>
      <c r="T124" s="228">
        <f>S124*H124</f>
        <v>0</v>
      </c>
      <c r="AR124" s="223" t="s">
        <v>2195</v>
      </c>
      <c r="AT124" s="223" t="s">
        <v>325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2195</v>
      </c>
      <c r="BM124" s="223" t="s">
        <v>2915</v>
      </c>
    </row>
    <row r="125" s="1" customFormat="1" ht="36" customHeight="1">
      <c r="B125" s="38"/>
      <c r="C125" s="211" t="s">
        <v>397</v>
      </c>
      <c r="D125" s="211" t="s">
        <v>155</v>
      </c>
      <c r="E125" s="212" t="s">
        <v>2916</v>
      </c>
      <c r="F125" s="213" t="s">
        <v>2917</v>
      </c>
      <c r="G125" s="214" t="s">
        <v>267</v>
      </c>
      <c r="H125" s="215">
        <v>1</v>
      </c>
      <c r="I125" s="216"/>
      <c r="J125" s="217">
        <f>ROUND(I125*H125,2)</f>
        <v>0</v>
      </c>
      <c r="K125" s="213" t="s">
        <v>760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645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645</v>
      </c>
      <c r="BM125" s="223" t="s">
        <v>2918</v>
      </c>
    </row>
    <row r="126" s="1" customFormat="1" ht="16.5" customHeight="1">
      <c r="B126" s="38"/>
      <c r="C126" s="264" t="s">
        <v>401</v>
      </c>
      <c r="D126" s="264" t="s">
        <v>325</v>
      </c>
      <c r="E126" s="265" t="s">
        <v>2919</v>
      </c>
      <c r="F126" s="266" t="s">
        <v>2920</v>
      </c>
      <c r="G126" s="267" t="s">
        <v>267</v>
      </c>
      <c r="H126" s="268">
        <v>1</v>
      </c>
      <c r="I126" s="269"/>
      <c r="J126" s="270">
        <f>ROUND(I126*H126,2)</f>
        <v>0</v>
      </c>
      <c r="K126" s="266" t="s">
        <v>19</v>
      </c>
      <c r="L126" s="271"/>
      <c r="M126" s="272" t="s">
        <v>19</v>
      </c>
      <c r="N126" s="273" t="s">
        <v>44</v>
      </c>
      <c r="O126" s="83"/>
      <c r="P126" s="227">
        <f>O126*H126</f>
        <v>0</v>
      </c>
      <c r="Q126" s="227">
        <v>0.062399999999999997</v>
      </c>
      <c r="R126" s="227">
        <f>Q126*H126</f>
        <v>0.062399999999999997</v>
      </c>
      <c r="S126" s="227">
        <v>0</v>
      </c>
      <c r="T126" s="228">
        <f>S126*H126</f>
        <v>0</v>
      </c>
      <c r="AR126" s="223" t="s">
        <v>2195</v>
      </c>
      <c r="AT126" s="223" t="s">
        <v>325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2195</v>
      </c>
      <c r="BM126" s="223" t="s">
        <v>2921</v>
      </c>
    </row>
    <row r="127" s="1" customFormat="1" ht="36" customHeight="1">
      <c r="B127" s="38"/>
      <c r="C127" s="211" t="s">
        <v>407</v>
      </c>
      <c r="D127" s="211" t="s">
        <v>155</v>
      </c>
      <c r="E127" s="212" t="s">
        <v>2922</v>
      </c>
      <c r="F127" s="213" t="s">
        <v>2923</v>
      </c>
      <c r="G127" s="214" t="s">
        <v>267</v>
      </c>
      <c r="H127" s="215">
        <v>1</v>
      </c>
      <c r="I127" s="216"/>
      <c r="J127" s="217">
        <f>ROUND(I127*H127,2)</f>
        <v>0</v>
      </c>
      <c r="K127" s="213" t="s">
        <v>760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645</v>
      </c>
      <c r="AT127" s="223" t="s">
        <v>155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645</v>
      </c>
      <c r="BM127" s="223" t="s">
        <v>2924</v>
      </c>
    </row>
    <row r="128" s="1" customFormat="1" ht="16.5" customHeight="1">
      <c r="B128" s="38"/>
      <c r="C128" s="264" t="s">
        <v>412</v>
      </c>
      <c r="D128" s="264" t="s">
        <v>325</v>
      </c>
      <c r="E128" s="265" t="s">
        <v>2925</v>
      </c>
      <c r="F128" s="266" t="s">
        <v>2926</v>
      </c>
      <c r="G128" s="267" t="s">
        <v>267</v>
      </c>
      <c r="H128" s="268">
        <v>1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0.062399999999999997</v>
      </c>
      <c r="R128" s="227">
        <f>Q128*H128</f>
        <v>0.062399999999999997</v>
      </c>
      <c r="S128" s="227">
        <v>0</v>
      </c>
      <c r="T128" s="228">
        <f>S128*H128</f>
        <v>0</v>
      </c>
      <c r="AR128" s="223" t="s">
        <v>2195</v>
      </c>
      <c r="AT128" s="223" t="s">
        <v>325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2195</v>
      </c>
      <c r="BM128" s="223" t="s">
        <v>2927</v>
      </c>
    </row>
    <row r="129" s="1" customFormat="1" ht="48" customHeight="1">
      <c r="B129" s="38"/>
      <c r="C129" s="211" t="s">
        <v>417</v>
      </c>
      <c r="D129" s="211" t="s">
        <v>155</v>
      </c>
      <c r="E129" s="212" t="s">
        <v>2928</v>
      </c>
      <c r="F129" s="213" t="s">
        <v>2929</v>
      </c>
      <c r="G129" s="214" t="s">
        <v>254</v>
      </c>
      <c r="H129" s="215">
        <v>660</v>
      </c>
      <c r="I129" s="216"/>
      <c r="J129" s="217">
        <f>ROUND(I129*H129,2)</f>
        <v>0</v>
      </c>
      <c r="K129" s="213" t="s">
        <v>760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645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645</v>
      </c>
      <c r="BM129" s="223" t="s">
        <v>2930</v>
      </c>
    </row>
    <row r="130" s="1" customFormat="1" ht="24" customHeight="1">
      <c r="B130" s="38"/>
      <c r="C130" s="264" t="s">
        <v>426</v>
      </c>
      <c r="D130" s="264" t="s">
        <v>325</v>
      </c>
      <c r="E130" s="265" t="s">
        <v>2931</v>
      </c>
      <c r="F130" s="266" t="s">
        <v>2932</v>
      </c>
      <c r="G130" s="267" t="s">
        <v>254</v>
      </c>
      <c r="H130" s="268">
        <v>660</v>
      </c>
      <c r="I130" s="269"/>
      <c r="J130" s="270">
        <f>ROUND(I130*H130,2)</f>
        <v>0</v>
      </c>
      <c r="K130" s="266" t="s">
        <v>2933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223" t="s">
        <v>1149</v>
      </c>
      <c r="AT130" s="223" t="s">
        <v>325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645</v>
      </c>
      <c r="BM130" s="223" t="s">
        <v>2934</v>
      </c>
    </row>
    <row r="131" s="1" customFormat="1" ht="36" customHeight="1">
      <c r="B131" s="38"/>
      <c r="C131" s="211" t="s">
        <v>434</v>
      </c>
      <c r="D131" s="211" t="s">
        <v>155</v>
      </c>
      <c r="E131" s="212" t="s">
        <v>2935</v>
      </c>
      <c r="F131" s="213" t="s">
        <v>2936</v>
      </c>
      <c r="G131" s="214" t="s">
        <v>254</v>
      </c>
      <c r="H131" s="215">
        <v>750</v>
      </c>
      <c r="I131" s="216"/>
      <c r="J131" s="217">
        <f>ROUND(I131*H131,2)</f>
        <v>0</v>
      </c>
      <c r="K131" s="213" t="s">
        <v>760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645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645</v>
      </c>
      <c r="BM131" s="223" t="s">
        <v>2937</v>
      </c>
    </row>
    <row r="132" s="1" customFormat="1" ht="24" customHeight="1">
      <c r="B132" s="38"/>
      <c r="C132" s="264" t="s">
        <v>441</v>
      </c>
      <c r="D132" s="264" t="s">
        <v>325</v>
      </c>
      <c r="E132" s="265" t="s">
        <v>2938</v>
      </c>
      <c r="F132" s="266" t="s">
        <v>2939</v>
      </c>
      <c r="G132" s="267" t="s">
        <v>254</v>
      </c>
      <c r="H132" s="268">
        <v>750</v>
      </c>
      <c r="I132" s="269"/>
      <c r="J132" s="270">
        <f>ROUND(I132*H132,2)</f>
        <v>0</v>
      </c>
      <c r="K132" s="266" t="s">
        <v>2933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1149</v>
      </c>
      <c r="AT132" s="223" t="s">
        <v>325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645</v>
      </c>
      <c r="BM132" s="223" t="s">
        <v>2940</v>
      </c>
    </row>
    <row r="133" s="1" customFormat="1" ht="48" customHeight="1">
      <c r="B133" s="38"/>
      <c r="C133" s="211" t="s">
        <v>451</v>
      </c>
      <c r="D133" s="211" t="s">
        <v>155</v>
      </c>
      <c r="E133" s="212" t="s">
        <v>2941</v>
      </c>
      <c r="F133" s="213" t="s">
        <v>2942</v>
      </c>
      <c r="G133" s="214" t="s">
        <v>267</v>
      </c>
      <c r="H133" s="215">
        <v>22</v>
      </c>
      <c r="I133" s="216"/>
      <c r="J133" s="217">
        <f>ROUND(I133*H133,2)</f>
        <v>0</v>
      </c>
      <c r="K133" s="213" t="s">
        <v>760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645</v>
      </c>
      <c r="AT133" s="223" t="s">
        <v>155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645</v>
      </c>
      <c r="BM133" s="223" t="s">
        <v>2943</v>
      </c>
    </row>
    <row r="134" s="1" customFormat="1" ht="24" customHeight="1">
      <c r="B134" s="38"/>
      <c r="C134" s="264" t="s">
        <v>463</v>
      </c>
      <c r="D134" s="264" t="s">
        <v>325</v>
      </c>
      <c r="E134" s="265" t="s">
        <v>2944</v>
      </c>
      <c r="F134" s="266" t="s">
        <v>2945</v>
      </c>
      <c r="G134" s="267" t="s">
        <v>254</v>
      </c>
      <c r="H134" s="268">
        <v>242</v>
      </c>
      <c r="I134" s="269"/>
      <c r="J134" s="270">
        <f>ROUND(I134*H134,2)</f>
        <v>0</v>
      </c>
      <c r="K134" s="266" t="s">
        <v>760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0.062399999999999997</v>
      </c>
      <c r="R134" s="227">
        <f>Q134*H134</f>
        <v>15.1008</v>
      </c>
      <c r="S134" s="227">
        <v>0</v>
      </c>
      <c r="T134" s="228">
        <f>S134*H134</f>
        <v>0</v>
      </c>
      <c r="AR134" s="223" t="s">
        <v>2195</v>
      </c>
      <c r="AT134" s="223" t="s">
        <v>325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2195</v>
      </c>
      <c r="BM134" s="223" t="s">
        <v>2946</v>
      </c>
    </row>
    <row r="135" s="13" customFormat="1">
      <c r="B135" s="242"/>
      <c r="C135" s="243"/>
      <c r="D135" s="229" t="s">
        <v>182</v>
      </c>
      <c r="E135" s="244" t="s">
        <v>19</v>
      </c>
      <c r="F135" s="245" t="s">
        <v>2947</v>
      </c>
      <c r="G135" s="243"/>
      <c r="H135" s="246">
        <v>242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182</v>
      </c>
      <c r="AU135" s="252" t="s">
        <v>83</v>
      </c>
      <c r="AV135" s="13" t="s">
        <v>83</v>
      </c>
      <c r="AW135" s="13" t="s">
        <v>35</v>
      </c>
      <c r="AX135" s="13" t="s">
        <v>81</v>
      </c>
      <c r="AY135" s="252" t="s">
        <v>152</v>
      </c>
    </row>
    <row r="136" s="1" customFormat="1" ht="36" customHeight="1">
      <c r="B136" s="38"/>
      <c r="C136" s="211" t="s">
        <v>473</v>
      </c>
      <c r="D136" s="211" t="s">
        <v>155</v>
      </c>
      <c r="E136" s="212" t="s">
        <v>2948</v>
      </c>
      <c r="F136" s="213" t="s">
        <v>2949</v>
      </c>
      <c r="G136" s="214" t="s">
        <v>267</v>
      </c>
      <c r="H136" s="215">
        <v>22</v>
      </c>
      <c r="I136" s="216"/>
      <c r="J136" s="217">
        <f>ROUND(I136*H136,2)</f>
        <v>0</v>
      </c>
      <c r="K136" s="213" t="s">
        <v>760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645</v>
      </c>
      <c r="AT136" s="223" t="s">
        <v>155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645</v>
      </c>
      <c r="BM136" s="223" t="s">
        <v>2950</v>
      </c>
    </row>
    <row r="137" s="1" customFormat="1" ht="16.5" customHeight="1">
      <c r="B137" s="38"/>
      <c r="C137" s="264" t="s">
        <v>481</v>
      </c>
      <c r="D137" s="264" t="s">
        <v>325</v>
      </c>
      <c r="E137" s="265" t="s">
        <v>2951</v>
      </c>
      <c r="F137" s="266" t="s">
        <v>2952</v>
      </c>
      <c r="G137" s="267" t="s">
        <v>267</v>
      </c>
      <c r="H137" s="268">
        <v>22</v>
      </c>
      <c r="I137" s="269"/>
      <c r="J137" s="270">
        <f>ROUND(I137*H137,2)</f>
        <v>0</v>
      </c>
      <c r="K137" s="266" t="s">
        <v>760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2195</v>
      </c>
      <c r="AT137" s="223" t="s">
        <v>325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2195</v>
      </c>
      <c r="BM137" s="223" t="s">
        <v>2953</v>
      </c>
    </row>
    <row r="138" s="1" customFormat="1" ht="16.5" customHeight="1">
      <c r="B138" s="38"/>
      <c r="C138" s="211" t="s">
        <v>493</v>
      </c>
      <c r="D138" s="211" t="s">
        <v>155</v>
      </c>
      <c r="E138" s="212" t="s">
        <v>2954</v>
      </c>
      <c r="F138" s="213" t="s">
        <v>2955</v>
      </c>
      <c r="G138" s="214" t="s">
        <v>267</v>
      </c>
      <c r="H138" s="215">
        <v>2</v>
      </c>
      <c r="I138" s="216"/>
      <c r="J138" s="217">
        <f>ROUND(I138*H138,2)</f>
        <v>0</v>
      </c>
      <c r="K138" s="213" t="s">
        <v>19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645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645</v>
      </c>
      <c r="BM138" s="223" t="s">
        <v>2956</v>
      </c>
    </row>
    <row r="139" s="1" customFormat="1" ht="16.5" customHeight="1">
      <c r="B139" s="38"/>
      <c r="C139" s="264" t="s">
        <v>498</v>
      </c>
      <c r="D139" s="264" t="s">
        <v>325</v>
      </c>
      <c r="E139" s="265" t="s">
        <v>2957</v>
      </c>
      <c r="F139" s="266" t="s">
        <v>2958</v>
      </c>
      <c r="G139" s="267" t="s">
        <v>267</v>
      </c>
      <c r="H139" s="268">
        <v>2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0.062399999999999997</v>
      </c>
      <c r="R139" s="227">
        <f>Q139*H139</f>
        <v>0.12479999999999999</v>
      </c>
      <c r="S139" s="227">
        <v>0</v>
      </c>
      <c r="T139" s="228">
        <f>S139*H139</f>
        <v>0</v>
      </c>
      <c r="AR139" s="223" t="s">
        <v>2195</v>
      </c>
      <c r="AT139" s="223" t="s">
        <v>325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2195</v>
      </c>
      <c r="BM139" s="223" t="s">
        <v>2959</v>
      </c>
    </row>
    <row r="140" s="1" customFormat="1" ht="16.5" customHeight="1">
      <c r="B140" s="38"/>
      <c r="C140" s="211" t="s">
        <v>504</v>
      </c>
      <c r="D140" s="211" t="s">
        <v>155</v>
      </c>
      <c r="E140" s="212" t="s">
        <v>2960</v>
      </c>
      <c r="F140" s="213" t="s">
        <v>2961</v>
      </c>
      <c r="G140" s="214" t="s">
        <v>267</v>
      </c>
      <c r="H140" s="215">
        <v>4</v>
      </c>
      <c r="I140" s="216"/>
      <c r="J140" s="217">
        <f>ROUND(I140*H140,2)</f>
        <v>0</v>
      </c>
      <c r="K140" s="213" t="s">
        <v>19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645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645</v>
      </c>
      <c r="BM140" s="223" t="s">
        <v>2962</v>
      </c>
    </row>
    <row r="141" s="1" customFormat="1" ht="16.5" customHeight="1">
      <c r="B141" s="38"/>
      <c r="C141" s="264" t="s">
        <v>510</v>
      </c>
      <c r="D141" s="264" t="s">
        <v>325</v>
      </c>
      <c r="E141" s="265" t="s">
        <v>2963</v>
      </c>
      <c r="F141" s="266" t="s">
        <v>2964</v>
      </c>
      <c r="G141" s="267" t="s">
        <v>267</v>
      </c>
      <c r="H141" s="268">
        <v>4</v>
      </c>
      <c r="I141" s="269"/>
      <c r="J141" s="270">
        <f>ROUND(I141*H141,2)</f>
        <v>0</v>
      </c>
      <c r="K141" s="266" t="s">
        <v>19</v>
      </c>
      <c r="L141" s="271"/>
      <c r="M141" s="272" t="s">
        <v>19</v>
      </c>
      <c r="N141" s="273" t="s">
        <v>44</v>
      </c>
      <c r="O141" s="83"/>
      <c r="P141" s="227">
        <f>O141*H141</f>
        <v>0</v>
      </c>
      <c r="Q141" s="227">
        <v>0.062399999999999997</v>
      </c>
      <c r="R141" s="227">
        <f>Q141*H141</f>
        <v>0.24959999999999999</v>
      </c>
      <c r="S141" s="227">
        <v>0</v>
      </c>
      <c r="T141" s="228">
        <f>S141*H141</f>
        <v>0</v>
      </c>
      <c r="AR141" s="223" t="s">
        <v>2195</v>
      </c>
      <c r="AT141" s="223" t="s">
        <v>325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2195</v>
      </c>
      <c r="BM141" s="223" t="s">
        <v>2965</v>
      </c>
    </row>
    <row r="142" s="11" customFormat="1" ht="22.8" customHeight="1">
      <c r="B142" s="195"/>
      <c r="C142" s="196"/>
      <c r="D142" s="197" t="s">
        <v>72</v>
      </c>
      <c r="E142" s="209" t="s">
        <v>2966</v>
      </c>
      <c r="F142" s="209" t="s">
        <v>2967</v>
      </c>
      <c r="G142" s="196"/>
      <c r="H142" s="196"/>
      <c r="I142" s="199"/>
      <c r="J142" s="210">
        <f>BK142</f>
        <v>0</v>
      </c>
      <c r="K142" s="196"/>
      <c r="L142" s="201"/>
      <c r="M142" s="202"/>
      <c r="N142" s="203"/>
      <c r="O142" s="203"/>
      <c r="P142" s="204">
        <f>SUM(P143:P150)</f>
        <v>0</v>
      </c>
      <c r="Q142" s="203"/>
      <c r="R142" s="204">
        <f>SUM(R143:R150)</f>
        <v>874.57829489999995</v>
      </c>
      <c r="S142" s="203"/>
      <c r="T142" s="205">
        <f>SUM(T143:T150)</f>
        <v>0</v>
      </c>
      <c r="AR142" s="206" t="s">
        <v>196</v>
      </c>
      <c r="AT142" s="207" t="s">
        <v>72</v>
      </c>
      <c r="AU142" s="207" t="s">
        <v>81</v>
      </c>
      <c r="AY142" s="206" t="s">
        <v>152</v>
      </c>
      <c r="BK142" s="208">
        <f>SUM(BK143:BK150)</f>
        <v>0</v>
      </c>
    </row>
    <row r="143" s="1" customFormat="1" ht="24" customHeight="1">
      <c r="B143" s="38"/>
      <c r="C143" s="211" t="s">
        <v>519</v>
      </c>
      <c r="D143" s="211" t="s">
        <v>155</v>
      </c>
      <c r="E143" s="212" t="s">
        <v>2968</v>
      </c>
      <c r="F143" s="213" t="s">
        <v>2969</v>
      </c>
      <c r="G143" s="214" t="s">
        <v>177</v>
      </c>
      <c r="H143" s="215">
        <v>177.81</v>
      </c>
      <c r="I143" s="216"/>
      <c r="J143" s="217">
        <f>ROUND(I143*H143,2)</f>
        <v>0</v>
      </c>
      <c r="K143" s="213" t="s">
        <v>760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645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645</v>
      </c>
      <c r="BM143" s="223" t="s">
        <v>2970</v>
      </c>
    </row>
    <row r="144" s="1" customFormat="1" ht="36" customHeight="1">
      <c r="B144" s="38"/>
      <c r="C144" s="211" t="s">
        <v>528</v>
      </c>
      <c r="D144" s="211" t="s">
        <v>155</v>
      </c>
      <c r="E144" s="212" t="s">
        <v>2971</v>
      </c>
      <c r="F144" s="213" t="s">
        <v>2972</v>
      </c>
      <c r="G144" s="214" t="s">
        <v>177</v>
      </c>
      <c r="H144" s="215">
        <v>177.81</v>
      </c>
      <c r="I144" s="216"/>
      <c r="J144" s="217">
        <f>ROUND(I144*H144,2)</f>
        <v>0</v>
      </c>
      <c r="K144" s="213" t="s">
        <v>760</v>
      </c>
      <c r="L144" s="43"/>
      <c r="M144" s="225" t="s">
        <v>19</v>
      </c>
      <c r="N144" s="226" t="s">
        <v>44</v>
      </c>
      <c r="O144" s="83"/>
      <c r="P144" s="227">
        <f>O144*H144</f>
        <v>0</v>
      </c>
      <c r="Q144" s="227">
        <v>2.45329</v>
      </c>
      <c r="R144" s="227">
        <f>Q144*H144</f>
        <v>436.21949489999997</v>
      </c>
      <c r="S144" s="227">
        <v>0</v>
      </c>
      <c r="T144" s="228">
        <f>S144*H144</f>
        <v>0</v>
      </c>
      <c r="AR144" s="223" t="s">
        <v>645</v>
      </c>
      <c r="AT144" s="223" t="s">
        <v>155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645</v>
      </c>
      <c r="BM144" s="223" t="s">
        <v>2973</v>
      </c>
    </row>
    <row r="145" s="1" customFormat="1" ht="16.5" customHeight="1">
      <c r="B145" s="38"/>
      <c r="C145" s="264" t="s">
        <v>492</v>
      </c>
      <c r="D145" s="264" t="s">
        <v>325</v>
      </c>
      <c r="E145" s="265" t="s">
        <v>2974</v>
      </c>
      <c r="F145" s="266" t="s">
        <v>2975</v>
      </c>
      <c r="G145" s="267" t="s">
        <v>177</v>
      </c>
      <c r="H145" s="268">
        <v>177.81</v>
      </c>
      <c r="I145" s="269"/>
      <c r="J145" s="270">
        <f>ROUND(I145*H145,2)</f>
        <v>0</v>
      </c>
      <c r="K145" s="266" t="s">
        <v>760</v>
      </c>
      <c r="L145" s="271"/>
      <c r="M145" s="272" t="s">
        <v>19</v>
      </c>
      <c r="N145" s="273" t="s">
        <v>44</v>
      </c>
      <c r="O145" s="83"/>
      <c r="P145" s="227">
        <f>O145*H145</f>
        <v>0</v>
      </c>
      <c r="Q145" s="227">
        <v>2.4289999999999998</v>
      </c>
      <c r="R145" s="227">
        <f>Q145*H145</f>
        <v>431.90048999999999</v>
      </c>
      <c r="S145" s="227">
        <v>0</v>
      </c>
      <c r="T145" s="228">
        <f>S145*H145</f>
        <v>0</v>
      </c>
      <c r="AR145" s="223" t="s">
        <v>1149</v>
      </c>
      <c r="AT145" s="223" t="s">
        <v>325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645</v>
      </c>
      <c r="BM145" s="223" t="s">
        <v>2976</v>
      </c>
    </row>
    <row r="146" s="1" customFormat="1" ht="24" customHeight="1">
      <c r="B146" s="38"/>
      <c r="C146" s="211" t="s">
        <v>539</v>
      </c>
      <c r="D146" s="211" t="s">
        <v>155</v>
      </c>
      <c r="E146" s="212" t="s">
        <v>2977</v>
      </c>
      <c r="F146" s="213" t="s">
        <v>2978</v>
      </c>
      <c r="G146" s="214" t="s">
        <v>223</v>
      </c>
      <c r="H146" s="215">
        <v>3</v>
      </c>
      <c r="I146" s="216"/>
      <c r="J146" s="217">
        <f>ROUND(I146*H146,2)</f>
        <v>0</v>
      </c>
      <c r="K146" s="213" t="s">
        <v>760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1.0591699999999999</v>
      </c>
      <c r="R146" s="227">
        <f>Q146*H146</f>
        <v>3.1775099999999998</v>
      </c>
      <c r="S146" s="227">
        <v>0</v>
      </c>
      <c r="T146" s="228">
        <f>S146*H146</f>
        <v>0</v>
      </c>
      <c r="AR146" s="223" t="s">
        <v>645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645</v>
      </c>
      <c r="BM146" s="223" t="s">
        <v>2979</v>
      </c>
    </row>
    <row r="147" s="1" customFormat="1" ht="24" customHeight="1">
      <c r="B147" s="38"/>
      <c r="C147" s="264" t="s">
        <v>547</v>
      </c>
      <c r="D147" s="264" t="s">
        <v>325</v>
      </c>
      <c r="E147" s="265" t="s">
        <v>2980</v>
      </c>
      <c r="F147" s="266" t="s">
        <v>2981</v>
      </c>
      <c r="G147" s="267" t="s">
        <v>223</v>
      </c>
      <c r="H147" s="268">
        <v>3</v>
      </c>
      <c r="I147" s="269"/>
      <c r="J147" s="270">
        <f>ROUND(I147*H147,2)</f>
        <v>0</v>
      </c>
      <c r="K147" s="266" t="s">
        <v>760</v>
      </c>
      <c r="L147" s="271"/>
      <c r="M147" s="272" t="s">
        <v>19</v>
      </c>
      <c r="N147" s="273" t="s">
        <v>44</v>
      </c>
      <c r="O147" s="83"/>
      <c r="P147" s="227">
        <f>O147*H147</f>
        <v>0</v>
      </c>
      <c r="Q147" s="227">
        <v>1</v>
      </c>
      <c r="R147" s="227">
        <f>Q147*H147</f>
        <v>3</v>
      </c>
      <c r="S147" s="227">
        <v>0</v>
      </c>
      <c r="T147" s="228">
        <f>S147*H147</f>
        <v>0</v>
      </c>
      <c r="AR147" s="223" t="s">
        <v>2195</v>
      </c>
      <c r="AT147" s="223" t="s">
        <v>325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2195</v>
      </c>
      <c r="BM147" s="223" t="s">
        <v>2982</v>
      </c>
    </row>
    <row r="148" s="1" customFormat="1" ht="24" customHeight="1">
      <c r="B148" s="38"/>
      <c r="C148" s="211" t="s">
        <v>555</v>
      </c>
      <c r="D148" s="211" t="s">
        <v>155</v>
      </c>
      <c r="E148" s="212" t="s">
        <v>2983</v>
      </c>
      <c r="F148" s="213" t="s">
        <v>2984</v>
      </c>
      <c r="G148" s="214" t="s">
        <v>177</v>
      </c>
      <c r="H148" s="215">
        <v>69.120000000000005</v>
      </c>
      <c r="I148" s="216"/>
      <c r="J148" s="217">
        <f>ROUND(I148*H148,2)</f>
        <v>0</v>
      </c>
      <c r="K148" s="213" t="s">
        <v>760</v>
      </c>
      <c r="L148" s="43"/>
      <c r="M148" s="225" t="s">
        <v>19</v>
      </c>
      <c r="N148" s="226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645</v>
      </c>
      <c r="AT148" s="223" t="s">
        <v>155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645</v>
      </c>
      <c r="BM148" s="223" t="s">
        <v>2985</v>
      </c>
    </row>
    <row r="149" s="1" customFormat="1" ht="24" customHeight="1">
      <c r="B149" s="38"/>
      <c r="C149" s="211" t="s">
        <v>560</v>
      </c>
      <c r="D149" s="211" t="s">
        <v>155</v>
      </c>
      <c r="E149" s="212" t="s">
        <v>2986</v>
      </c>
      <c r="F149" s="213" t="s">
        <v>2987</v>
      </c>
      <c r="G149" s="214" t="s">
        <v>236</v>
      </c>
      <c r="H149" s="215">
        <v>240</v>
      </c>
      <c r="I149" s="216"/>
      <c r="J149" s="217">
        <f>ROUND(I149*H149,2)</f>
        <v>0</v>
      </c>
      <c r="K149" s="213" t="s">
        <v>760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0.00117</v>
      </c>
      <c r="R149" s="227">
        <f>Q149*H149</f>
        <v>0.28079999999999999</v>
      </c>
      <c r="S149" s="227">
        <v>0</v>
      </c>
      <c r="T149" s="228">
        <f>S149*H149</f>
        <v>0</v>
      </c>
      <c r="AR149" s="223" t="s">
        <v>645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645</v>
      </c>
      <c r="BM149" s="223" t="s">
        <v>2988</v>
      </c>
    </row>
    <row r="150" s="1" customFormat="1" ht="24" customHeight="1">
      <c r="B150" s="38"/>
      <c r="C150" s="211" t="s">
        <v>567</v>
      </c>
      <c r="D150" s="211" t="s">
        <v>155</v>
      </c>
      <c r="E150" s="212" t="s">
        <v>2989</v>
      </c>
      <c r="F150" s="213" t="s">
        <v>2990</v>
      </c>
      <c r="G150" s="214" t="s">
        <v>236</v>
      </c>
      <c r="H150" s="215">
        <v>240</v>
      </c>
      <c r="I150" s="216"/>
      <c r="J150" s="217">
        <f>ROUND(I150*H150,2)</f>
        <v>0</v>
      </c>
      <c r="K150" s="213" t="s">
        <v>760</v>
      </c>
      <c r="L150" s="43"/>
      <c r="M150" s="225" t="s">
        <v>19</v>
      </c>
      <c r="N150" s="226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645</v>
      </c>
      <c r="AT150" s="223" t="s">
        <v>155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645</v>
      </c>
      <c r="BM150" s="223" t="s">
        <v>2991</v>
      </c>
    </row>
    <row r="151" s="11" customFormat="1" ht="25.92" customHeight="1">
      <c r="B151" s="195"/>
      <c r="C151" s="196"/>
      <c r="D151" s="197" t="s">
        <v>72</v>
      </c>
      <c r="E151" s="198" t="s">
        <v>80</v>
      </c>
      <c r="F151" s="198" t="s">
        <v>2992</v>
      </c>
      <c r="G151" s="196"/>
      <c r="H151" s="196"/>
      <c r="I151" s="199"/>
      <c r="J151" s="200">
        <f>BK151</f>
        <v>0</v>
      </c>
      <c r="K151" s="196"/>
      <c r="L151" s="201"/>
      <c r="M151" s="202"/>
      <c r="N151" s="203"/>
      <c r="O151" s="203"/>
      <c r="P151" s="204">
        <f>SUM(P152:P163)</f>
        <v>0</v>
      </c>
      <c r="Q151" s="203"/>
      <c r="R151" s="204">
        <f>SUM(R152:R163)</f>
        <v>0</v>
      </c>
      <c r="S151" s="203"/>
      <c r="T151" s="205">
        <f>SUM(T152:T163)</f>
        <v>0</v>
      </c>
      <c r="AR151" s="206" t="s">
        <v>151</v>
      </c>
      <c r="AT151" s="207" t="s">
        <v>72</v>
      </c>
      <c r="AU151" s="207" t="s">
        <v>73</v>
      </c>
      <c r="AY151" s="206" t="s">
        <v>152</v>
      </c>
      <c r="BK151" s="208">
        <f>SUM(BK152:BK163)</f>
        <v>0</v>
      </c>
    </row>
    <row r="152" s="1" customFormat="1" ht="24" customHeight="1">
      <c r="B152" s="38"/>
      <c r="C152" s="211" t="s">
        <v>572</v>
      </c>
      <c r="D152" s="211" t="s">
        <v>155</v>
      </c>
      <c r="E152" s="212" t="s">
        <v>2993</v>
      </c>
      <c r="F152" s="213" t="s">
        <v>2994</v>
      </c>
      <c r="G152" s="214" t="s">
        <v>254</v>
      </c>
      <c r="H152" s="215">
        <v>8</v>
      </c>
      <c r="I152" s="216"/>
      <c r="J152" s="217">
        <f>ROUND(I152*H152,2)</f>
        <v>0</v>
      </c>
      <c r="K152" s="213" t="s">
        <v>2933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159</v>
      </c>
      <c r="AT152" s="223" t="s">
        <v>155</v>
      </c>
      <c r="AU152" s="223" t="s">
        <v>81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159</v>
      </c>
      <c r="BM152" s="223" t="s">
        <v>2995</v>
      </c>
    </row>
    <row r="153" s="1" customFormat="1" ht="36" customHeight="1">
      <c r="B153" s="38"/>
      <c r="C153" s="264" t="s">
        <v>583</v>
      </c>
      <c r="D153" s="264" t="s">
        <v>325</v>
      </c>
      <c r="E153" s="265" t="s">
        <v>2996</v>
      </c>
      <c r="F153" s="266" t="s">
        <v>2997</v>
      </c>
      <c r="G153" s="267" t="s">
        <v>254</v>
      </c>
      <c r="H153" s="268">
        <v>8</v>
      </c>
      <c r="I153" s="269"/>
      <c r="J153" s="270">
        <f>ROUND(I153*H153,2)</f>
        <v>0</v>
      </c>
      <c r="K153" s="266" t="s">
        <v>2933</v>
      </c>
      <c r="L153" s="271"/>
      <c r="M153" s="272" t="s">
        <v>19</v>
      </c>
      <c r="N153" s="273" t="s">
        <v>44</v>
      </c>
      <c r="O153" s="83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AR153" s="223" t="s">
        <v>2195</v>
      </c>
      <c r="AT153" s="223" t="s">
        <v>325</v>
      </c>
      <c r="AU153" s="223" t="s">
        <v>81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2195</v>
      </c>
      <c r="BM153" s="223" t="s">
        <v>2998</v>
      </c>
    </row>
    <row r="154" s="1" customFormat="1" ht="36" customHeight="1">
      <c r="B154" s="38"/>
      <c r="C154" s="211" t="s">
        <v>592</v>
      </c>
      <c r="D154" s="211" t="s">
        <v>155</v>
      </c>
      <c r="E154" s="212" t="s">
        <v>2999</v>
      </c>
      <c r="F154" s="213" t="s">
        <v>3000</v>
      </c>
      <c r="G154" s="214" t="s">
        <v>267</v>
      </c>
      <c r="H154" s="215">
        <v>32</v>
      </c>
      <c r="I154" s="216"/>
      <c r="J154" s="217">
        <f>ROUND(I154*H154,2)</f>
        <v>0</v>
      </c>
      <c r="K154" s="213" t="s">
        <v>2933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223" t="s">
        <v>159</v>
      </c>
      <c r="AT154" s="223" t="s">
        <v>155</v>
      </c>
      <c r="AU154" s="223" t="s">
        <v>81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159</v>
      </c>
      <c r="BM154" s="223" t="s">
        <v>3001</v>
      </c>
    </row>
    <row r="155" s="1" customFormat="1" ht="24" customHeight="1">
      <c r="B155" s="38"/>
      <c r="C155" s="211" t="s">
        <v>598</v>
      </c>
      <c r="D155" s="211" t="s">
        <v>155</v>
      </c>
      <c r="E155" s="212" t="s">
        <v>3002</v>
      </c>
      <c r="F155" s="213" t="s">
        <v>3003</v>
      </c>
      <c r="G155" s="214" t="s">
        <v>254</v>
      </c>
      <c r="H155" s="215">
        <v>1000</v>
      </c>
      <c r="I155" s="216"/>
      <c r="J155" s="217">
        <f>ROUND(I155*H155,2)</f>
        <v>0</v>
      </c>
      <c r="K155" s="213" t="s">
        <v>2933</v>
      </c>
      <c r="L155" s="43"/>
      <c r="M155" s="225" t="s">
        <v>19</v>
      </c>
      <c r="N155" s="226" t="s">
        <v>44</v>
      </c>
      <c r="O155" s="83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223" t="s">
        <v>159</v>
      </c>
      <c r="AT155" s="223" t="s">
        <v>155</v>
      </c>
      <c r="AU155" s="223" t="s">
        <v>81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159</v>
      </c>
      <c r="BM155" s="223" t="s">
        <v>3004</v>
      </c>
    </row>
    <row r="156" s="1" customFormat="1" ht="24" customHeight="1">
      <c r="B156" s="38"/>
      <c r="C156" s="211" t="s">
        <v>609</v>
      </c>
      <c r="D156" s="211" t="s">
        <v>155</v>
      </c>
      <c r="E156" s="212" t="s">
        <v>3005</v>
      </c>
      <c r="F156" s="213" t="s">
        <v>3006</v>
      </c>
      <c r="G156" s="214" t="s">
        <v>3007</v>
      </c>
      <c r="H156" s="215">
        <v>1</v>
      </c>
      <c r="I156" s="216"/>
      <c r="J156" s="217">
        <f>ROUND(I156*H156,2)</f>
        <v>0</v>
      </c>
      <c r="K156" s="213" t="s">
        <v>2933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159</v>
      </c>
      <c r="AT156" s="223" t="s">
        <v>155</v>
      </c>
      <c r="AU156" s="223" t="s">
        <v>81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159</v>
      </c>
      <c r="BM156" s="223" t="s">
        <v>3008</v>
      </c>
    </row>
    <row r="157" s="1" customFormat="1" ht="48" customHeight="1">
      <c r="B157" s="38"/>
      <c r="C157" s="211" t="s">
        <v>616</v>
      </c>
      <c r="D157" s="211" t="s">
        <v>155</v>
      </c>
      <c r="E157" s="212" t="s">
        <v>3009</v>
      </c>
      <c r="F157" s="213" t="s">
        <v>3010</v>
      </c>
      <c r="G157" s="214" t="s">
        <v>267</v>
      </c>
      <c r="H157" s="215">
        <v>42</v>
      </c>
      <c r="I157" s="216"/>
      <c r="J157" s="217">
        <f>ROUND(I157*H157,2)</f>
        <v>0</v>
      </c>
      <c r="K157" s="213" t="s">
        <v>2933</v>
      </c>
      <c r="L157" s="43"/>
      <c r="M157" s="225" t="s">
        <v>19</v>
      </c>
      <c r="N157" s="226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159</v>
      </c>
      <c r="AT157" s="223" t="s">
        <v>155</v>
      </c>
      <c r="AU157" s="223" t="s">
        <v>81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159</v>
      </c>
      <c r="BM157" s="223" t="s">
        <v>3011</v>
      </c>
    </row>
    <row r="158" s="1" customFormat="1" ht="36" customHeight="1">
      <c r="B158" s="38"/>
      <c r="C158" s="211" t="s">
        <v>622</v>
      </c>
      <c r="D158" s="211" t="s">
        <v>155</v>
      </c>
      <c r="E158" s="212" t="s">
        <v>3012</v>
      </c>
      <c r="F158" s="213" t="s">
        <v>3013</v>
      </c>
      <c r="G158" s="214" t="s">
        <v>254</v>
      </c>
      <c r="H158" s="215">
        <v>1200</v>
      </c>
      <c r="I158" s="216"/>
      <c r="J158" s="217">
        <f>ROUND(I158*H158,2)</f>
        <v>0</v>
      </c>
      <c r="K158" s="213" t="s">
        <v>2933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223" t="s">
        <v>159</v>
      </c>
      <c r="AT158" s="223" t="s">
        <v>155</v>
      </c>
      <c r="AU158" s="223" t="s">
        <v>81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159</v>
      </c>
      <c r="BM158" s="223" t="s">
        <v>3014</v>
      </c>
    </row>
    <row r="159" s="1" customFormat="1" ht="108" customHeight="1">
      <c r="B159" s="38"/>
      <c r="C159" s="211" t="s">
        <v>628</v>
      </c>
      <c r="D159" s="211" t="s">
        <v>155</v>
      </c>
      <c r="E159" s="212" t="s">
        <v>3015</v>
      </c>
      <c r="F159" s="213" t="s">
        <v>3016</v>
      </c>
      <c r="G159" s="214" t="s">
        <v>267</v>
      </c>
      <c r="H159" s="215">
        <v>1</v>
      </c>
      <c r="I159" s="216"/>
      <c r="J159" s="217">
        <f>ROUND(I159*H159,2)</f>
        <v>0</v>
      </c>
      <c r="K159" s="213" t="s">
        <v>2933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159</v>
      </c>
      <c r="AT159" s="223" t="s">
        <v>155</v>
      </c>
      <c r="AU159" s="223" t="s">
        <v>81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159</v>
      </c>
      <c r="BM159" s="223" t="s">
        <v>3017</v>
      </c>
    </row>
    <row r="160" s="1" customFormat="1" ht="48" customHeight="1">
      <c r="B160" s="38"/>
      <c r="C160" s="211" t="s">
        <v>632</v>
      </c>
      <c r="D160" s="211" t="s">
        <v>155</v>
      </c>
      <c r="E160" s="212" t="s">
        <v>3018</v>
      </c>
      <c r="F160" s="213" t="s">
        <v>3019</v>
      </c>
      <c r="G160" s="214" t="s">
        <v>267</v>
      </c>
      <c r="H160" s="215">
        <v>5</v>
      </c>
      <c r="I160" s="216"/>
      <c r="J160" s="217">
        <f>ROUND(I160*H160,2)</f>
        <v>0</v>
      </c>
      <c r="K160" s="213" t="s">
        <v>2933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159</v>
      </c>
      <c r="AT160" s="223" t="s">
        <v>155</v>
      </c>
      <c r="AU160" s="223" t="s">
        <v>81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159</v>
      </c>
      <c r="BM160" s="223" t="s">
        <v>3020</v>
      </c>
    </row>
    <row r="161" s="1" customFormat="1" ht="60" customHeight="1">
      <c r="B161" s="38"/>
      <c r="C161" s="211" t="s">
        <v>641</v>
      </c>
      <c r="D161" s="211" t="s">
        <v>155</v>
      </c>
      <c r="E161" s="212" t="s">
        <v>3021</v>
      </c>
      <c r="F161" s="213" t="s">
        <v>3022</v>
      </c>
      <c r="G161" s="214" t="s">
        <v>267</v>
      </c>
      <c r="H161" s="215">
        <v>1</v>
      </c>
      <c r="I161" s="216"/>
      <c r="J161" s="217">
        <f>ROUND(I161*H161,2)</f>
        <v>0</v>
      </c>
      <c r="K161" s="213" t="s">
        <v>2933</v>
      </c>
      <c r="L161" s="43"/>
      <c r="M161" s="225" t="s">
        <v>19</v>
      </c>
      <c r="N161" s="226" t="s">
        <v>44</v>
      </c>
      <c r="O161" s="83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223" t="s">
        <v>159</v>
      </c>
      <c r="AT161" s="223" t="s">
        <v>155</v>
      </c>
      <c r="AU161" s="223" t="s">
        <v>81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159</v>
      </c>
      <c r="BM161" s="223" t="s">
        <v>3023</v>
      </c>
    </row>
    <row r="162" s="1" customFormat="1" ht="36" customHeight="1">
      <c r="B162" s="38"/>
      <c r="C162" s="211" t="s">
        <v>645</v>
      </c>
      <c r="D162" s="211" t="s">
        <v>155</v>
      </c>
      <c r="E162" s="212" t="s">
        <v>1643</v>
      </c>
      <c r="F162" s="213" t="s">
        <v>3024</v>
      </c>
      <c r="G162" s="214" t="s">
        <v>267</v>
      </c>
      <c r="H162" s="215">
        <v>1</v>
      </c>
      <c r="I162" s="216"/>
      <c r="J162" s="217">
        <f>ROUND(I162*H162,2)</f>
        <v>0</v>
      </c>
      <c r="K162" s="213" t="s">
        <v>2933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159</v>
      </c>
      <c r="AT162" s="223" t="s">
        <v>155</v>
      </c>
      <c r="AU162" s="223" t="s">
        <v>81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159</v>
      </c>
      <c r="BM162" s="223" t="s">
        <v>3025</v>
      </c>
    </row>
    <row r="163" s="1" customFormat="1" ht="24" customHeight="1">
      <c r="B163" s="38"/>
      <c r="C163" s="211" t="s">
        <v>651</v>
      </c>
      <c r="D163" s="211" t="s">
        <v>155</v>
      </c>
      <c r="E163" s="212" t="s">
        <v>1665</v>
      </c>
      <c r="F163" s="213" t="s">
        <v>3026</v>
      </c>
      <c r="G163" s="214" t="s">
        <v>1663</v>
      </c>
      <c r="H163" s="215">
        <v>16</v>
      </c>
      <c r="I163" s="216"/>
      <c r="J163" s="217">
        <f>ROUND(I163*H163,2)</f>
        <v>0</v>
      </c>
      <c r="K163" s="213" t="s">
        <v>2933</v>
      </c>
      <c r="L163" s="43"/>
      <c r="M163" s="218" t="s">
        <v>19</v>
      </c>
      <c r="N163" s="219" t="s">
        <v>44</v>
      </c>
      <c r="O163" s="22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AR163" s="223" t="s">
        <v>159</v>
      </c>
      <c r="AT163" s="223" t="s">
        <v>155</v>
      </c>
      <c r="AU163" s="223" t="s">
        <v>81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159</v>
      </c>
      <c r="BM163" s="223" t="s">
        <v>3027</v>
      </c>
    </row>
    <row r="164" s="1" customFormat="1" ht="6.96" customHeight="1">
      <c r="B164" s="58"/>
      <c r="C164" s="59"/>
      <c r="D164" s="59"/>
      <c r="E164" s="59"/>
      <c r="F164" s="59"/>
      <c r="G164" s="59"/>
      <c r="H164" s="59"/>
      <c r="I164" s="161"/>
      <c r="J164" s="59"/>
      <c r="K164" s="59"/>
      <c r="L164" s="43"/>
    </row>
  </sheetData>
  <sheetProtection sheet="1" autoFilter="0" formatColumns="0" formatRows="0" objects="1" scenarios="1" spinCount="100000" saltValue="Bv8/Xd76yPCsw/CoHz+6wtc5uZ5J4PFLuFNMWcDm1makHUEiOaDkYiJbGjreVaKnZJ9/Ghc0mSZlKU9x4uN//Q==" hashValue="JA3GI7i47RHAem3YVJQ/cVWltS/bxfioPeKBd4DopVZt8KgaiZDEk6Lkc6TzaDZVKDwkPD5OeVdgKxjbqjlrjg==" algorithmName="SHA-512" password="CC35"/>
  <autoFilter ref="C84:K16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105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3028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3029</v>
      </c>
      <c r="I15" s="138" t="s">
        <v>29</v>
      </c>
      <c r="J15" s="137" t="s">
        <v>3030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tr">
        <f>IF('Rekapitulace stavby'!AN16="","",'Rekapitulace stavby'!AN16)</f>
        <v>25361520</v>
      </c>
      <c r="L20" s="43"/>
    </row>
    <row r="21" s="1" customFormat="1" ht="18" customHeight="1">
      <c r="B21" s="43"/>
      <c r="E21" s="137" t="str">
        <f>IF('Rekapitulace stavby'!E17="","",'Rekapitulace stavby'!E17)</f>
        <v xml:space="preserve">Dopravní projektování, spol.  s.r.o.</v>
      </c>
      <c r="I21" s="138" t="s">
        <v>29</v>
      </c>
      <c r="J21" s="137" t="str">
        <f>IF('Rekapitulace stavby'!AN17="","",'Rekapitulace stavby'!AN17)</f>
        <v/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3031</v>
      </c>
      <c r="L23" s="43"/>
    </row>
    <row r="24" s="1" customFormat="1" ht="18" customHeight="1">
      <c r="B24" s="43"/>
      <c r="E24" s="137" t="s">
        <v>3032</v>
      </c>
      <c r="I24" s="138" t="s">
        <v>29</v>
      </c>
      <c r="J24" s="137" t="s">
        <v>3033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ROUND(J92,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ROUND((SUM(BE92:BE200)),  2)</f>
        <v>0</v>
      </c>
      <c r="I33" s="150">
        <v>0.20999999999999999</v>
      </c>
      <c r="J33" s="149">
        <f>ROUND(((SUM(BE92:BE200))*I33),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ROUND((SUM(BF92:BF200)),  2)</f>
        <v>0</v>
      </c>
      <c r="I34" s="150">
        <v>0.14999999999999999</v>
      </c>
      <c r="J34" s="149">
        <f>ROUND(((SUM(BF92:BF200))*I34),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ROUND((SUM(BG92:BG200)),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ROUND((SUM(BH92:BH200)),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ROUND((SUM(BI92:BI200)),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07 - Veřejné osvětlení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</v>
      </c>
      <c r="G54" s="39"/>
      <c r="H54" s="39"/>
      <c r="I54" s="138" t="s">
        <v>32</v>
      </c>
      <c r="J54" s="36" t="str">
        <f>E21</f>
        <v xml:space="preserve">Dopravní projektování, spol.  s.r.o.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SUDOP BRNO, spol. s 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J92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J93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J94</f>
        <v>0</v>
      </c>
      <c r="K61" s="179"/>
      <c r="L61" s="184"/>
    </row>
    <row r="62" s="9" customFormat="1" ht="19.92" customHeight="1">
      <c r="B62" s="178"/>
      <c r="C62" s="179"/>
      <c r="D62" s="180" t="s">
        <v>172</v>
      </c>
      <c r="E62" s="181"/>
      <c r="F62" s="181"/>
      <c r="G62" s="181"/>
      <c r="H62" s="181"/>
      <c r="I62" s="182"/>
      <c r="J62" s="183">
        <f>J105</f>
        <v>0</v>
      </c>
      <c r="K62" s="179"/>
      <c r="L62" s="184"/>
    </row>
    <row r="63" s="9" customFormat="1" ht="19.92" customHeight="1">
      <c r="B63" s="178"/>
      <c r="C63" s="179"/>
      <c r="D63" s="180" t="s">
        <v>165</v>
      </c>
      <c r="E63" s="181"/>
      <c r="F63" s="181"/>
      <c r="G63" s="181"/>
      <c r="H63" s="181"/>
      <c r="I63" s="182"/>
      <c r="J63" s="183">
        <f>J108</f>
        <v>0</v>
      </c>
      <c r="K63" s="179"/>
      <c r="L63" s="184"/>
    </row>
    <row r="64" s="9" customFormat="1" ht="19.92" customHeight="1">
      <c r="B64" s="178"/>
      <c r="C64" s="179"/>
      <c r="D64" s="180" t="s">
        <v>1675</v>
      </c>
      <c r="E64" s="181"/>
      <c r="F64" s="181"/>
      <c r="G64" s="181"/>
      <c r="H64" s="181"/>
      <c r="I64" s="182"/>
      <c r="J64" s="183">
        <f>J116</f>
        <v>0</v>
      </c>
      <c r="K64" s="179"/>
      <c r="L64" s="184"/>
    </row>
    <row r="65" s="9" customFormat="1" ht="19.92" customHeight="1">
      <c r="B65" s="178"/>
      <c r="C65" s="179"/>
      <c r="D65" s="180" t="s">
        <v>3034</v>
      </c>
      <c r="E65" s="181"/>
      <c r="F65" s="181"/>
      <c r="G65" s="181"/>
      <c r="H65" s="181"/>
      <c r="I65" s="182"/>
      <c r="J65" s="183">
        <f>J118</f>
        <v>0</v>
      </c>
      <c r="K65" s="179"/>
      <c r="L65" s="184"/>
    </row>
    <row r="66" s="9" customFormat="1" ht="19.92" customHeight="1">
      <c r="B66" s="178"/>
      <c r="C66" s="179"/>
      <c r="D66" s="180" t="s">
        <v>173</v>
      </c>
      <c r="E66" s="181"/>
      <c r="F66" s="181"/>
      <c r="G66" s="181"/>
      <c r="H66" s="181"/>
      <c r="I66" s="182"/>
      <c r="J66" s="183">
        <f>J122</f>
        <v>0</v>
      </c>
      <c r="K66" s="179"/>
      <c r="L66" s="184"/>
    </row>
    <row r="67" s="8" customFormat="1" ht="24.96" customHeight="1">
      <c r="B67" s="171"/>
      <c r="C67" s="172"/>
      <c r="D67" s="173" t="s">
        <v>1372</v>
      </c>
      <c r="E67" s="174"/>
      <c r="F67" s="174"/>
      <c r="G67" s="174"/>
      <c r="H67" s="174"/>
      <c r="I67" s="175"/>
      <c r="J67" s="176">
        <f>J125</f>
        <v>0</v>
      </c>
      <c r="K67" s="172"/>
      <c r="L67" s="177"/>
    </row>
    <row r="68" s="9" customFormat="1" ht="19.92" customHeight="1">
      <c r="B68" s="178"/>
      <c r="C68" s="179"/>
      <c r="D68" s="180" t="s">
        <v>3035</v>
      </c>
      <c r="E68" s="181"/>
      <c r="F68" s="181"/>
      <c r="G68" s="181"/>
      <c r="H68" s="181"/>
      <c r="I68" s="182"/>
      <c r="J68" s="183">
        <f>J126</f>
        <v>0</v>
      </c>
      <c r="K68" s="179"/>
      <c r="L68" s="184"/>
    </row>
    <row r="69" s="8" customFormat="1" ht="24.96" customHeight="1">
      <c r="B69" s="171"/>
      <c r="C69" s="172"/>
      <c r="D69" s="173" t="s">
        <v>2817</v>
      </c>
      <c r="E69" s="174"/>
      <c r="F69" s="174"/>
      <c r="G69" s="174"/>
      <c r="H69" s="174"/>
      <c r="I69" s="175"/>
      <c r="J69" s="176">
        <f>J169</f>
        <v>0</v>
      </c>
      <c r="K69" s="172"/>
      <c r="L69" s="177"/>
    </row>
    <row r="70" s="9" customFormat="1" ht="19.92" customHeight="1">
      <c r="B70" s="178"/>
      <c r="C70" s="179"/>
      <c r="D70" s="180" t="s">
        <v>2818</v>
      </c>
      <c r="E70" s="181"/>
      <c r="F70" s="181"/>
      <c r="G70" s="181"/>
      <c r="H70" s="181"/>
      <c r="I70" s="182"/>
      <c r="J70" s="183">
        <f>J170</f>
        <v>0</v>
      </c>
      <c r="K70" s="179"/>
      <c r="L70" s="184"/>
    </row>
    <row r="71" s="9" customFormat="1" ht="19.92" customHeight="1">
      <c r="B71" s="178"/>
      <c r="C71" s="179"/>
      <c r="D71" s="180" t="s">
        <v>2819</v>
      </c>
      <c r="E71" s="181"/>
      <c r="F71" s="181"/>
      <c r="G71" s="181"/>
      <c r="H71" s="181"/>
      <c r="I71" s="182"/>
      <c r="J71" s="183">
        <f>J187</f>
        <v>0</v>
      </c>
      <c r="K71" s="179"/>
      <c r="L71" s="184"/>
    </row>
    <row r="72" s="8" customFormat="1" ht="24.96" customHeight="1">
      <c r="B72" s="171"/>
      <c r="C72" s="172"/>
      <c r="D72" s="173" t="s">
        <v>3036</v>
      </c>
      <c r="E72" s="174"/>
      <c r="F72" s="174"/>
      <c r="G72" s="174"/>
      <c r="H72" s="174"/>
      <c r="I72" s="175"/>
      <c r="J72" s="176">
        <f>J199</f>
        <v>0</v>
      </c>
      <c r="K72" s="172"/>
      <c r="L72" s="177"/>
    </row>
    <row r="73" s="1" customFormat="1" ht="21.84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58"/>
      <c r="C74" s="59"/>
      <c r="D74" s="59"/>
      <c r="E74" s="59"/>
      <c r="F74" s="59"/>
      <c r="G74" s="59"/>
      <c r="H74" s="59"/>
      <c r="I74" s="161"/>
      <c r="J74" s="59"/>
      <c r="K74" s="59"/>
      <c r="L74" s="43"/>
    </row>
    <row r="78" s="1" customFormat="1" ht="6.96" customHeight="1">
      <c r="B78" s="60"/>
      <c r="C78" s="61"/>
      <c r="D78" s="61"/>
      <c r="E78" s="61"/>
      <c r="F78" s="61"/>
      <c r="G78" s="61"/>
      <c r="H78" s="61"/>
      <c r="I78" s="164"/>
      <c r="J78" s="61"/>
      <c r="K78" s="61"/>
      <c r="L78" s="43"/>
    </row>
    <row r="79" s="1" customFormat="1" ht="24.96" customHeight="1">
      <c r="B79" s="38"/>
      <c r="C79" s="23" t="s">
        <v>136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2" customHeight="1">
      <c r="B81" s="38"/>
      <c r="C81" s="32" t="s">
        <v>16</v>
      </c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6.5" customHeight="1">
      <c r="B82" s="38"/>
      <c r="C82" s="39"/>
      <c r="D82" s="39"/>
      <c r="E82" s="165" t="str">
        <f>E7</f>
        <v>Revitalizace tramvajové smyčky Hlučínská</v>
      </c>
      <c r="F82" s="32"/>
      <c r="G82" s="32"/>
      <c r="H82" s="32"/>
      <c r="I82" s="135"/>
      <c r="J82" s="39"/>
      <c r="K82" s="39"/>
      <c r="L82" s="43"/>
    </row>
    <row r="83" s="1" customFormat="1" ht="12" customHeight="1">
      <c r="B83" s="38"/>
      <c r="C83" s="32" t="s">
        <v>125</v>
      </c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16.5" customHeight="1">
      <c r="B84" s="38"/>
      <c r="C84" s="39"/>
      <c r="D84" s="39"/>
      <c r="E84" s="68" t="str">
        <f>E9</f>
        <v>SO 07 - Veřejné osvětlení</v>
      </c>
      <c r="F84" s="39"/>
      <c r="G84" s="39"/>
      <c r="H84" s="39"/>
      <c r="I84" s="135"/>
      <c r="J84" s="39"/>
      <c r="K84" s="39"/>
      <c r="L84" s="43"/>
    </row>
    <row r="85" s="1" customFormat="1" ht="6.96" customHeight="1">
      <c r="B85" s="38"/>
      <c r="C85" s="39"/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12" customHeight="1">
      <c r="B86" s="38"/>
      <c r="C86" s="32" t="s">
        <v>21</v>
      </c>
      <c r="D86" s="39"/>
      <c r="E86" s="39"/>
      <c r="F86" s="27" t="str">
        <f>F12</f>
        <v>Ostrava</v>
      </c>
      <c r="G86" s="39"/>
      <c r="H86" s="39"/>
      <c r="I86" s="138" t="s">
        <v>23</v>
      </c>
      <c r="J86" s="71" t="str">
        <f>IF(J12="","",J12)</f>
        <v>28. 2. 2019</v>
      </c>
      <c r="K86" s="39"/>
      <c r="L86" s="43"/>
    </row>
    <row r="87" s="1" customFormat="1" ht="6.96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" customFormat="1" ht="43.05" customHeight="1">
      <c r="B88" s="38"/>
      <c r="C88" s="32" t="s">
        <v>25</v>
      </c>
      <c r="D88" s="39"/>
      <c r="E88" s="39"/>
      <c r="F88" s="27" t="str">
        <f>E15</f>
        <v>Dopravní podnik Ostrava</v>
      </c>
      <c r="G88" s="39"/>
      <c r="H88" s="39"/>
      <c r="I88" s="138" t="s">
        <v>32</v>
      </c>
      <c r="J88" s="36" t="str">
        <f>E21</f>
        <v xml:space="preserve">Dopravní projektování, spol.  s.r.o.</v>
      </c>
      <c r="K88" s="39"/>
      <c r="L88" s="43"/>
    </row>
    <row r="89" s="1" customFormat="1" ht="27.9" customHeight="1">
      <c r="B89" s="38"/>
      <c r="C89" s="32" t="s">
        <v>30</v>
      </c>
      <c r="D89" s="39"/>
      <c r="E89" s="39"/>
      <c r="F89" s="27" t="str">
        <f>IF(E18="","",E18)</f>
        <v>Vyplň údaj</v>
      </c>
      <c r="G89" s="39"/>
      <c r="H89" s="39"/>
      <c r="I89" s="138" t="s">
        <v>36</v>
      </c>
      <c r="J89" s="36" t="str">
        <f>E24</f>
        <v>SUDOP BRNO, spol. s r.o.</v>
      </c>
      <c r="K89" s="39"/>
      <c r="L89" s="43"/>
    </row>
    <row r="90" s="1" customFormat="1" ht="10.32" customHeight="1">
      <c r="B90" s="38"/>
      <c r="C90" s="39"/>
      <c r="D90" s="39"/>
      <c r="E90" s="39"/>
      <c r="F90" s="39"/>
      <c r="G90" s="39"/>
      <c r="H90" s="39"/>
      <c r="I90" s="135"/>
      <c r="J90" s="39"/>
      <c r="K90" s="39"/>
      <c r="L90" s="43"/>
    </row>
    <row r="91" s="10" customFormat="1" ht="29.28" customHeight="1">
      <c r="B91" s="185"/>
      <c r="C91" s="186" t="s">
        <v>137</v>
      </c>
      <c r="D91" s="187" t="s">
        <v>58</v>
      </c>
      <c r="E91" s="187" t="s">
        <v>54</v>
      </c>
      <c r="F91" s="187" t="s">
        <v>55</v>
      </c>
      <c r="G91" s="187" t="s">
        <v>138</v>
      </c>
      <c r="H91" s="187" t="s">
        <v>139</v>
      </c>
      <c r="I91" s="188" t="s">
        <v>140</v>
      </c>
      <c r="J91" s="187" t="s">
        <v>132</v>
      </c>
      <c r="K91" s="189" t="s">
        <v>141</v>
      </c>
      <c r="L91" s="190"/>
      <c r="M91" s="91" t="s">
        <v>19</v>
      </c>
      <c r="N91" s="92" t="s">
        <v>43</v>
      </c>
      <c r="O91" s="92" t="s">
        <v>142</v>
      </c>
      <c r="P91" s="92" t="s">
        <v>143</v>
      </c>
      <c r="Q91" s="92" t="s">
        <v>144</v>
      </c>
      <c r="R91" s="92" t="s">
        <v>145</v>
      </c>
      <c r="S91" s="92" t="s">
        <v>146</v>
      </c>
      <c r="T91" s="93" t="s">
        <v>147</v>
      </c>
    </row>
    <row r="92" s="1" customFormat="1" ht="22.8" customHeight="1">
      <c r="B92" s="38"/>
      <c r="C92" s="98" t="s">
        <v>148</v>
      </c>
      <c r="D92" s="39"/>
      <c r="E92" s="39"/>
      <c r="F92" s="39"/>
      <c r="G92" s="39"/>
      <c r="H92" s="39"/>
      <c r="I92" s="135"/>
      <c r="J92" s="191">
        <f>BK92</f>
        <v>0</v>
      </c>
      <c r="K92" s="39"/>
      <c r="L92" s="43"/>
      <c r="M92" s="94"/>
      <c r="N92" s="95"/>
      <c r="O92" s="95"/>
      <c r="P92" s="192">
        <f>P93+P125+P169+P199</f>
        <v>0</v>
      </c>
      <c r="Q92" s="95"/>
      <c r="R92" s="192">
        <f>R93+R125+R169+R199</f>
        <v>166.59658500000001</v>
      </c>
      <c r="S92" s="95"/>
      <c r="T92" s="193">
        <f>T93+T125+T169+T199</f>
        <v>0.154</v>
      </c>
      <c r="AT92" s="17" t="s">
        <v>72</v>
      </c>
      <c r="AU92" s="17" t="s">
        <v>133</v>
      </c>
      <c r="BK92" s="194">
        <f>BK93+BK125+BK169+BK199</f>
        <v>0</v>
      </c>
    </row>
    <row r="93" s="11" customFormat="1" ht="25.92" customHeight="1">
      <c r="B93" s="195"/>
      <c r="C93" s="196"/>
      <c r="D93" s="197" t="s">
        <v>72</v>
      </c>
      <c r="E93" s="198" t="s">
        <v>544</v>
      </c>
      <c r="F93" s="198" t="s">
        <v>545</v>
      </c>
      <c r="G93" s="196"/>
      <c r="H93" s="196"/>
      <c r="I93" s="199"/>
      <c r="J93" s="200">
        <f>BK93</f>
        <v>0</v>
      </c>
      <c r="K93" s="196"/>
      <c r="L93" s="201"/>
      <c r="M93" s="202"/>
      <c r="N93" s="203"/>
      <c r="O93" s="203"/>
      <c r="P93" s="204">
        <f>P94+P105+P108+P116+P118+P122</f>
        <v>0</v>
      </c>
      <c r="Q93" s="203"/>
      <c r="R93" s="204">
        <f>R94+R105+R108+R116+R118+R122</f>
        <v>161.89116000000001</v>
      </c>
      <c r="S93" s="203"/>
      <c r="T93" s="205">
        <f>T94+T105+T108+T116+T118+T122</f>
        <v>0.154</v>
      </c>
      <c r="AR93" s="206" t="s">
        <v>81</v>
      </c>
      <c r="AT93" s="207" t="s">
        <v>72</v>
      </c>
      <c r="AU93" s="207" t="s">
        <v>73</v>
      </c>
      <c r="AY93" s="206" t="s">
        <v>152</v>
      </c>
      <c r="BK93" s="208">
        <f>BK94+BK105+BK108+BK116+BK118+BK122</f>
        <v>0</v>
      </c>
    </row>
    <row r="94" s="11" customFormat="1" ht="22.8" customHeight="1">
      <c r="B94" s="195"/>
      <c r="C94" s="196"/>
      <c r="D94" s="197" t="s">
        <v>72</v>
      </c>
      <c r="E94" s="209" t="s">
        <v>81</v>
      </c>
      <c r="F94" s="209" t="s">
        <v>174</v>
      </c>
      <c r="G94" s="196"/>
      <c r="H94" s="196"/>
      <c r="I94" s="199"/>
      <c r="J94" s="210">
        <f>BK94</f>
        <v>0</v>
      </c>
      <c r="K94" s="196"/>
      <c r="L94" s="201"/>
      <c r="M94" s="202"/>
      <c r="N94" s="203"/>
      <c r="O94" s="203"/>
      <c r="P94" s="204">
        <f>SUM(P95:P104)</f>
        <v>0</v>
      </c>
      <c r="Q94" s="203"/>
      <c r="R94" s="204">
        <f>SUM(R95:R104)</f>
        <v>25.504559999999998</v>
      </c>
      <c r="S94" s="203"/>
      <c r="T94" s="205">
        <f>SUM(T95:T104)</f>
        <v>0.154</v>
      </c>
      <c r="AR94" s="206" t="s">
        <v>81</v>
      </c>
      <c r="AT94" s="207" t="s">
        <v>72</v>
      </c>
      <c r="AU94" s="207" t="s">
        <v>81</v>
      </c>
      <c r="AY94" s="206" t="s">
        <v>152</v>
      </c>
      <c r="BK94" s="208">
        <f>SUM(BK95:BK104)</f>
        <v>0</v>
      </c>
    </row>
    <row r="95" s="1" customFormat="1" ht="48" customHeight="1">
      <c r="B95" s="38"/>
      <c r="C95" s="211" t="s">
        <v>1105</v>
      </c>
      <c r="D95" s="211" t="s">
        <v>155</v>
      </c>
      <c r="E95" s="212" t="s">
        <v>3037</v>
      </c>
      <c r="F95" s="213" t="s">
        <v>3038</v>
      </c>
      <c r="G95" s="214" t="s">
        <v>236</v>
      </c>
      <c r="H95" s="215">
        <v>2</v>
      </c>
      <c r="I95" s="216"/>
      <c r="J95" s="217">
        <f>ROUND(I95*H95,2)</f>
        <v>0</v>
      </c>
      <c r="K95" s="213" t="s">
        <v>3039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3.0000000000000001E-05</v>
      </c>
      <c r="R95" s="227">
        <f>Q95*H95</f>
        <v>6.0000000000000002E-05</v>
      </c>
      <c r="S95" s="227">
        <v>0.076999999999999999</v>
      </c>
      <c r="T95" s="228">
        <f>S95*H95</f>
        <v>0.154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3040</v>
      </c>
    </row>
    <row r="96" s="1" customFormat="1">
      <c r="B96" s="38"/>
      <c r="C96" s="39"/>
      <c r="D96" s="229" t="s">
        <v>180</v>
      </c>
      <c r="E96" s="39"/>
      <c r="F96" s="230" t="s">
        <v>723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" customFormat="1" ht="36" customHeight="1">
      <c r="B97" s="38"/>
      <c r="C97" s="211" t="s">
        <v>196</v>
      </c>
      <c r="D97" s="211" t="s">
        <v>155</v>
      </c>
      <c r="E97" s="212" t="s">
        <v>3041</v>
      </c>
      <c r="F97" s="213" t="s">
        <v>3042</v>
      </c>
      <c r="G97" s="214" t="s">
        <v>177</v>
      </c>
      <c r="H97" s="215">
        <v>2</v>
      </c>
      <c r="I97" s="216"/>
      <c r="J97" s="217">
        <f>ROUND(I97*H97,2)</f>
        <v>0</v>
      </c>
      <c r="K97" s="213" t="s">
        <v>3039</v>
      </c>
      <c r="L97" s="43"/>
      <c r="M97" s="225" t="s">
        <v>19</v>
      </c>
      <c r="N97" s="226" t="s">
        <v>44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223" t="s">
        <v>151</v>
      </c>
      <c r="AT97" s="223" t="s">
        <v>155</v>
      </c>
      <c r="AU97" s="223" t="s">
        <v>83</v>
      </c>
      <c r="AY97" s="17" t="s">
        <v>152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81</v>
      </c>
      <c r="BK97" s="224">
        <f>ROUND(I97*H97,2)</f>
        <v>0</v>
      </c>
      <c r="BL97" s="17" t="s">
        <v>151</v>
      </c>
      <c r="BM97" s="223" t="s">
        <v>3043</v>
      </c>
    </row>
    <row r="98" s="1" customFormat="1">
      <c r="B98" s="38"/>
      <c r="C98" s="39"/>
      <c r="D98" s="229" t="s">
        <v>180</v>
      </c>
      <c r="E98" s="39"/>
      <c r="F98" s="230" t="s">
        <v>3044</v>
      </c>
      <c r="G98" s="39"/>
      <c r="H98" s="39"/>
      <c r="I98" s="135"/>
      <c r="J98" s="39"/>
      <c r="K98" s="39"/>
      <c r="L98" s="43"/>
      <c r="M98" s="231"/>
      <c r="N98" s="83"/>
      <c r="O98" s="83"/>
      <c r="P98" s="83"/>
      <c r="Q98" s="83"/>
      <c r="R98" s="83"/>
      <c r="S98" s="83"/>
      <c r="T98" s="84"/>
      <c r="AT98" s="17" t="s">
        <v>180</v>
      </c>
      <c r="AU98" s="17" t="s">
        <v>83</v>
      </c>
    </row>
    <row r="99" s="1" customFormat="1" ht="36" customHeight="1">
      <c r="B99" s="38"/>
      <c r="C99" s="211" t="s">
        <v>83</v>
      </c>
      <c r="D99" s="211" t="s">
        <v>155</v>
      </c>
      <c r="E99" s="212" t="s">
        <v>3045</v>
      </c>
      <c r="F99" s="213" t="s">
        <v>3046</v>
      </c>
      <c r="G99" s="214" t="s">
        <v>177</v>
      </c>
      <c r="H99" s="215">
        <v>195</v>
      </c>
      <c r="I99" s="216"/>
      <c r="J99" s="217">
        <f>ROUND(I99*H99,2)</f>
        <v>0</v>
      </c>
      <c r="K99" s="213" t="s">
        <v>3039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3047</v>
      </c>
    </row>
    <row r="100" s="1" customFormat="1">
      <c r="B100" s="38"/>
      <c r="C100" s="39"/>
      <c r="D100" s="229" t="s">
        <v>180</v>
      </c>
      <c r="E100" s="39"/>
      <c r="F100" s="230" t="s">
        <v>3048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180</v>
      </c>
      <c r="AU100" s="17" t="s">
        <v>83</v>
      </c>
    </row>
    <row r="101" s="1" customFormat="1" ht="36" customHeight="1">
      <c r="B101" s="38"/>
      <c r="C101" s="211" t="s">
        <v>151</v>
      </c>
      <c r="D101" s="211" t="s">
        <v>155</v>
      </c>
      <c r="E101" s="212" t="s">
        <v>1391</v>
      </c>
      <c r="F101" s="213" t="s">
        <v>1392</v>
      </c>
      <c r="G101" s="214" t="s">
        <v>177</v>
      </c>
      <c r="H101" s="215">
        <v>160</v>
      </c>
      <c r="I101" s="216"/>
      <c r="J101" s="217">
        <f>ROUND(I101*H101,2)</f>
        <v>0</v>
      </c>
      <c r="K101" s="213" t="s">
        <v>3039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151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151</v>
      </c>
      <c r="BM101" s="223" t="s">
        <v>3049</v>
      </c>
    </row>
    <row r="102" s="1" customFormat="1">
      <c r="B102" s="38"/>
      <c r="C102" s="39"/>
      <c r="D102" s="229" t="s">
        <v>180</v>
      </c>
      <c r="E102" s="39"/>
      <c r="F102" s="282" t="s">
        <v>3050</v>
      </c>
      <c r="G102" s="39"/>
      <c r="H102" s="39"/>
      <c r="I102" s="135"/>
      <c r="J102" s="39"/>
      <c r="K102" s="39"/>
      <c r="L102" s="43"/>
      <c r="M102" s="231"/>
      <c r="N102" s="83"/>
      <c r="O102" s="83"/>
      <c r="P102" s="83"/>
      <c r="Q102" s="83"/>
      <c r="R102" s="83"/>
      <c r="S102" s="83"/>
      <c r="T102" s="84"/>
      <c r="AT102" s="17" t="s">
        <v>180</v>
      </c>
      <c r="AU102" s="17" t="s">
        <v>83</v>
      </c>
    </row>
    <row r="103" s="1" customFormat="1" ht="16.5" customHeight="1">
      <c r="B103" s="38"/>
      <c r="C103" s="264" t="s">
        <v>220</v>
      </c>
      <c r="D103" s="264" t="s">
        <v>325</v>
      </c>
      <c r="E103" s="265" t="s">
        <v>3051</v>
      </c>
      <c r="F103" s="266" t="s">
        <v>3052</v>
      </c>
      <c r="G103" s="267" t="s">
        <v>177</v>
      </c>
      <c r="H103" s="268">
        <v>0.5</v>
      </c>
      <c r="I103" s="269"/>
      <c r="J103" s="270">
        <f>ROUND(I103*H103,2)</f>
        <v>0</v>
      </c>
      <c r="K103" s="266" t="s">
        <v>3039</v>
      </c>
      <c r="L103" s="271"/>
      <c r="M103" s="272" t="s">
        <v>19</v>
      </c>
      <c r="N103" s="273" t="s">
        <v>44</v>
      </c>
      <c r="O103" s="83"/>
      <c r="P103" s="227">
        <f>O103*H103</f>
        <v>0</v>
      </c>
      <c r="Q103" s="227">
        <v>2.4289999999999998</v>
      </c>
      <c r="R103" s="227">
        <f>Q103*H103</f>
        <v>1.2144999999999999</v>
      </c>
      <c r="S103" s="227">
        <v>0</v>
      </c>
      <c r="T103" s="228">
        <f>S103*H103</f>
        <v>0</v>
      </c>
      <c r="AR103" s="223" t="s">
        <v>233</v>
      </c>
      <c r="AT103" s="223" t="s">
        <v>325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151</v>
      </c>
      <c r="BM103" s="223" t="s">
        <v>3053</v>
      </c>
    </row>
    <row r="104" s="1" customFormat="1" ht="16.5" customHeight="1">
      <c r="B104" s="38"/>
      <c r="C104" s="264" t="s">
        <v>228</v>
      </c>
      <c r="D104" s="264" t="s">
        <v>325</v>
      </c>
      <c r="E104" s="265" t="s">
        <v>3054</v>
      </c>
      <c r="F104" s="266" t="s">
        <v>3055</v>
      </c>
      <c r="G104" s="267" t="s">
        <v>177</v>
      </c>
      <c r="H104" s="268">
        <v>10</v>
      </c>
      <c r="I104" s="269"/>
      <c r="J104" s="270">
        <f>ROUND(I104*H104,2)</f>
        <v>0</v>
      </c>
      <c r="K104" s="266" t="s">
        <v>3039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2.4289999999999998</v>
      </c>
      <c r="R104" s="227">
        <f>Q104*H104</f>
        <v>24.289999999999999</v>
      </c>
      <c r="S104" s="227">
        <v>0</v>
      </c>
      <c r="T104" s="228">
        <f>S104*H104</f>
        <v>0</v>
      </c>
      <c r="AR104" s="223" t="s">
        <v>233</v>
      </c>
      <c r="AT104" s="223" t="s">
        <v>325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3056</v>
      </c>
    </row>
    <row r="105" s="11" customFormat="1" ht="22.8" customHeight="1">
      <c r="B105" s="195"/>
      <c r="C105" s="196"/>
      <c r="D105" s="197" t="s">
        <v>72</v>
      </c>
      <c r="E105" s="209" t="s">
        <v>151</v>
      </c>
      <c r="F105" s="209" t="s">
        <v>582</v>
      </c>
      <c r="G105" s="196"/>
      <c r="H105" s="196"/>
      <c r="I105" s="199"/>
      <c r="J105" s="210">
        <f>BK105</f>
        <v>0</v>
      </c>
      <c r="K105" s="196"/>
      <c r="L105" s="201"/>
      <c r="M105" s="202"/>
      <c r="N105" s="203"/>
      <c r="O105" s="203"/>
      <c r="P105" s="204">
        <f>SUM(P106:P107)</f>
        <v>0</v>
      </c>
      <c r="Q105" s="203"/>
      <c r="R105" s="204">
        <f>SUM(R106:R107)</f>
        <v>72.799999999999997</v>
      </c>
      <c r="S105" s="203"/>
      <c r="T105" s="205">
        <f>SUM(T106:T107)</f>
        <v>0</v>
      </c>
      <c r="AR105" s="206" t="s">
        <v>81</v>
      </c>
      <c r="AT105" s="207" t="s">
        <v>72</v>
      </c>
      <c r="AU105" s="207" t="s">
        <v>81</v>
      </c>
      <c r="AY105" s="206" t="s">
        <v>152</v>
      </c>
      <c r="BK105" s="208">
        <f>SUM(BK106:BK107)</f>
        <v>0</v>
      </c>
    </row>
    <row r="106" s="1" customFormat="1" ht="24" customHeight="1">
      <c r="B106" s="38"/>
      <c r="C106" s="211" t="s">
        <v>1033</v>
      </c>
      <c r="D106" s="211" t="s">
        <v>155</v>
      </c>
      <c r="E106" s="212" t="s">
        <v>3057</v>
      </c>
      <c r="F106" s="213" t="s">
        <v>3058</v>
      </c>
      <c r="G106" s="214" t="s">
        <v>236</v>
      </c>
      <c r="H106" s="215">
        <v>182</v>
      </c>
      <c r="I106" s="216"/>
      <c r="J106" s="217">
        <f>ROUND(I106*H106,2)</f>
        <v>0</v>
      </c>
      <c r="K106" s="213" t="s">
        <v>3039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0.40000000000000002</v>
      </c>
      <c r="R106" s="227">
        <f>Q106*H106</f>
        <v>72.799999999999997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3059</v>
      </c>
    </row>
    <row r="107" s="1" customFormat="1">
      <c r="B107" s="38"/>
      <c r="C107" s="39"/>
      <c r="D107" s="229" t="s">
        <v>180</v>
      </c>
      <c r="E107" s="39"/>
      <c r="F107" s="230" t="s">
        <v>3060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1" customFormat="1" ht="22.8" customHeight="1">
      <c r="B108" s="195"/>
      <c r="C108" s="196"/>
      <c r="D108" s="197" t="s">
        <v>72</v>
      </c>
      <c r="E108" s="209" t="s">
        <v>215</v>
      </c>
      <c r="F108" s="209" t="s">
        <v>239</v>
      </c>
      <c r="G108" s="196"/>
      <c r="H108" s="196"/>
      <c r="I108" s="199"/>
      <c r="J108" s="210">
        <f>BK108</f>
        <v>0</v>
      </c>
      <c r="K108" s="196"/>
      <c r="L108" s="201"/>
      <c r="M108" s="202"/>
      <c r="N108" s="203"/>
      <c r="O108" s="203"/>
      <c r="P108" s="204">
        <f>SUM(P109:P115)</f>
        <v>0</v>
      </c>
      <c r="Q108" s="203"/>
      <c r="R108" s="204">
        <f>SUM(R109:R115)</f>
        <v>38.884250000000002</v>
      </c>
      <c r="S108" s="203"/>
      <c r="T108" s="205">
        <f>SUM(T109:T115)</f>
        <v>0</v>
      </c>
      <c r="AR108" s="206" t="s">
        <v>81</v>
      </c>
      <c r="AT108" s="207" t="s">
        <v>72</v>
      </c>
      <c r="AU108" s="207" t="s">
        <v>81</v>
      </c>
      <c r="AY108" s="206" t="s">
        <v>152</v>
      </c>
      <c r="BK108" s="208">
        <f>SUM(BK109:BK115)</f>
        <v>0</v>
      </c>
    </row>
    <row r="109" s="1" customFormat="1" ht="24" customHeight="1">
      <c r="B109" s="38"/>
      <c r="C109" s="264" t="s">
        <v>1126</v>
      </c>
      <c r="D109" s="264" t="s">
        <v>325</v>
      </c>
      <c r="E109" s="265" t="s">
        <v>3061</v>
      </c>
      <c r="F109" s="266" t="s">
        <v>3062</v>
      </c>
      <c r="G109" s="267" t="s">
        <v>223</v>
      </c>
      <c r="H109" s="268">
        <v>0.5</v>
      </c>
      <c r="I109" s="269"/>
      <c r="J109" s="270">
        <f>ROUND(I109*H109,2)</f>
        <v>0</v>
      </c>
      <c r="K109" s="266" t="s">
        <v>3039</v>
      </c>
      <c r="L109" s="271"/>
      <c r="M109" s="272" t="s">
        <v>19</v>
      </c>
      <c r="N109" s="273" t="s">
        <v>44</v>
      </c>
      <c r="O109" s="83"/>
      <c r="P109" s="227">
        <f>O109*H109</f>
        <v>0</v>
      </c>
      <c r="Q109" s="227">
        <v>1</v>
      </c>
      <c r="R109" s="227">
        <f>Q109*H109</f>
        <v>0.5</v>
      </c>
      <c r="S109" s="227">
        <v>0</v>
      </c>
      <c r="T109" s="228">
        <f>S109*H109</f>
        <v>0</v>
      </c>
      <c r="AR109" s="223" t="s">
        <v>233</v>
      </c>
      <c r="AT109" s="223" t="s">
        <v>325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151</v>
      </c>
      <c r="BM109" s="223" t="s">
        <v>3063</v>
      </c>
    </row>
    <row r="110" s="1" customFormat="1" ht="36" customHeight="1">
      <c r="B110" s="38"/>
      <c r="C110" s="211" t="s">
        <v>1118</v>
      </c>
      <c r="D110" s="211" t="s">
        <v>155</v>
      </c>
      <c r="E110" s="212" t="s">
        <v>910</v>
      </c>
      <c r="F110" s="213" t="s">
        <v>911</v>
      </c>
      <c r="G110" s="214" t="s">
        <v>236</v>
      </c>
      <c r="H110" s="215">
        <v>2</v>
      </c>
      <c r="I110" s="216"/>
      <c r="J110" s="217">
        <f>ROUND(I110*H110,2)</f>
        <v>0</v>
      </c>
      <c r="K110" s="213" t="s">
        <v>3039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151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151</v>
      </c>
      <c r="BM110" s="223" t="s">
        <v>3064</v>
      </c>
    </row>
    <row r="111" s="1" customFormat="1">
      <c r="B111" s="38"/>
      <c r="C111" s="39"/>
      <c r="D111" s="229" t="s">
        <v>180</v>
      </c>
      <c r="E111" s="39"/>
      <c r="F111" s="230" t="s">
        <v>907</v>
      </c>
      <c r="G111" s="39"/>
      <c r="H111" s="39"/>
      <c r="I111" s="135"/>
      <c r="J111" s="39"/>
      <c r="K111" s="39"/>
      <c r="L111" s="43"/>
      <c r="M111" s="231"/>
      <c r="N111" s="83"/>
      <c r="O111" s="83"/>
      <c r="P111" s="83"/>
      <c r="Q111" s="83"/>
      <c r="R111" s="83"/>
      <c r="S111" s="83"/>
      <c r="T111" s="84"/>
      <c r="AT111" s="17" t="s">
        <v>180</v>
      </c>
      <c r="AU111" s="17" t="s">
        <v>83</v>
      </c>
    </row>
    <row r="112" s="1" customFormat="1" ht="36" customHeight="1">
      <c r="B112" s="38"/>
      <c r="C112" s="211" t="s">
        <v>1133</v>
      </c>
      <c r="D112" s="211" t="s">
        <v>155</v>
      </c>
      <c r="E112" s="212" t="s">
        <v>3065</v>
      </c>
      <c r="F112" s="213" t="s">
        <v>3066</v>
      </c>
      <c r="G112" s="214" t="s">
        <v>236</v>
      </c>
      <c r="H112" s="215">
        <v>2</v>
      </c>
      <c r="I112" s="216"/>
      <c r="J112" s="217">
        <f>ROUND(I112*H112,2)</f>
        <v>0</v>
      </c>
      <c r="K112" s="213" t="s">
        <v>3039</v>
      </c>
      <c r="L112" s="43"/>
      <c r="M112" s="225" t="s">
        <v>19</v>
      </c>
      <c r="N112" s="226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151</v>
      </c>
      <c r="AT112" s="223" t="s">
        <v>155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151</v>
      </c>
      <c r="BM112" s="223" t="s">
        <v>3067</v>
      </c>
    </row>
    <row r="113" s="1" customFormat="1" ht="72" customHeight="1">
      <c r="B113" s="38"/>
      <c r="C113" s="211" t="s">
        <v>655</v>
      </c>
      <c r="D113" s="211" t="s">
        <v>155</v>
      </c>
      <c r="E113" s="212" t="s">
        <v>1455</v>
      </c>
      <c r="F113" s="213" t="s">
        <v>1456</v>
      </c>
      <c r="G113" s="214" t="s">
        <v>236</v>
      </c>
      <c r="H113" s="215">
        <v>1</v>
      </c>
      <c r="I113" s="216"/>
      <c r="J113" s="217">
        <f>ROUND(I113*H113,2)</f>
        <v>0</v>
      </c>
      <c r="K113" s="213" t="s">
        <v>3039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0.084250000000000005</v>
      </c>
      <c r="R113" s="227">
        <f>Q113*H113</f>
        <v>0.084250000000000005</v>
      </c>
      <c r="S113" s="227">
        <v>0</v>
      </c>
      <c r="T113" s="228">
        <f>S113*H113</f>
        <v>0</v>
      </c>
      <c r="AR113" s="223" t="s">
        <v>151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151</v>
      </c>
      <c r="BM113" s="223" t="s">
        <v>3068</v>
      </c>
    </row>
    <row r="114" s="1" customFormat="1">
      <c r="B114" s="38"/>
      <c r="C114" s="39"/>
      <c r="D114" s="229" t="s">
        <v>180</v>
      </c>
      <c r="E114" s="39"/>
      <c r="F114" s="230" t="s">
        <v>980</v>
      </c>
      <c r="G114" s="39"/>
      <c r="H114" s="39"/>
      <c r="I114" s="135"/>
      <c r="J114" s="39"/>
      <c r="K114" s="39"/>
      <c r="L114" s="43"/>
      <c r="M114" s="231"/>
      <c r="N114" s="83"/>
      <c r="O114" s="83"/>
      <c r="P114" s="83"/>
      <c r="Q114" s="83"/>
      <c r="R114" s="83"/>
      <c r="S114" s="83"/>
      <c r="T114" s="84"/>
      <c r="AT114" s="17" t="s">
        <v>180</v>
      </c>
      <c r="AU114" s="17" t="s">
        <v>83</v>
      </c>
    </row>
    <row r="115" s="1" customFormat="1" ht="16.5" customHeight="1">
      <c r="B115" s="38"/>
      <c r="C115" s="264" t="s">
        <v>661</v>
      </c>
      <c r="D115" s="264" t="s">
        <v>325</v>
      </c>
      <c r="E115" s="265" t="s">
        <v>3069</v>
      </c>
      <c r="F115" s="266" t="s">
        <v>3070</v>
      </c>
      <c r="G115" s="267" t="s">
        <v>1074</v>
      </c>
      <c r="H115" s="268">
        <v>38300</v>
      </c>
      <c r="I115" s="269"/>
      <c r="J115" s="270">
        <f>ROUND(I115*H115,2)</f>
        <v>0</v>
      </c>
      <c r="K115" s="266" t="s">
        <v>3039</v>
      </c>
      <c r="L115" s="271"/>
      <c r="M115" s="272" t="s">
        <v>19</v>
      </c>
      <c r="N115" s="273" t="s">
        <v>44</v>
      </c>
      <c r="O115" s="83"/>
      <c r="P115" s="227">
        <f>O115*H115</f>
        <v>0</v>
      </c>
      <c r="Q115" s="227">
        <v>0.001</v>
      </c>
      <c r="R115" s="227">
        <f>Q115*H115</f>
        <v>38.300000000000004</v>
      </c>
      <c r="S115" s="227">
        <v>0</v>
      </c>
      <c r="T115" s="228">
        <f>S115*H115</f>
        <v>0</v>
      </c>
      <c r="AR115" s="223" t="s">
        <v>233</v>
      </c>
      <c r="AT115" s="223" t="s">
        <v>325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3071</v>
      </c>
    </row>
    <row r="116" s="11" customFormat="1" ht="22.8" customHeight="1">
      <c r="B116" s="195"/>
      <c r="C116" s="196"/>
      <c r="D116" s="197" t="s">
        <v>72</v>
      </c>
      <c r="E116" s="209" t="s">
        <v>233</v>
      </c>
      <c r="F116" s="209" t="s">
        <v>480</v>
      </c>
      <c r="G116" s="196"/>
      <c r="H116" s="196"/>
      <c r="I116" s="199"/>
      <c r="J116" s="210">
        <f>BK116</f>
        <v>0</v>
      </c>
      <c r="K116" s="196"/>
      <c r="L116" s="201"/>
      <c r="M116" s="202"/>
      <c r="N116" s="203"/>
      <c r="O116" s="203"/>
      <c r="P116" s="204">
        <f>P117</f>
        <v>0</v>
      </c>
      <c r="Q116" s="203"/>
      <c r="R116" s="204">
        <f>R117</f>
        <v>0.043650000000000001</v>
      </c>
      <c r="S116" s="203"/>
      <c r="T116" s="205">
        <f>T117</f>
        <v>0</v>
      </c>
      <c r="AR116" s="206" t="s">
        <v>81</v>
      </c>
      <c r="AT116" s="207" t="s">
        <v>72</v>
      </c>
      <c r="AU116" s="207" t="s">
        <v>81</v>
      </c>
      <c r="AY116" s="206" t="s">
        <v>152</v>
      </c>
      <c r="BK116" s="208">
        <f>BK117</f>
        <v>0</v>
      </c>
    </row>
    <row r="117" s="1" customFormat="1" ht="16.5" customHeight="1">
      <c r="B117" s="38"/>
      <c r="C117" s="211" t="s">
        <v>1150</v>
      </c>
      <c r="D117" s="211" t="s">
        <v>155</v>
      </c>
      <c r="E117" s="212" t="s">
        <v>3072</v>
      </c>
      <c r="F117" s="213" t="s">
        <v>3073</v>
      </c>
      <c r="G117" s="214" t="s">
        <v>254</v>
      </c>
      <c r="H117" s="215">
        <v>485</v>
      </c>
      <c r="I117" s="216"/>
      <c r="J117" s="217">
        <f>ROUND(I117*H117,2)</f>
        <v>0</v>
      </c>
      <c r="K117" s="213" t="s">
        <v>3039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9.0000000000000006E-05</v>
      </c>
      <c r="R117" s="227">
        <f>Q117*H117</f>
        <v>0.043650000000000001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3074</v>
      </c>
    </row>
    <row r="118" s="11" customFormat="1" ht="22.8" customHeight="1">
      <c r="B118" s="195"/>
      <c r="C118" s="196"/>
      <c r="D118" s="197" t="s">
        <v>72</v>
      </c>
      <c r="E118" s="209" t="s">
        <v>240</v>
      </c>
      <c r="F118" s="209" t="s">
        <v>497</v>
      </c>
      <c r="G118" s="196"/>
      <c r="H118" s="196"/>
      <c r="I118" s="199"/>
      <c r="J118" s="210">
        <f>BK118</f>
        <v>0</v>
      </c>
      <c r="K118" s="196"/>
      <c r="L118" s="201"/>
      <c r="M118" s="202"/>
      <c r="N118" s="203"/>
      <c r="O118" s="203"/>
      <c r="P118" s="204">
        <f>SUM(P119:P121)</f>
        <v>0</v>
      </c>
      <c r="Q118" s="203"/>
      <c r="R118" s="204">
        <f>SUM(R119:R121)</f>
        <v>24.6587</v>
      </c>
      <c r="S118" s="203"/>
      <c r="T118" s="205">
        <f>SUM(T119:T121)</f>
        <v>0</v>
      </c>
      <c r="AR118" s="206" t="s">
        <v>81</v>
      </c>
      <c r="AT118" s="207" t="s">
        <v>72</v>
      </c>
      <c r="AU118" s="207" t="s">
        <v>81</v>
      </c>
      <c r="AY118" s="206" t="s">
        <v>152</v>
      </c>
      <c r="BK118" s="208">
        <f>SUM(BK119:BK121)</f>
        <v>0</v>
      </c>
    </row>
    <row r="119" s="1" customFormat="1" ht="24" customHeight="1">
      <c r="B119" s="38"/>
      <c r="C119" s="211" t="s">
        <v>215</v>
      </c>
      <c r="D119" s="211" t="s">
        <v>155</v>
      </c>
      <c r="E119" s="212" t="s">
        <v>3075</v>
      </c>
      <c r="F119" s="213" t="s">
        <v>3076</v>
      </c>
      <c r="G119" s="214" t="s">
        <v>177</v>
      </c>
      <c r="H119" s="215">
        <v>10</v>
      </c>
      <c r="I119" s="216"/>
      <c r="J119" s="217">
        <f>ROUND(I119*H119,2)</f>
        <v>0</v>
      </c>
      <c r="K119" s="213" t="s">
        <v>3039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2.46367</v>
      </c>
      <c r="R119" s="227">
        <f>Q119*H119</f>
        <v>24.636700000000001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3077</v>
      </c>
    </row>
    <row r="120" s="1" customFormat="1">
      <c r="B120" s="38"/>
      <c r="C120" s="39"/>
      <c r="D120" s="229" t="s">
        <v>180</v>
      </c>
      <c r="E120" s="39"/>
      <c r="F120" s="230" t="s">
        <v>3078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" customFormat="1" ht="24" customHeight="1">
      <c r="B121" s="38"/>
      <c r="C121" s="264" t="s">
        <v>641</v>
      </c>
      <c r="D121" s="264" t="s">
        <v>325</v>
      </c>
      <c r="E121" s="265" t="s">
        <v>3079</v>
      </c>
      <c r="F121" s="266" t="s">
        <v>3080</v>
      </c>
      <c r="G121" s="267" t="s">
        <v>267</v>
      </c>
      <c r="H121" s="268">
        <v>1</v>
      </c>
      <c r="I121" s="269"/>
      <c r="J121" s="270">
        <f>ROUND(I121*H121,2)</f>
        <v>0</v>
      </c>
      <c r="K121" s="266" t="s">
        <v>19</v>
      </c>
      <c r="L121" s="271"/>
      <c r="M121" s="272" t="s">
        <v>19</v>
      </c>
      <c r="N121" s="273" t="s">
        <v>44</v>
      </c>
      <c r="O121" s="83"/>
      <c r="P121" s="227">
        <f>O121*H121</f>
        <v>0</v>
      </c>
      <c r="Q121" s="227">
        <v>0.021999999999999999</v>
      </c>
      <c r="R121" s="227">
        <f>Q121*H121</f>
        <v>0.021999999999999999</v>
      </c>
      <c r="S121" s="227">
        <v>0</v>
      </c>
      <c r="T121" s="228">
        <f>S121*H121</f>
        <v>0</v>
      </c>
      <c r="AR121" s="223" t="s">
        <v>233</v>
      </c>
      <c r="AT121" s="223" t="s">
        <v>325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151</v>
      </c>
      <c r="BM121" s="223" t="s">
        <v>3081</v>
      </c>
    </row>
    <row r="122" s="11" customFormat="1" ht="22.8" customHeight="1">
      <c r="B122" s="195"/>
      <c r="C122" s="196"/>
      <c r="D122" s="197" t="s">
        <v>72</v>
      </c>
      <c r="E122" s="209" t="s">
        <v>607</v>
      </c>
      <c r="F122" s="209" t="s">
        <v>608</v>
      </c>
      <c r="G122" s="196"/>
      <c r="H122" s="196"/>
      <c r="I122" s="199"/>
      <c r="J122" s="210">
        <f>BK122</f>
        <v>0</v>
      </c>
      <c r="K122" s="196"/>
      <c r="L122" s="201"/>
      <c r="M122" s="202"/>
      <c r="N122" s="203"/>
      <c r="O122" s="203"/>
      <c r="P122" s="204">
        <f>SUM(P123:P124)</f>
        <v>0</v>
      </c>
      <c r="Q122" s="203"/>
      <c r="R122" s="204">
        <f>SUM(R123:R124)</f>
        <v>0</v>
      </c>
      <c r="S122" s="203"/>
      <c r="T122" s="205">
        <f>SUM(T123:T124)</f>
        <v>0</v>
      </c>
      <c r="AR122" s="206" t="s">
        <v>81</v>
      </c>
      <c r="AT122" s="207" t="s">
        <v>72</v>
      </c>
      <c r="AU122" s="207" t="s">
        <v>81</v>
      </c>
      <c r="AY122" s="206" t="s">
        <v>152</v>
      </c>
      <c r="BK122" s="208">
        <f>SUM(BK123:BK124)</f>
        <v>0</v>
      </c>
    </row>
    <row r="123" s="1" customFormat="1" ht="36" customHeight="1">
      <c r="B123" s="38"/>
      <c r="C123" s="211" t="s">
        <v>1141</v>
      </c>
      <c r="D123" s="211" t="s">
        <v>155</v>
      </c>
      <c r="E123" s="212" t="s">
        <v>3082</v>
      </c>
      <c r="F123" s="213" t="s">
        <v>862</v>
      </c>
      <c r="G123" s="214" t="s">
        <v>223</v>
      </c>
      <c r="H123" s="215">
        <v>0.52000000000000002</v>
      </c>
      <c r="I123" s="216"/>
      <c r="J123" s="217">
        <f>ROUND(I123*H123,2)</f>
        <v>0</v>
      </c>
      <c r="K123" s="213" t="s">
        <v>3039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3083</v>
      </c>
    </row>
    <row r="124" s="1" customFormat="1">
      <c r="B124" s="38"/>
      <c r="C124" s="39"/>
      <c r="D124" s="229" t="s">
        <v>180</v>
      </c>
      <c r="E124" s="39"/>
      <c r="F124" s="230" t="s">
        <v>3084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83</v>
      </c>
    </row>
    <row r="125" s="11" customFormat="1" ht="25.92" customHeight="1">
      <c r="B125" s="195"/>
      <c r="C125" s="196"/>
      <c r="D125" s="197" t="s">
        <v>72</v>
      </c>
      <c r="E125" s="198" t="s">
        <v>1522</v>
      </c>
      <c r="F125" s="198" t="s">
        <v>1523</v>
      </c>
      <c r="G125" s="196"/>
      <c r="H125" s="196"/>
      <c r="I125" s="199"/>
      <c r="J125" s="200">
        <f>BK125</f>
        <v>0</v>
      </c>
      <c r="K125" s="196"/>
      <c r="L125" s="201"/>
      <c r="M125" s="202"/>
      <c r="N125" s="203"/>
      <c r="O125" s="203"/>
      <c r="P125" s="204">
        <f>P126</f>
        <v>0</v>
      </c>
      <c r="Q125" s="203"/>
      <c r="R125" s="204">
        <f>R126</f>
        <v>1.8755299999999999</v>
      </c>
      <c r="S125" s="203"/>
      <c r="T125" s="205">
        <f>T126</f>
        <v>0</v>
      </c>
      <c r="AR125" s="206" t="s">
        <v>83</v>
      </c>
      <c r="AT125" s="207" t="s">
        <v>72</v>
      </c>
      <c r="AU125" s="207" t="s">
        <v>73</v>
      </c>
      <c r="AY125" s="206" t="s">
        <v>152</v>
      </c>
      <c r="BK125" s="208">
        <f>BK126</f>
        <v>0</v>
      </c>
    </row>
    <row r="126" s="11" customFormat="1" ht="22.8" customHeight="1">
      <c r="B126" s="195"/>
      <c r="C126" s="196"/>
      <c r="D126" s="197" t="s">
        <v>72</v>
      </c>
      <c r="E126" s="209" t="s">
        <v>3085</v>
      </c>
      <c r="F126" s="209" t="s">
        <v>3086</v>
      </c>
      <c r="G126" s="196"/>
      <c r="H126" s="196"/>
      <c r="I126" s="199"/>
      <c r="J126" s="210">
        <f>BK126</f>
        <v>0</v>
      </c>
      <c r="K126" s="196"/>
      <c r="L126" s="201"/>
      <c r="M126" s="202"/>
      <c r="N126" s="203"/>
      <c r="O126" s="203"/>
      <c r="P126" s="204">
        <f>SUM(P127:P168)</f>
        <v>0</v>
      </c>
      <c r="Q126" s="203"/>
      <c r="R126" s="204">
        <f>SUM(R127:R168)</f>
        <v>1.8755299999999999</v>
      </c>
      <c r="S126" s="203"/>
      <c r="T126" s="205">
        <f>SUM(T127:T168)</f>
        <v>0</v>
      </c>
      <c r="AR126" s="206" t="s">
        <v>83</v>
      </c>
      <c r="AT126" s="207" t="s">
        <v>72</v>
      </c>
      <c r="AU126" s="207" t="s">
        <v>81</v>
      </c>
      <c r="AY126" s="206" t="s">
        <v>152</v>
      </c>
      <c r="BK126" s="208">
        <f>SUM(BK127:BK168)</f>
        <v>0</v>
      </c>
    </row>
    <row r="127" s="1" customFormat="1" ht="16.5" customHeight="1">
      <c r="B127" s="38"/>
      <c r="C127" s="264" t="s">
        <v>492</v>
      </c>
      <c r="D127" s="264" t="s">
        <v>325</v>
      </c>
      <c r="E127" s="265" t="s">
        <v>3087</v>
      </c>
      <c r="F127" s="266" t="s">
        <v>3088</v>
      </c>
      <c r="G127" s="267" t="s">
        <v>267</v>
      </c>
      <c r="H127" s="268">
        <v>1</v>
      </c>
      <c r="I127" s="269"/>
      <c r="J127" s="270">
        <f>ROUND(I127*H127,2)</f>
        <v>0</v>
      </c>
      <c r="K127" s="266" t="s">
        <v>19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0.0074999999999999997</v>
      </c>
      <c r="R127" s="227">
        <f>Q127*H127</f>
        <v>0.0074999999999999997</v>
      </c>
      <c r="S127" s="227">
        <v>0</v>
      </c>
      <c r="T127" s="228">
        <f>S127*H127</f>
        <v>0</v>
      </c>
      <c r="AR127" s="223" t="s">
        <v>407</v>
      </c>
      <c r="AT127" s="223" t="s">
        <v>325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285</v>
      </c>
      <c r="BM127" s="223" t="s">
        <v>3089</v>
      </c>
    </row>
    <row r="128" s="1" customFormat="1" ht="36" customHeight="1">
      <c r="B128" s="38"/>
      <c r="C128" s="211" t="s">
        <v>233</v>
      </c>
      <c r="D128" s="211" t="s">
        <v>155</v>
      </c>
      <c r="E128" s="212" t="s">
        <v>3090</v>
      </c>
      <c r="F128" s="213" t="s">
        <v>3091</v>
      </c>
      <c r="G128" s="214" t="s">
        <v>254</v>
      </c>
      <c r="H128" s="215">
        <v>1056</v>
      </c>
      <c r="I128" s="216"/>
      <c r="J128" s="217">
        <f>ROUND(I128*H128,2)</f>
        <v>0</v>
      </c>
      <c r="K128" s="213" t="s">
        <v>3039</v>
      </c>
      <c r="L128" s="43"/>
      <c r="M128" s="225" t="s">
        <v>19</v>
      </c>
      <c r="N128" s="226" t="s">
        <v>44</v>
      </c>
      <c r="O128" s="83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AR128" s="223" t="s">
        <v>285</v>
      </c>
      <c r="AT128" s="223" t="s">
        <v>155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285</v>
      </c>
      <c r="BM128" s="223" t="s">
        <v>3092</v>
      </c>
    </row>
    <row r="129" s="1" customFormat="1" ht="16.5" customHeight="1">
      <c r="B129" s="38"/>
      <c r="C129" s="264" t="s">
        <v>1109</v>
      </c>
      <c r="D129" s="264" t="s">
        <v>325</v>
      </c>
      <c r="E129" s="265" t="s">
        <v>3093</v>
      </c>
      <c r="F129" s="266" t="s">
        <v>3094</v>
      </c>
      <c r="G129" s="267" t="s">
        <v>223</v>
      </c>
      <c r="H129" s="268">
        <v>0.52000000000000002</v>
      </c>
      <c r="I129" s="269"/>
      <c r="J129" s="270">
        <f>ROUND(I129*H129,2)</f>
        <v>0</v>
      </c>
      <c r="K129" s="266" t="s">
        <v>3039</v>
      </c>
      <c r="L129" s="271"/>
      <c r="M129" s="272" t="s">
        <v>19</v>
      </c>
      <c r="N129" s="273" t="s">
        <v>44</v>
      </c>
      <c r="O129" s="83"/>
      <c r="P129" s="227">
        <f>O129*H129</f>
        <v>0</v>
      </c>
      <c r="Q129" s="227">
        <v>1</v>
      </c>
      <c r="R129" s="227">
        <f>Q129*H129</f>
        <v>0.52000000000000002</v>
      </c>
      <c r="S129" s="227">
        <v>0</v>
      </c>
      <c r="T129" s="228">
        <f>S129*H129</f>
        <v>0</v>
      </c>
      <c r="AR129" s="223" t="s">
        <v>407</v>
      </c>
      <c r="AT129" s="223" t="s">
        <v>325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285</v>
      </c>
      <c r="BM129" s="223" t="s">
        <v>3095</v>
      </c>
    </row>
    <row r="130" s="1" customFormat="1" ht="24" customHeight="1">
      <c r="B130" s="38"/>
      <c r="C130" s="264" t="s">
        <v>240</v>
      </c>
      <c r="D130" s="264" t="s">
        <v>325</v>
      </c>
      <c r="E130" s="265" t="s">
        <v>3096</v>
      </c>
      <c r="F130" s="266" t="s">
        <v>3097</v>
      </c>
      <c r="G130" s="267" t="s">
        <v>254</v>
      </c>
      <c r="H130" s="268">
        <v>806</v>
      </c>
      <c r="I130" s="269"/>
      <c r="J130" s="270">
        <f>ROUND(I130*H130,2)</f>
        <v>0</v>
      </c>
      <c r="K130" s="266" t="s">
        <v>3039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0.00042999999999999999</v>
      </c>
      <c r="R130" s="227">
        <f>Q130*H130</f>
        <v>0.34658</v>
      </c>
      <c r="S130" s="227">
        <v>0</v>
      </c>
      <c r="T130" s="228">
        <f>S130*H130</f>
        <v>0</v>
      </c>
      <c r="AR130" s="223" t="s">
        <v>407</v>
      </c>
      <c r="AT130" s="223" t="s">
        <v>325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285</v>
      </c>
      <c r="BM130" s="223" t="s">
        <v>3098</v>
      </c>
    </row>
    <row r="131" s="1" customFormat="1" ht="24" customHeight="1">
      <c r="B131" s="38"/>
      <c r="C131" s="264" t="s">
        <v>294</v>
      </c>
      <c r="D131" s="264" t="s">
        <v>325</v>
      </c>
      <c r="E131" s="265" t="s">
        <v>3099</v>
      </c>
      <c r="F131" s="266" t="s">
        <v>3100</v>
      </c>
      <c r="G131" s="267" t="s">
        <v>254</v>
      </c>
      <c r="H131" s="268">
        <v>90</v>
      </c>
      <c r="I131" s="269"/>
      <c r="J131" s="270">
        <f>ROUND(I131*H131,2)</f>
        <v>0</v>
      </c>
      <c r="K131" s="266" t="s">
        <v>3039</v>
      </c>
      <c r="L131" s="271"/>
      <c r="M131" s="272" t="s">
        <v>19</v>
      </c>
      <c r="N131" s="273" t="s">
        <v>44</v>
      </c>
      <c r="O131" s="83"/>
      <c r="P131" s="227">
        <f>O131*H131</f>
        <v>0</v>
      </c>
      <c r="Q131" s="227">
        <v>0.00068999999999999997</v>
      </c>
      <c r="R131" s="227">
        <f>Q131*H131</f>
        <v>0.062099999999999995</v>
      </c>
      <c r="S131" s="227">
        <v>0</v>
      </c>
      <c r="T131" s="228">
        <f>S131*H131</f>
        <v>0</v>
      </c>
      <c r="AR131" s="223" t="s">
        <v>2195</v>
      </c>
      <c r="AT131" s="223" t="s">
        <v>325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2195</v>
      </c>
      <c r="BM131" s="223" t="s">
        <v>3101</v>
      </c>
    </row>
    <row r="132" s="1" customFormat="1" ht="16.5" customHeight="1">
      <c r="B132" s="38"/>
      <c r="C132" s="264" t="s">
        <v>264</v>
      </c>
      <c r="D132" s="264" t="s">
        <v>325</v>
      </c>
      <c r="E132" s="265" t="s">
        <v>3102</v>
      </c>
      <c r="F132" s="266" t="s">
        <v>3103</v>
      </c>
      <c r="G132" s="267" t="s">
        <v>254</v>
      </c>
      <c r="H132" s="268">
        <v>38</v>
      </c>
      <c r="I132" s="269"/>
      <c r="J132" s="270">
        <f>ROUND(I132*H132,2)</f>
        <v>0</v>
      </c>
      <c r="K132" s="266" t="s">
        <v>3039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0.00016000000000000001</v>
      </c>
      <c r="R132" s="227">
        <f>Q132*H132</f>
        <v>0.0060800000000000003</v>
      </c>
      <c r="S132" s="227">
        <v>0</v>
      </c>
      <c r="T132" s="228">
        <f>S132*H132</f>
        <v>0</v>
      </c>
      <c r="AR132" s="223" t="s">
        <v>407</v>
      </c>
      <c r="AT132" s="223" t="s">
        <v>325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285</v>
      </c>
      <c r="BM132" s="223" t="s">
        <v>3104</v>
      </c>
    </row>
    <row r="133" s="1" customFormat="1" ht="16.5" customHeight="1">
      <c r="B133" s="38"/>
      <c r="C133" s="264" t="s">
        <v>269</v>
      </c>
      <c r="D133" s="264" t="s">
        <v>325</v>
      </c>
      <c r="E133" s="265" t="s">
        <v>3105</v>
      </c>
      <c r="F133" s="266" t="s">
        <v>3106</v>
      </c>
      <c r="G133" s="267" t="s">
        <v>1074</v>
      </c>
      <c r="H133" s="268">
        <v>525</v>
      </c>
      <c r="I133" s="269"/>
      <c r="J133" s="270">
        <f>ROUND(I133*H133,2)</f>
        <v>0</v>
      </c>
      <c r="K133" s="266" t="s">
        <v>3039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0.001</v>
      </c>
      <c r="R133" s="227">
        <f>Q133*H133</f>
        <v>0.52500000000000002</v>
      </c>
      <c r="S133" s="227">
        <v>0</v>
      </c>
      <c r="T133" s="228">
        <f>S133*H133</f>
        <v>0</v>
      </c>
      <c r="AR133" s="223" t="s">
        <v>407</v>
      </c>
      <c r="AT133" s="223" t="s">
        <v>325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285</v>
      </c>
      <c r="BM133" s="223" t="s">
        <v>3107</v>
      </c>
    </row>
    <row r="134" s="1" customFormat="1" ht="16.5" customHeight="1">
      <c r="B134" s="38"/>
      <c r="C134" s="264" t="s">
        <v>274</v>
      </c>
      <c r="D134" s="264" t="s">
        <v>325</v>
      </c>
      <c r="E134" s="265" t="s">
        <v>3108</v>
      </c>
      <c r="F134" s="266" t="s">
        <v>3109</v>
      </c>
      <c r="G134" s="267" t="s">
        <v>1074</v>
      </c>
      <c r="H134" s="268">
        <v>25</v>
      </c>
      <c r="I134" s="269"/>
      <c r="J134" s="270">
        <f>ROUND(I134*H134,2)</f>
        <v>0</v>
      </c>
      <c r="K134" s="266" t="s">
        <v>3039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0.001</v>
      </c>
      <c r="R134" s="227">
        <f>Q134*H134</f>
        <v>0.025000000000000001</v>
      </c>
      <c r="S134" s="227">
        <v>0</v>
      </c>
      <c r="T134" s="228">
        <f>S134*H134</f>
        <v>0</v>
      </c>
      <c r="AR134" s="223" t="s">
        <v>407</v>
      </c>
      <c r="AT134" s="223" t="s">
        <v>325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285</v>
      </c>
      <c r="BM134" s="223" t="s">
        <v>3110</v>
      </c>
    </row>
    <row r="135" s="1" customFormat="1" ht="24" customHeight="1">
      <c r="B135" s="38"/>
      <c r="C135" s="264" t="s">
        <v>8</v>
      </c>
      <c r="D135" s="264" t="s">
        <v>325</v>
      </c>
      <c r="E135" s="265" t="s">
        <v>3111</v>
      </c>
      <c r="F135" s="266" t="s">
        <v>3112</v>
      </c>
      <c r="G135" s="267" t="s">
        <v>267</v>
      </c>
      <c r="H135" s="268">
        <v>20</v>
      </c>
      <c r="I135" s="269"/>
      <c r="J135" s="270">
        <f>ROUND(I135*H135,2)</f>
        <v>0</v>
      </c>
      <c r="K135" s="266" t="s">
        <v>3039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0.00069999999999999999</v>
      </c>
      <c r="R135" s="227">
        <f>Q135*H135</f>
        <v>0.014</v>
      </c>
      <c r="S135" s="227">
        <v>0</v>
      </c>
      <c r="T135" s="228">
        <f>S135*H135</f>
        <v>0</v>
      </c>
      <c r="AR135" s="223" t="s">
        <v>407</v>
      </c>
      <c r="AT135" s="223" t="s">
        <v>325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285</v>
      </c>
      <c r="BM135" s="223" t="s">
        <v>3113</v>
      </c>
    </row>
    <row r="136" s="1" customFormat="1" ht="24" customHeight="1">
      <c r="B136" s="38"/>
      <c r="C136" s="264" t="s">
        <v>245</v>
      </c>
      <c r="D136" s="264" t="s">
        <v>325</v>
      </c>
      <c r="E136" s="265" t="s">
        <v>3114</v>
      </c>
      <c r="F136" s="266" t="s">
        <v>3115</v>
      </c>
      <c r="G136" s="267" t="s">
        <v>254</v>
      </c>
      <c r="H136" s="268">
        <v>84</v>
      </c>
      <c r="I136" s="269"/>
      <c r="J136" s="270">
        <f>ROUND(I136*H136,2)</f>
        <v>0</v>
      </c>
      <c r="K136" s="266" t="s">
        <v>3039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0.00035</v>
      </c>
      <c r="R136" s="227">
        <f>Q136*H136</f>
        <v>0.029399999999999999</v>
      </c>
      <c r="S136" s="227">
        <v>0</v>
      </c>
      <c r="T136" s="228">
        <f>S136*H136</f>
        <v>0</v>
      </c>
      <c r="AR136" s="223" t="s">
        <v>407</v>
      </c>
      <c r="AT136" s="223" t="s">
        <v>325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285</v>
      </c>
      <c r="BM136" s="223" t="s">
        <v>3116</v>
      </c>
    </row>
    <row r="137" s="1" customFormat="1" ht="24" customHeight="1">
      <c r="B137" s="38"/>
      <c r="C137" s="264" t="s">
        <v>307</v>
      </c>
      <c r="D137" s="264" t="s">
        <v>325</v>
      </c>
      <c r="E137" s="265" t="s">
        <v>3117</v>
      </c>
      <c r="F137" s="266" t="s">
        <v>3118</v>
      </c>
      <c r="G137" s="267" t="s">
        <v>254</v>
      </c>
      <c r="H137" s="268">
        <v>485</v>
      </c>
      <c r="I137" s="269"/>
      <c r="J137" s="270">
        <f>ROUND(I137*H137,2)</f>
        <v>0</v>
      </c>
      <c r="K137" s="266" t="s">
        <v>19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2.0000000000000002E-05</v>
      </c>
      <c r="R137" s="227">
        <f>Q137*H137</f>
        <v>0.0097000000000000003</v>
      </c>
      <c r="S137" s="227">
        <v>0</v>
      </c>
      <c r="T137" s="228">
        <f>S137*H137</f>
        <v>0</v>
      </c>
      <c r="AR137" s="223" t="s">
        <v>2195</v>
      </c>
      <c r="AT137" s="223" t="s">
        <v>325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2195</v>
      </c>
      <c r="BM137" s="223" t="s">
        <v>3119</v>
      </c>
    </row>
    <row r="138" s="1" customFormat="1" ht="24" customHeight="1">
      <c r="B138" s="38"/>
      <c r="C138" s="264" t="s">
        <v>324</v>
      </c>
      <c r="D138" s="264" t="s">
        <v>325</v>
      </c>
      <c r="E138" s="265" t="s">
        <v>3120</v>
      </c>
      <c r="F138" s="266" t="s">
        <v>3121</v>
      </c>
      <c r="G138" s="267" t="s">
        <v>223</v>
      </c>
      <c r="H138" s="268">
        <v>60</v>
      </c>
      <c r="I138" s="269"/>
      <c r="J138" s="270">
        <f>ROUND(I138*H138,2)</f>
        <v>0</v>
      </c>
      <c r="K138" s="266" t="s">
        <v>3039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2195</v>
      </c>
      <c r="AT138" s="223" t="s">
        <v>325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2195</v>
      </c>
      <c r="BM138" s="223" t="s">
        <v>3122</v>
      </c>
    </row>
    <row r="139" s="1" customFormat="1" ht="24" customHeight="1">
      <c r="B139" s="38"/>
      <c r="C139" s="264" t="s">
        <v>251</v>
      </c>
      <c r="D139" s="264" t="s">
        <v>325</v>
      </c>
      <c r="E139" s="265" t="s">
        <v>3123</v>
      </c>
      <c r="F139" s="266" t="s">
        <v>3124</v>
      </c>
      <c r="G139" s="267" t="s">
        <v>254</v>
      </c>
      <c r="H139" s="268">
        <v>38</v>
      </c>
      <c r="I139" s="269"/>
      <c r="J139" s="270">
        <f>ROUND(I139*H139,2)</f>
        <v>0</v>
      </c>
      <c r="K139" s="266" t="s">
        <v>3039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0.00019000000000000001</v>
      </c>
      <c r="R139" s="227">
        <f>Q139*H139</f>
        <v>0.0072200000000000007</v>
      </c>
      <c r="S139" s="227">
        <v>0</v>
      </c>
      <c r="T139" s="228">
        <f>S139*H139</f>
        <v>0</v>
      </c>
      <c r="AR139" s="223" t="s">
        <v>407</v>
      </c>
      <c r="AT139" s="223" t="s">
        <v>325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285</v>
      </c>
      <c r="BM139" s="223" t="s">
        <v>3125</v>
      </c>
    </row>
    <row r="140" s="1" customFormat="1" ht="48" customHeight="1">
      <c r="B140" s="38"/>
      <c r="C140" s="211" t="s">
        <v>397</v>
      </c>
      <c r="D140" s="211" t="s">
        <v>155</v>
      </c>
      <c r="E140" s="212" t="s">
        <v>3126</v>
      </c>
      <c r="F140" s="213" t="s">
        <v>3127</v>
      </c>
      <c r="G140" s="214" t="s">
        <v>254</v>
      </c>
      <c r="H140" s="215">
        <v>300</v>
      </c>
      <c r="I140" s="216"/>
      <c r="J140" s="217">
        <f>ROUND(I140*H140,2)</f>
        <v>0</v>
      </c>
      <c r="K140" s="213" t="s">
        <v>3039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285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285</v>
      </c>
      <c r="BM140" s="223" t="s">
        <v>3128</v>
      </c>
    </row>
    <row r="141" s="1" customFormat="1" ht="48" customHeight="1">
      <c r="B141" s="38"/>
      <c r="C141" s="211" t="s">
        <v>393</v>
      </c>
      <c r="D141" s="211" t="s">
        <v>155</v>
      </c>
      <c r="E141" s="212" t="s">
        <v>3129</v>
      </c>
      <c r="F141" s="213" t="s">
        <v>3130</v>
      </c>
      <c r="G141" s="214" t="s">
        <v>254</v>
      </c>
      <c r="H141" s="215">
        <v>120</v>
      </c>
      <c r="I141" s="216"/>
      <c r="J141" s="217">
        <f>ROUND(I141*H141,2)</f>
        <v>0</v>
      </c>
      <c r="K141" s="213" t="s">
        <v>3039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AR141" s="223" t="s">
        <v>285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285</v>
      </c>
      <c r="BM141" s="223" t="s">
        <v>3131</v>
      </c>
    </row>
    <row r="142" s="1" customFormat="1" ht="36" customHeight="1">
      <c r="B142" s="38"/>
      <c r="C142" s="211" t="s">
        <v>407</v>
      </c>
      <c r="D142" s="211" t="s">
        <v>155</v>
      </c>
      <c r="E142" s="212" t="s">
        <v>3132</v>
      </c>
      <c r="F142" s="213" t="s">
        <v>3133</v>
      </c>
      <c r="G142" s="214" t="s">
        <v>254</v>
      </c>
      <c r="H142" s="215">
        <v>5</v>
      </c>
      <c r="I142" s="216"/>
      <c r="J142" s="217">
        <f>ROUND(I142*H142,2)</f>
        <v>0</v>
      </c>
      <c r="K142" s="213" t="s">
        <v>3039</v>
      </c>
      <c r="L142" s="43"/>
      <c r="M142" s="225" t="s">
        <v>19</v>
      </c>
      <c r="N142" s="226" t="s">
        <v>44</v>
      </c>
      <c r="O142" s="83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223" t="s">
        <v>285</v>
      </c>
      <c r="AT142" s="223" t="s">
        <v>155</v>
      </c>
      <c r="AU142" s="223" t="s">
        <v>83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285</v>
      </c>
      <c r="BM142" s="223" t="s">
        <v>3134</v>
      </c>
    </row>
    <row r="143" s="1" customFormat="1" ht="36" customHeight="1">
      <c r="B143" s="38"/>
      <c r="C143" s="211" t="s">
        <v>412</v>
      </c>
      <c r="D143" s="211" t="s">
        <v>155</v>
      </c>
      <c r="E143" s="212" t="s">
        <v>3135</v>
      </c>
      <c r="F143" s="213" t="s">
        <v>3136</v>
      </c>
      <c r="G143" s="214" t="s">
        <v>254</v>
      </c>
      <c r="H143" s="215">
        <v>10</v>
      </c>
      <c r="I143" s="216"/>
      <c r="J143" s="217">
        <f>ROUND(I143*H143,2)</f>
        <v>0</v>
      </c>
      <c r="K143" s="213" t="s">
        <v>3039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285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285</v>
      </c>
      <c r="BM143" s="223" t="s">
        <v>3137</v>
      </c>
    </row>
    <row r="144" s="1" customFormat="1" ht="48" customHeight="1">
      <c r="B144" s="38"/>
      <c r="C144" s="211" t="s">
        <v>417</v>
      </c>
      <c r="D144" s="211" t="s">
        <v>155</v>
      </c>
      <c r="E144" s="212" t="s">
        <v>3138</v>
      </c>
      <c r="F144" s="213" t="s">
        <v>3139</v>
      </c>
      <c r="G144" s="214" t="s">
        <v>254</v>
      </c>
      <c r="H144" s="215">
        <v>835</v>
      </c>
      <c r="I144" s="216"/>
      <c r="J144" s="217">
        <f>ROUND(I144*H144,2)</f>
        <v>0</v>
      </c>
      <c r="K144" s="213" t="s">
        <v>3039</v>
      </c>
      <c r="L144" s="43"/>
      <c r="M144" s="225" t="s">
        <v>19</v>
      </c>
      <c r="N144" s="226" t="s">
        <v>44</v>
      </c>
      <c r="O144" s="83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223" t="s">
        <v>285</v>
      </c>
      <c r="AT144" s="223" t="s">
        <v>155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285</v>
      </c>
      <c r="BM144" s="223" t="s">
        <v>3140</v>
      </c>
    </row>
    <row r="145" s="1" customFormat="1" ht="48" customHeight="1">
      <c r="B145" s="38"/>
      <c r="C145" s="211" t="s">
        <v>401</v>
      </c>
      <c r="D145" s="211" t="s">
        <v>155</v>
      </c>
      <c r="E145" s="212" t="s">
        <v>3141</v>
      </c>
      <c r="F145" s="213" t="s">
        <v>3142</v>
      </c>
      <c r="G145" s="214" t="s">
        <v>254</v>
      </c>
      <c r="H145" s="215">
        <v>10</v>
      </c>
      <c r="I145" s="216"/>
      <c r="J145" s="217">
        <f>ROUND(I145*H145,2)</f>
        <v>0</v>
      </c>
      <c r="K145" s="213" t="s">
        <v>3039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285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285</v>
      </c>
      <c r="BM145" s="223" t="s">
        <v>3143</v>
      </c>
    </row>
    <row r="146" s="1" customFormat="1" ht="24" customHeight="1">
      <c r="B146" s="38"/>
      <c r="C146" s="211" t="s">
        <v>441</v>
      </c>
      <c r="D146" s="211" t="s">
        <v>155</v>
      </c>
      <c r="E146" s="212" t="s">
        <v>3144</v>
      </c>
      <c r="F146" s="213" t="s">
        <v>3145</v>
      </c>
      <c r="G146" s="214" t="s">
        <v>267</v>
      </c>
      <c r="H146" s="215">
        <v>50</v>
      </c>
      <c r="I146" s="216"/>
      <c r="J146" s="217">
        <f>ROUND(I146*H146,2)</f>
        <v>0</v>
      </c>
      <c r="K146" s="213" t="s">
        <v>3039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285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285</v>
      </c>
      <c r="BM146" s="223" t="s">
        <v>3146</v>
      </c>
    </row>
    <row r="147" s="1" customFormat="1" ht="24" customHeight="1">
      <c r="B147" s="38"/>
      <c r="C147" s="211" t="s">
        <v>451</v>
      </c>
      <c r="D147" s="211" t="s">
        <v>155</v>
      </c>
      <c r="E147" s="212" t="s">
        <v>3147</v>
      </c>
      <c r="F147" s="213" t="s">
        <v>3148</v>
      </c>
      <c r="G147" s="214" t="s">
        <v>267</v>
      </c>
      <c r="H147" s="215">
        <v>12</v>
      </c>
      <c r="I147" s="216"/>
      <c r="J147" s="217">
        <f>ROUND(I147*H147,2)</f>
        <v>0</v>
      </c>
      <c r="K147" s="213" t="s">
        <v>3039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AR147" s="223" t="s">
        <v>285</v>
      </c>
      <c r="AT147" s="223" t="s">
        <v>155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285</v>
      </c>
      <c r="BM147" s="223" t="s">
        <v>3149</v>
      </c>
    </row>
    <row r="148" s="1" customFormat="1" ht="24" customHeight="1">
      <c r="B148" s="38"/>
      <c r="C148" s="211" t="s">
        <v>463</v>
      </c>
      <c r="D148" s="211" t="s">
        <v>155</v>
      </c>
      <c r="E148" s="212" t="s">
        <v>3150</v>
      </c>
      <c r="F148" s="213" t="s">
        <v>3151</v>
      </c>
      <c r="G148" s="214" t="s">
        <v>267</v>
      </c>
      <c r="H148" s="215">
        <v>2</v>
      </c>
      <c r="I148" s="216"/>
      <c r="J148" s="217">
        <f>ROUND(I148*H148,2)</f>
        <v>0</v>
      </c>
      <c r="K148" s="213" t="s">
        <v>3039</v>
      </c>
      <c r="L148" s="43"/>
      <c r="M148" s="225" t="s">
        <v>19</v>
      </c>
      <c r="N148" s="226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285</v>
      </c>
      <c r="AT148" s="223" t="s">
        <v>155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285</v>
      </c>
      <c r="BM148" s="223" t="s">
        <v>3152</v>
      </c>
    </row>
    <row r="149" s="1" customFormat="1" ht="24" customHeight="1">
      <c r="B149" s="38"/>
      <c r="C149" s="211" t="s">
        <v>473</v>
      </c>
      <c r="D149" s="211" t="s">
        <v>155</v>
      </c>
      <c r="E149" s="212" t="s">
        <v>3153</v>
      </c>
      <c r="F149" s="213" t="s">
        <v>3154</v>
      </c>
      <c r="G149" s="214" t="s">
        <v>267</v>
      </c>
      <c r="H149" s="215">
        <v>1</v>
      </c>
      <c r="I149" s="216"/>
      <c r="J149" s="217">
        <f>ROUND(I149*H149,2)</f>
        <v>0</v>
      </c>
      <c r="K149" s="213" t="s">
        <v>3039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285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285</v>
      </c>
      <c r="BM149" s="223" t="s">
        <v>3155</v>
      </c>
    </row>
    <row r="150" s="1" customFormat="1" ht="24" customHeight="1">
      <c r="B150" s="38"/>
      <c r="C150" s="211" t="s">
        <v>1176</v>
      </c>
      <c r="D150" s="211" t="s">
        <v>155</v>
      </c>
      <c r="E150" s="212" t="s">
        <v>3156</v>
      </c>
      <c r="F150" s="213" t="s">
        <v>3157</v>
      </c>
      <c r="G150" s="214" t="s">
        <v>267</v>
      </c>
      <c r="H150" s="215">
        <v>52</v>
      </c>
      <c r="I150" s="216"/>
      <c r="J150" s="217">
        <f>ROUND(I150*H150,2)</f>
        <v>0</v>
      </c>
      <c r="K150" s="213" t="s">
        <v>3039</v>
      </c>
      <c r="L150" s="43"/>
      <c r="M150" s="225" t="s">
        <v>19</v>
      </c>
      <c r="N150" s="226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285</v>
      </c>
      <c r="AT150" s="223" t="s">
        <v>155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285</v>
      </c>
      <c r="BM150" s="223" t="s">
        <v>3158</v>
      </c>
    </row>
    <row r="151" s="1" customFormat="1" ht="24" customHeight="1">
      <c r="B151" s="38"/>
      <c r="C151" s="211" t="s">
        <v>481</v>
      </c>
      <c r="D151" s="211" t="s">
        <v>155</v>
      </c>
      <c r="E151" s="212" t="s">
        <v>3159</v>
      </c>
      <c r="F151" s="213" t="s">
        <v>3160</v>
      </c>
      <c r="G151" s="214" t="s">
        <v>267</v>
      </c>
      <c r="H151" s="215">
        <v>1</v>
      </c>
      <c r="I151" s="216"/>
      <c r="J151" s="217">
        <f>ROUND(I151*H151,2)</f>
        <v>0</v>
      </c>
      <c r="K151" s="213" t="s">
        <v>3039</v>
      </c>
      <c r="L151" s="43"/>
      <c r="M151" s="225" t="s">
        <v>19</v>
      </c>
      <c r="N151" s="226" t="s">
        <v>44</v>
      </c>
      <c r="O151" s="83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223" t="s">
        <v>285</v>
      </c>
      <c r="AT151" s="223" t="s">
        <v>155</v>
      </c>
      <c r="AU151" s="223" t="s">
        <v>83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285</v>
      </c>
      <c r="BM151" s="223" t="s">
        <v>3161</v>
      </c>
    </row>
    <row r="152" s="1" customFormat="1" ht="36" customHeight="1">
      <c r="B152" s="38"/>
      <c r="C152" s="264" t="s">
        <v>539</v>
      </c>
      <c r="D152" s="264" t="s">
        <v>325</v>
      </c>
      <c r="E152" s="265" t="s">
        <v>3162</v>
      </c>
      <c r="F152" s="266" t="s">
        <v>3163</v>
      </c>
      <c r="G152" s="267" t="s">
        <v>267</v>
      </c>
      <c r="H152" s="268">
        <v>14</v>
      </c>
      <c r="I152" s="269"/>
      <c r="J152" s="270">
        <f>ROUND(I152*H152,2)</f>
        <v>0</v>
      </c>
      <c r="K152" s="266" t="s">
        <v>19</v>
      </c>
      <c r="L152" s="271"/>
      <c r="M152" s="272" t="s">
        <v>19</v>
      </c>
      <c r="N152" s="273" t="s">
        <v>44</v>
      </c>
      <c r="O152" s="83"/>
      <c r="P152" s="227">
        <f>O152*H152</f>
        <v>0</v>
      </c>
      <c r="Q152" s="227">
        <v>0.00064000000000000005</v>
      </c>
      <c r="R152" s="227">
        <f>Q152*H152</f>
        <v>0.008960000000000001</v>
      </c>
      <c r="S152" s="227">
        <v>0</v>
      </c>
      <c r="T152" s="228">
        <f>S152*H152</f>
        <v>0</v>
      </c>
      <c r="AR152" s="223" t="s">
        <v>407</v>
      </c>
      <c r="AT152" s="223" t="s">
        <v>325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285</v>
      </c>
      <c r="BM152" s="223" t="s">
        <v>3164</v>
      </c>
    </row>
    <row r="153" s="1" customFormat="1" ht="16.5" customHeight="1">
      <c r="B153" s="38"/>
      <c r="C153" s="264" t="s">
        <v>560</v>
      </c>
      <c r="D153" s="264" t="s">
        <v>325</v>
      </c>
      <c r="E153" s="265" t="s">
        <v>3165</v>
      </c>
      <c r="F153" s="266" t="s">
        <v>3166</v>
      </c>
      <c r="G153" s="267" t="s">
        <v>267</v>
      </c>
      <c r="H153" s="268">
        <v>15</v>
      </c>
      <c r="I153" s="269"/>
      <c r="J153" s="270">
        <f>ROUND(I153*H153,2)</f>
        <v>0</v>
      </c>
      <c r="K153" s="266" t="s">
        <v>3039</v>
      </c>
      <c r="L153" s="271"/>
      <c r="M153" s="272" t="s">
        <v>19</v>
      </c>
      <c r="N153" s="273" t="s">
        <v>44</v>
      </c>
      <c r="O153" s="83"/>
      <c r="P153" s="227">
        <f>O153*H153</f>
        <v>0</v>
      </c>
      <c r="Q153" s="227">
        <v>0.00050000000000000001</v>
      </c>
      <c r="R153" s="227">
        <f>Q153*H153</f>
        <v>0.0074999999999999997</v>
      </c>
      <c r="S153" s="227">
        <v>0</v>
      </c>
      <c r="T153" s="228">
        <f>S153*H153</f>
        <v>0</v>
      </c>
      <c r="AR153" s="223" t="s">
        <v>407</v>
      </c>
      <c r="AT153" s="223" t="s">
        <v>325</v>
      </c>
      <c r="AU153" s="223" t="s">
        <v>83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285</v>
      </c>
      <c r="BM153" s="223" t="s">
        <v>3167</v>
      </c>
    </row>
    <row r="154" s="1" customFormat="1" ht="16.5" customHeight="1">
      <c r="B154" s="38"/>
      <c r="C154" s="264" t="s">
        <v>567</v>
      </c>
      <c r="D154" s="264" t="s">
        <v>325</v>
      </c>
      <c r="E154" s="265" t="s">
        <v>3168</v>
      </c>
      <c r="F154" s="266" t="s">
        <v>3169</v>
      </c>
      <c r="G154" s="267" t="s">
        <v>267</v>
      </c>
      <c r="H154" s="268">
        <v>4</v>
      </c>
      <c r="I154" s="269"/>
      <c r="J154" s="270">
        <f>ROUND(I154*H154,2)</f>
        <v>0</v>
      </c>
      <c r="K154" s="266" t="s">
        <v>3039</v>
      </c>
      <c r="L154" s="271"/>
      <c r="M154" s="272" t="s">
        <v>19</v>
      </c>
      <c r="N154" s="273" t="s">
        <v>44</v>
      </c>
      <c r="O154" s="83"/>
      <c r="P154" s="227">
        <f>O154*H154</f>
        <v>0</v>
      </c>
      <c r="Q154" s="227">
        <v>0.00050000000000000001</v>
      </c>
      <c r="R154" s="227">
        <f>Q154*H154</f>
        <v>0.002</v>
      </c>
      <c r="S154" s="227">
        <v>0</v>
      </c>
      <c r="T154" s="228">
        <f>S154*H154</f>
        <v>0</v>
      </c>
      <c r="AR154" s="223" t="s">
        <v>407</v>
      </c>
      <c r="AT154" s="223" t="s">
        <v>325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285</v>
      </c>
      <c r="BM154" s="223" t="s">
        <v>3170</v>
      </c>
    </row>
    <row r="155" s="1" customFormat="1" ht="48" customHeight="1">
      <c r="B155" s="38"/>
      <c r="C155" s="264" t="s">
        <v>547</v>
      </c>
      <c r="D155" s="264" t="s">
        <v>325</v>
      </c>
      <c r="E155" s="265" t="s">
        <v>3171</v>
      </c>
      <c r="F155" s="266" t="s">
        <v>3172</v>
      </c>
      <c r="G155" s="267" t="s">
        <v>267</v>
      </c>
      <c r="H155" s="268">
        <v>5</v>
      </c>
      <c r="I155" s="269"/>
      <c r="J155" s="270">
        <f>ROUND(I155*H155,2)</f>
        <v>0</v>
      </c>
      <c r="K155" s="266" t="s">
        <v>19</v>
      </c>
      <c r="L155" s="271"/>
      <c r="M155" s="272" t="s">
        <v>19</v>
      </c>
      <c r="N155" s="273" t="s">
        <v>44</v>
      </c>
      <c r="O155" s="83"/>
      <c r="P155" s="227">
        <f>O155*H155</f>
        <v>0</v>
      </c>
      <c r="Q155" s="227">
        <v>0.014999999999999999</v>
      </c>
      <c r="R155" s="227">
        <f>Q155*H155</f>
        <v>0.074999999999999997</v>
      </c>
      <c r="S155" s="227">
        <v>0</v>
      </c>
      <c r="T155" s="228">
        <f>S155*H155</f>
        <v>0</v>
      </c>
      <c r="AR155" s="223" t="s">
        <v>407</v>
      </c>
      <c r="AT155" s="223" t="s">
        <v>325</v>
      </c>
      <c r="AU155" s="223" t="s">
        <v>83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285</v>
      </c>
      <c r="BM155" s="223" t="s">
        <v>3173</v>
      </c>
    </row>
    <row r="156" s="1" customFormat="1" ht="36" customHeight="1">
      <c r="B156" s="38"/>
      <c r="C156" s="211" t="s">
        <v>498</v>
      </c>
      <c r="D156" s="211" t="s">
        <v>155</v>
      </c>
      <c r="E156" s="212" t="s">
        <v>3174</v>
      </c>
      <c r="F156" s="213" t="s">
        <v>3175</v>
      </c>
      <c r="G156" s="214" t="s">
        <v>267</v>
      </c>
      <c r="H156" s="215">
        <v>2</v>
      </c>
      <c r="I156" s="216"/>
      <c r="J156" s="217">
        <f>ROUND(I156*H156,2)</f>
        <v>0</v>
      </c>
      <c r="K156" s="213" t="s">
        <v>3039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285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285</v>
      </c>
      <c r="BM156" s="223" t="s">
        <v>3176</v>
      </c>
    </row>
    <row r="157" s="1" customFormat="1" ht="24" customHeight="1">
      <c r="B157" s="38"/>
      <c r="C157" s="264" t="s">
        <v>504</v>
      </c>
      <c r="D157" s="264" t="s">
        <v>325</v>
      </c>
      <c r="E157" s="265" t="s">
        <v>3177</v>
      </c>
      <c r="F157" s="266" t="s">
        <v>3178</v>
      </c>
      <c r="G157" s="267" t="s">
        <v>267</v>
      </c>
      <c r="H157" s="268">
        <v>1</v>
      </c>
      <c r="I157" s="269"/>
      <c r="J157" s="270">
        <f>ROUND(I157*H157,2)</f>
        <v>0</v>
      </c>
      <c r="K157" s="266" t="s">
        <v>3039</v>
      </c>
      <c r="L157" s="271"/>
      <c r="M157" s="272" t="s">
        <v>19</v>
      </c>
      <c r="N157" s="273" t="s">
        <v>44</v>
      </c>
      <c r="O157" s="83"/>
      <c r="P157" s="227">
        <f>O157*H157</f>
        <v>0</v>
      </c>
      <c r="Q157" s="227">
        <v>0.0080999999999999996</v>
      </c>
      <c r="R157" s="227">
        <f>Q157*H157</f>
        <v>0.0080999999999999996</v>
      </c>
      <c r="S157" s="227">
        <v>0</v>
      </c>
      <c r="T157" s="228">
        <f>S157*H157</f>
        <v>0</v>
      </c>
      <c r="AR157" s="223" t="s">
        <v>407</v>
      </c>
      <c r="AT157" s="223" t="s">
        <v>325</v>
      </c>
      <c r="AU157" s="223" t="s">
        <v>83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285</v>
      </c>
      <c r="BM157" s="223" t="s">
        <v>3179</v>
      </c>
    </row>
    <row r="158" s="1" customFormat="1" ht="24" customHeight="1">
      <c r="B158" s="38"/>
      <c r="C158" s="264" t="s">
        <v>510</v>
      </c>
      <c r="D158" s="264" t="s">
        <v>325</v>
      </c>
      <c r="E158" s="265" t="s">
        <v>3180</v>
      </c>
      <c r="F158" s="266" t="s">
        <v>3181</v>
      </c>
      <c r="G158" s="267" t="s">
        <v>267</v>
      </c>
      <c r="H158" s="268">
        <v>5</v>
      </c>
      <c r="I158" s="269"/>
      <c r="J158" s="270">
        <f>ROUND(I158*H158,2)</f>
        <v>0</v>
      </c>
      <c r="K158" s="266" t="s">
        <v>3039</v>
      </c>
      <c r="L158" s="271"/>
      <c r="M158" s="272" t="s">
        <v>19</v>
      </c>
      <c r="N158" s="273" t="s">
        <v>44</v>
      </c>
      <c r="O158" s="83"/>
      <c r="P158" s="227">
        <f>O158*H158</f>
        <v>0</v>
      </c>
      <c r="Q158" s="227">
        <v>0.0080999999999999996</v>
      </c>
      <c r="R158" s="227">
        <f>Q158*H158</f>
        <v>0.040499999999999994</v>
      </c>
      <c r="S158" s="227">
        <v>0</v>
      </c>
      <c r="T158" s="228">
        <f>S158*H158</f>
        <v>0</v>
      </c>
      <c r="AR158" s="223" t="s">
        <v>407</v>
      </c>
      <c r="AT158" s="223" t="s">
        <v>325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285</v>
      </c>
      <c r="BM158" s="223" t="s">
        <v>3182</v>
      </c>
    </row>
    <row r="159" s="1" customFormat="1" ht="36" customHeight="1">
      <c r="B159" s="38"/>
      <c r="C159" s="211" t="s">
        <v>1181</v>
      </c>
      <c r="D159" s="211" t="s">
        <v>155</v>
      </c>
      <c r="E159" s="212" t="s">
        <v>3183</v>
      </c>
      <c r="F159" s="213" t="s">
        <v>3184</v>
      </c>
      <c r="G159" s="214" t="s">
        <v>267</v>
      </c>
      <c r="H159" s="215">
        <v>4</v>
      </c>
      <c r="I159" s="216"/>
      <c r="J159" s="217">
        <f>ROUND(I159*H159,2)</f>
        <v>0</v>
      </c>
      <c r="K159" s="213" t="s">
        <v>3039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285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285</v>
      </c>
      <c r="BM159" s="223" t="s">
        <v>3185</v>
      </c>
    </row>
    <row r="160" s="1" customFormat="1" ht="36" customHeight="1">
      <c r="B160" s="38"/>
      <c r="C160" s="211" t="s">
        <v>555</v>
      </c>
      <c r="D160" s="211" t="s">
        <v>155</v>
      </c>
      <c r="E160" s="212" t="s">
        <v>3186</v>
      </c>
      <c r="F160" s="213" t="s">
        <v>3187</v>
      </c>
      <c r="G160" s="214" t="s">
        <v>267</v>
      </c>
      <c r="H160" s="215">
        <v>19</v>
      </c>
      <c r="I160" s="216"/>
      <c r="J160" s="217">
        <f>ROUND(I160*H160,2)</f>
        <v>0</v>
      </c>
      <c r="K160" s="213" t="s">
        <v>3039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285</v>
      </c>
      <c r="AT160" s="223" t="s">
        <v>155</v>
      </c>
      <c r="AU160" s="223" t="s">
        <v>83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285</v>
      </c>
      <c r="BM160" s="223" t="s">
        <v>3188</v>
      </c>
    </row>
    <row r="161" s="1" customFormat="1" ht="16.5" customHeight="1">
      <c r="B161" s="38"/>
      <c r="C161" s="264" t="s">
        <v>572</v>
      </c>
      <c r="D161" s="264" t="s">
        <v>325</v>
      </c>
      <c r="E161" s="265" t="s">
        <v>3189</v>
      </c>
      <c r="F161" s="266" t="s">
        <v>3190</v>
      </c>
      <c r="G161" s="267" t="s">
        <v>267</v>
      </c>
      <c r="H161" s="268">
        <v>1</v>
      </c>
      <c r="I161" s="269"/>
      <c r="J161" s="270">
        <f>ROUND(I161*H161,2)</f>
        <v>0</v>
      </c>
      <c r="K161" s="266" t="s">
        <v>3039</v>
      </c>
      <c r="L161" s="271"/>
      <c r="M161" s="272" t="s">
        <v>19</v>
      </c>
      <c r="N161" s="273" t="s">
        <v>44</v>
      </c>
      <c r="O161" s="83"/>
      <c r="P161" s="227">
        <f>O161*H161</f>
        <v>0</v>
      </c>
      <c r="Q161" s="227">
        <v>0.00050000000000000001</v>
      </c>
      <c r="R161" s="227">
        <f>Q161*H161</f>
        <v>0.00050000000000000001</v>
      </c>
      <c r="S161" s="227">
        <v>0</v>
      </c>
      <c r="T161" s="228">
        <f>S161*H161</f>
        <v>0</v>
      </c>
      <c r="AR161" s="223" t="s">
        <v>407</v>
      </c>
      <c r="AT161" s="223" t="s">
        <v>325</v>
      </c>
      <c r="AU161" s="223" t="s">
        <v>83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285</v>
      </c>
      <c r="BM161" s="223" t="s">
        <v>3191</v>
      </c>
    </row>
    <row r="162" s="1" customFormat="1" ht="48" customHeight="1">
      <c r="B162" s="38"/>
      <c r="C162" s="211" t="s">
        <v>1154</v>
      </c>
      <c r="D162" s="211" t="s">
        <v>155</v>
      </c>
      <c r="E162" s="212" t="s">
        <v>3192</v>
      </c>
      <c r="F162" s="213" t="s">
        <v>3193</v>
      </c>
      <c r="G162" s="214" t="s">
        <v>267</v>
      </c>
      <c r="H162" s="215">
        <v>3</v>
      </c>
      <c r="I162" s="216"/>
      <c r="J162" s="217">
        <f>ROUND(I162*H162,2)</f>
        <v>0</v>
      </c>
      <c r="K162" s="213" t="s">
        <v>3039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285</v>
      </c>
      <c r="AT162" s="223" t="s">
        <v>155</v>
      </c>
      <c r="AU162" s="223" t="s">
        <v>83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285</v>
      </c>
      <c r="BM162" s="223" t="s">
        <v>3194</v>
      </c>
    </row>
    <row r="163" s="1" customFormat="1" ht="24" customHeight="1">
      <c r="B163" s="38"/>
      <c r="C163" s="264" t="s">
        <v>1158</v>
      </c>
      <c r="D163" s="264" t="s">
        <v>325</v>
      </c>
      <c r="E163" s="265" t="s">
        <v>3195</v>
      </c>
      <c r="F163" s="266" t="s">
        <v>3196</v>
      </c>
      <c r="G163" s="267" t="s">
        <v>267</v>
      </c>
      <c r="H163" s="268">
        <v>3</v>
      </c>
      <c r="I163" s="269"/>
      <c r="J163" s="270">
        <f>ROUND(I163*H163,2)</f>
        <v>0</v>
      </c>
      <c r="K163" s="266" t="s">
        <v>19</v>
      </c>
      <c r="L163" s="271"/>
      <c r="M163" s="272" t="s">
        <v>19</v>
      </c>
      <c r="N163" s="273" t="s">
        <v>44</v>
      </c>
      <c r="O163" s="83"/>
      <c r="P163" s="227">
        <f>O163*H163</f>
        <v>0</v>
      </c>
      <c r="Q163" s="227">
        <v>0.00012999999999999999</v>
      </c>
      <c r="R163" s="227">
        <f>Q163*H163</f>
        <v>0.00038999999999999994</v>
      </c>
      <c r="S163" s="227">
        <v>0</v>
      </c>
      <c r="T163" s="228">
        <f>S163*H163</f>
        <v>0</v>
      </c>
      <c r="AR163" s="223" t="s">
        <v>407</v>
      </c>
      <c r="AT163" s="223" t="s">
        <v>325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285</v>
      </c>
      <c r="BM163" s="223" t="s">
        <v>3197</v>
      </c>
    </row>
    <row r="164" s="1" customFormat="1" ht="24" customHeight="1">
      <c r="B164" s="38"/>
      <c r="C164" s="211" t="s">
        <v>519</v>
      </c>
      <c r="D164" s="211" t="s">
        <v>155</v>
      </c>
      <c r="E164" s="212" t="s">
        <v>3198</v>
      </c>
      <c r="F164" s="213" t="s">
        <v>3199</v>
      </c>
      <c r="G164" s="214" t="s">
        <v>267</v>
      </c>
      <c r="H164" s="215">
        <v>25</v>
      </c>
      <c r="I164" s="216"/>
      <c r="J164" s="217">
        <f>ROUND(I164*H164,2)</f>
        <v>0</v>
      </c>
      <c r="K164" s="213" t="s">
        <v>3039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223" t="s">
        <v>285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285</v>
      </c>
      <c r="BM164" s="223" t="s">
        <v>3200</v>
      </c>
    </row>
    <row r="165" s="1" customFormat="1" ht="16.5" customHeight="1">
      <c r="B165" s="38"/>
      <c r="C165" s="264" t="s">
        <v>528</v>
      </c>
      <c r="D165" s="264" t="s">
        <v>325</v>
      </c>
      <c r="E165" s="265" t="s">
        <v>3201</v>
      </c>
      <c r="F165" s="266" t="s">
        <v>3202</v>
      </c>
      <c r="G165" s="267" t="s">
        <v>267</v>
      </c>
      <c r="H165" s="268">
        <v>24</v>
      </c>
      <c r="I165" s="269"/>
      <c r="J165" s="270">
        <f>ROUND(I165*H165,2)</f>
        <v>0</v>
      </c>
      <c r="K165" s="266" t="s">
        <v>19</v>
      </c>
      <c r="L165" s="271"/>
      <c r="M165" s="272" t="s">
        <v>19</v>
      </c>
      <c r="N165" s="273" t="s">
        <v>44</v>
      </c>
      <c r="O165" s="83"/>
      <c r="P165" s="227">
        <f>O165*H165</f>
        <v>0</v>
      </c>
      <c r="Q165" s="227">
        <v>0.0074999999999999997</v>
      </c>
      <c r="R165" s="227">
        <f>Q165*H165</f>
        <v>0.17999999999999999</v>
      </c>
      <c r="S165" s="227">
        <v>0</v>
      </c>
      <c r="T165" s="228">
        <f>S165*H165</f>
        <v>0</v>
      </c>
      <c r="AR165" s="223" t="s">
        <v>407</v>
      </c>
      <c r="AT165" s="223" t="s">
        <v>325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285</v>
      </c>
      <c r="BM165" s="223" t="s">
        <v>3203</v>
      </c>
    </row>
    <row r="166" s="1" customFormat="1" ht="24" customHeight="1">
      <c r="B166" s="38"/>
      <c r="C166" s="211" t="s">
        <v>1056</v>
      </c>
      <c r="D166" s="211" t="s">
        <v>155</v>
      </c>
      <c r="E166" s="212" t="s">
        <v>3204</v>
      </c>
      <c r="F166" s="213" t="s">
        <v>3205</v>
      </c>
      <c r="G166" s="214" t="s">
        <v>267</v>
      </c>
      <c r="H166" s="215">
        <v>1</v>
      </c>
      <c r="I166" s="216"/>
      <c r="J166" s="217">
        <f>ROUND(I166*H166,2)</f>
        <v>0</v>
      </c>
      <c r="K166" s="213" t="s">
        <v>3039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285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285</v>
      </c>
      <c r="BM166" s="223" t="s">
        <v>3206</v>
      </c>
    </row>
    <row r="167" s="1" customFormat="1" ht="24" customHeight="1">
      <c r="B167" s="38"/>
      <c r="C167" s="211" t="s">
        <v>1062</v>
      </c>
      <c r="D167" s="211" t="s">
        <v>155</v>
      </c>
      <c r="E167" s="212" t="s">
        <v>3207</v>
      </c>
      <c r="F167" s="213" t="s">
        <v>3208</v>
      </c>
      <c r="G167" s="214" t="s">
        <v>267</v>
      </c>
      <c r="H167" s="215">
        <v>5</v>
      </c>
      <c r="I167" s="216"/>
      <c r="J167" s="217">
        <f>ROUND(I167*H167,2)</f>
        <v>0</v>
      </c>
      <c r="K167" s="213" t="s">
        <v>3039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223" t="s">
        <v>285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285</v>
      </c>
      <c r="BM167" s="223" t="s">
        <v>3209</v>
      </c>
    </row>
    <row r="168" s="1" customFormat="1" ht="24" customHeight="1">
      <c r="B168" s="38"/>
      <c r="C168" s="211" t="s">
        <v>1071</v>
      </c>
      <c r="D168" s="211" t="s">
        <v>155</v>
      </c>
      <c r="E168" s="212" t="s">
        <v>3210</v>
      </c>
      <c r="F168" s="213" t="s">
        <v>3211</v>
      </c>
      <c r="G168" s="214" t="s">
        <v>267</v>
      </c>
      <c r="H168" s="215">
        <v>1</v>
      </c>
      <c r="I168" s="216"/>
      <c r="J168" s="217">
        <f>ROUND(I168*H168,2)</f>
        <v>0</v>
      </c>
      <c r="K168" s="213" t="s">
        <v>3039</v>
      </c>
      <c r="L168" s="43"/>
      <c r="M168" s="225" t="s">
        <v>19</v>
      </c>
      <c r="N168" s="226" t="s">
        <v>44</v>
      </c>
      <c r="O168" s="83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223" t="s">
        <v>285</v>
      </c>
      <c r="AT168" s="223" t="s">
        <v>155</v>
      </c>
      <c r="AU168" s="223" t="s">
        <v>83</v>
      </c>
      <c r="AY168" s="17" t="s">
        <v>152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285</v>
      </c>
      <c r="BM168" s="223" t="s">
        <v>3212</v>
      </c>
    </row>
    <row r="169" s="11" customFormat="1" ht="25.92" customHeight="1">
      <c r="B169" s="195"/>
      <c r="C169" s="196"/>
      <c r="D169" s="197" t="s">
        <v>72</v>
      </c>
      <c r="E169" s="198" t="s">
        <v>325</v>
      </c>
      <c r="F169" s="198" t="s">
        <v>2838</v>
      </c>
      <c r="G169" s="196"/>
      <c r="H169" s="196"/>
      <c r="I169" s="199"/>
      <c r="J169" s="200">
        <f>BK169</f>
        <v>0</v>
      </c>
      <c r="K169" s="196"/>
      <c r="L169" s="201"/>
      <c r="M169" s="202"/>
      <c r="N169" s="203"/>
      <c r="O169" s="203"/>
      <c r="P169" s="204">
        <f>P170+P187</f>
        <v>0</v>
      </c>
      <c r="Q169" s="203"/>
      <c r="R169" s="204">
        <f>R170+R187</f>
        <v>2.8298949999999996</v>
      </c>
      <c r="S169" s="203"/>
      <c r="T169" s="205">
        <f>T170+T187</f>
        <v>0</v>
      </c>
      <c r="AR169" s="206" t="s">
        <v>196</v>
      </c>
      <c r="AT169" s="207" t="s">
        <v>72</v>
      </c>
      <c r="AU169" s="207" t="s">
        <v>73</v>
      </c>
      <c r="AY169" s="206" t="s">
        <v>152</v>
      </c>
      <c r="BK169" s="208">
        <f>BK170+BK187</f>
        <v>0</v>
      </c>
    </row>
    <row r="170" s="11" customFormat="1" ht="22.8" customHeight="1">
      <c r="B170" s="195"/>
      <c r="C170" s="196"/>
      <c r="D170" s="197" t="s">
        <v>72</v>
      </c>
      <c r="E170" s="209" t="s">
        <v>2839</v>
      </c>
      <c r="F170" s="209" t="s">
        <v>2840</v>
      </c>
      <c r="G170" s="196"/>
      <c r="H170" s="196"/>
      <c r="I170" s="199"/>
      <c r="J170" s="210">
        <f>BK170</f>
        <v>0</v>
      </c>
      <c r="K170" s="196"/>
      <c r="L170" s="201"/>
      <c r="M170" s="202"/>
      <c r="N170" s="203"/>
      <c r="O170" s="203"/>
      <c r="P170" s="204">
        <f>SUM(P171:P186)</f>
        <v>0</v>
      </c>
      <c r="Q170" s="203"/>
      <c r="R170" s="204">
        <f>SUM(R171:R186)</f>
        <v>0.219</v>
      </c>
      <c r="S170" s="203"/>
      <c r="T170" s="205">
        <f>SUM(T171:T186)</f>
        <v>0</v>
      </c>
      <c r="AR170" s="206" t="s">
        <v>196</v>
      </c>
      <c r="AT170" s="207" t="s">
        <v>72</v>
      </c>
      <c r="AU170" s="207" t="s">
        <v>81</v>
      </c>
      <c r="AY170" s="206" t="s">
        <v>152</v>
      </c>
      <c r="BK170" s="208">
        <f>SUM(BK171:BK186)</f>
        <v>0</v>
      </c>
    </row>
    <row r="171" s="1" customFormat="1" ht="24" customHeight="1">
      <c r="B171" s="38"/>
      <c r="C171" s="211" t="s">
        <v>645</v>
      </c>
      <c r="D171" s="211" t="s">
        <v>155</v>
      </c>
      <c r="E171" s="212" t="s">
        <v>3213</v>
      </c>
      <c r="F171" s="213" t="s">
        <v>3214</v>
      </c>
      <c r="G171" s="214" t="s">
        <v>267</v>
      </c>
      <c r="H171" s="215">
        <v>1</v>
      </c>
      <c r="I171" s="216"/>
      <c r="J171" s="217">
        <f>ROUND(I171*H171,2)</f>
        <v>0</v>
      </c>
      <c r="K171" s="213" t="s">
        <v>3039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645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645</v>
      </c>
      <c r="BM171" s="223" t="s">
        <v>3215</v>
      </c>
    </row>
    <row r="172" s="1" customFormat="1" ht="16.5" customHeight="1">
      <c r="B172" s="38"/>
      <c r="C172" s="264" t="s">
        <v>651</v>
      </c>
      <c r="D172" s="264" t="s">
        <v>325</v>
      </c>
      <c r="E172" s="265" t="s">
        <v>3216</v>
      </c>
      <c r="F172" s="266" t="s">
        <v>3217</v>
      </c>
      <c r="G172" s="267" t="s">
        <v>236</v>
      </c>
      <c r="H172" s="268">
        <v>1</v>
      </c>
      <c r="I172" s="269"/>
      <c r="J172" s="270">
        <f>ROUND(I172*H172,2)</f>
        <v>0</v>
      </c>
      <c r="K172" s="266" t="s">
        <v>3039</v>
      </c>
      <c r="L172" s="271"/>
      <c r="M172" s="272" t="s">
        <v>19</v>
      </c>
      <c r="N172" s="273" t="s">
        <v>44</v>
      </c>
      <c r="O172" s="83"/>
      <c r="P172" s="227">
        <f>O172*H172</f>
        <v>0</v>
      </c>
      <c r="Q172" s="227">
        <v>0.067000000000000004</v>
      </c>
      <c r="R172" s="227">
        <f>Q172*H172</f>
        <v>0.067000000000000004</v>
      </c>
      <c r="S172" s="227">
        <v>0</v>
      </c>
      <c r="T172" s="228">
        <f>S172*H172</f>
        <v>0</v>
      </c>
      <c r="AR172" s="223" t="s">
        <v>2195</v>
      </c>
      <c r="AT172" s="223" t="s">
        <v>325</v>
      </c>
      <c r="AU172" s="223" t="s">
        <v>83</v>
      </c>
      <c r="AY172" s="17" t="s">
        <v>152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81</v>
      </c>
      <c r="BK172" s="224">
        <f>ROUND(I172*H172,2)</f>
        <v>0</v>
      </c>
      <c r="BL172" s="17" t="s">
        <v>2195</v>
      </c>
      <c r="BM172" s="223" t="s">
        <v>3218</v>
      </c>
    </row>
    <row r="173" s="1" customFormat="1" ht="24" customHeight="1">
      <c r="B173" s="38"/>
      <c r="C173" s="211" t="s">
        <v>609</v>
      </c>
      <c r="D173" s="211" t="s">
        <v>155</v>
      </c>
      <c r="E173" s="212" t="s">
        <v>3219</v>
      </c>
      <c r="F173" s="213" t="s">
        <v>3220</v>
      </c>
      <c r="G173" s="214" t="s">
        <v>267</v>
      </c>
      <c r="H173" s="215">
        <v>1</v>
      </c>
      <c r="I173" s="216"/>
      <c r="J173" s="217">
        <f>ROUND(I173*H173,2)</f>
        <v>0</v>
      </c>
      <c r="K173" s="213" t="s">
        <v>3039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3" t="s">
        <v>645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645</v>
      </c>
      <c r="BM173" s="223" t="s">
        <v>3221</v>
      </c>
    </row>
    <row r="174" s="1" customFormat="1" ht="16.5" customHeight="1">
      <c r="B174" s="38"/>
      <c r="C174" s="264" t="s">
        <v>632</v>
      </c>
      <c r="D174" s="264" t="s">
        <v>325</v>
      </c>
      <c r="E174" s="265" t="s">
        <v>3222</v>
      </c>
      <c r="F174" s="266" t="s">
        <v>3223</v>
      </c>
      <c r="G174" s="267" t="s">
        <v>267</v>
      </c>
      <c r="H174" s="268">
        <v>1</v>
      </c>
      <c r="I174" s="269"/>
      <c r="J174" s="270">
        <f>ROUND(I174*H174,2)</f>
        <v>0</v>
      </c>
      <c r="K174" s="266" t="s">
        <v>3039</v>
      </c>
      <c r="L174" s="271"/>
      <c r="M174" s="272" t="s">
        <v>19</v>
      </c>
      <c r="N174" s="273" t="s">
        <v>44</v>
      </c>
      <c r="O174" s="83"/>
      <c r="P174" s="227">
        <f>O174*H174</f>
        <v>0</v>
      </c>
      <c r="Q174" s="227">
        <v>0.152</v>
      </c>
      <c r="R174" s="227">
        <f>Q174*H174</f>
        <v>0.152</v>
      </c>
      <c r="S174" s="227">
        <v>0</v>
      </c>
      <c r="T174" s="228">
        <f>S174*H174</f>
        <v>0</v>
      </c>
      <c r="AR174" s="223" t="s">
        <v>2195</v>
      </c>
      <c r="AT174" s="223" t="s">
        <v>325</v>
      </c>
      <c r="AU174" s="223" t="s">
        <v>83</v>
      </c>
      <c r="AY174" s="17" t="s">
        <v>152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2195</v>
      </c>
      <c r="BM174" s="223" t="s">
        <v>3224</v>
      </c>
    </row>
    <row r="175" s="1" customFormat="1" ht="24" customHeight="1">
      <c r="B175" s="38"/>
      <c r="C175" s="211" t="s">
        <v>583</v>
      </c>
      <c r="D175" s="211" t="s">
        <v>155</v>
      </c>
      <c r="E175" s="212" t="s">
        <v>3225</v>
      </c>
      <c r="F175" s="213" t="s">
        <v>3226</v>
      </c>
      <c r="G175" s="214" t="s">
        <v>267</v>
      </c>
      <c r="H175" s="215">
        <v>15</v>
      </c>
      <c r="I175" s="216"/>
      <c r="J175" s="217">
        <f>ROUND(I175*H175,2)</f>
        <v>0</v>
      </c>
      <c r="K175" s="213" t="s">
        <v>3039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645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645</v>
      </c>
      <c r="BM175" s="223" t="s">
        <v>3227</v>
      </c>
    </row>
    <row r="176" s="1" customFormat="1" ht="48" customHeight="1">
      <c r="B176" s="38"/>
      <c r="C176" s="211" t="s">
        <v>628</v>
      </c>
      <c r="D176" s="211" t="s">
        <v>155</v>
      </c>
      <c r="E176" s="212" t="s">
        <v>3228</v>
      </c>
      <c r="F176" s="213" t="s">
        <v>3229</v>
      </c>
      <c r="G176" s="214" t="s">
        <v>267</v>
      </c>
      <c r="H176" s="215">
        <v>2</v>
      </c>
      <c r="I176" s="216"/>
      <c r="J176" s="217">
        <f>ROUND(I176*H176,2)</f>
        <v>0</v>
      </c>
      <c r="K176" s="213" t="s">
        <v>19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645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645</v>
      </c>
      <c r="BM176" s="223" t="s">
        <v>3230</v>
      </c>
    </row>
    <row r="177" s="1" customFormat="1" ht="24" customHeight="1">
      <c r="B177" s="38"/>
      <c r="C177" s="211" t="s">
        <v>592</v>
      </c>
      <c r="D177" s="211" t="s">
        <v>155</v>
      </c>
      <c r="E177" s="212" t="s">
        <v>3231</v>
      </c>
      <c r="F177" s="213" t="s">
        <v>3232</v>
      </c>
      <c r="G177" s="214" t="s">
        <v>267</v>
      </c>
      <c r="H177" s="215">
        <v>5</v>
      </c>
      <c r="I177" s="216"/>
      <c r="J177" s="217">
        <f>ROUND(I177*H177,2)</f>
        <v>0</v>
      </c>
      <c r="K177" s="213" t="s">
        <v>3039</v>
      </c>
      <c r="L177" s="43"/>
      <c r="M177" s="225" t="s">
        <v>19</v>
      </c>
      <c r="N177" s="226" t="s">
        <v>44</v>
      </c>
      <c r="O177" s="83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223" t="s">
        <v>645</v>
      </c>
      <c r="AT177" s="223" t="s">
        <v>155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645</v>
      </c>
      <c r="BM177" s="223" t="s">
        <v>3233</v>
      </c>
    </row>
    <row r="178" s="1" customFormat="1" ht="16.5" customHeight="1">
      <c r="B178" s="38"/>
      <c r="C178" s="211" t="s">
        <v>616</v>
      </c>
      <c r="D178" s="211" t="s">
        <v>155</v>
      </c>
      <c r="E178" s="212" t="s">
        <v>3234</v>
      </c>
      <c r="F178" s="213" t="s">
        <v>3235</v>
      </c>
      <c r="G178" s="214" t="s">
        <v>267</v>
      </c>
      <c r="H178" s="215">
        <v>15</v>
      </c>
      <c r="I178" s="216"/>
      <c r="J178" s="217">
        <f>ROUND(I178*H178,2)</f>
        <v>0</v>
      </c>
      <c r="K178" s="213" t="s">
        <v>3039</v>
      </c>
      <c r="L178" s="43"/>
      <c r="M178" s="225" t="s">
        <v>19</v>
      </c>
      <c r="N178" s="226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645</v>
      </c>
      <c r="AT178" s="223" t="s">
        <v>155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645</v>
      </c>
      <c r="BM178" s="223" t="s">
        <v>3236</v>
      </c>
    </row>
    <row r="179" s="1" customFormat="1" ht="16.5" customHeight="1">
      <c r="B179" s="38"/>
      <c r="C179" s="211" t="s">
        <v>622</v>
      </c>
      <c r="D179" s="211" t="s">
        <v>155</v>
      </c>
      <c r="E179" s="212" t="s">
        <v>3237</v>
      </c>
      <c r="F179" s="213" t="s">
        <v>3238</v>
      </c>
      <c r="G179" s="214" t="s">
        <v>267</v>
      </c>
      <c r="H179" s="215">
        <v>5</v>
      </c>
      <c r="I179" s="216"/>
      <c r="J179" s="217">
        <f>ROUND(I179*H179,2)</f>
        <v>0</v>
      </c>
      <c r="K179" s="213" t="s">
        <v>3039</v>
      </c>
      <c r="L179" s="43"/>
      <c r="M179" s="225" t="s">
        <v>19</v>
      </c>
      <c r="N179" s="226" t="s">
        <v>44</v>
      </c>
      <c r="O179" s="83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223" t="s">
        <v>645</v>
      </c>
      <c r="AT179" s="223" t="s">
        <v>155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645</v>
      </c>
      <c r="BM179" s="223" t="s">
        <v>3239</v>
      </c>
    </row>
    <row r="180" s="1" customFormat="1" ht="36" customHeight="1">
      <c r="B180" s="38"/>
      <c r="C180" s="211" t="s">
        <v>285</v>
      </c>
      <c r="D180" s="211" t="s">
        <v>155</v>
      </c>
      <c r="E180" s="212" t="s">
        <v>3240</v>
      </c>
      <c r="F180" s="213" t="s">
        <v>3241</v>
      </c>
      <c r="G180" s="214" t="s">
        <v>254</v>
      </c>
      <c r="H180" s="215">
        <v>525</v>
      </c>
      <c r="I180" s="216"/>
      <c r="J180" s="217">
        <f>ROUND(I180*H180,2)</f>
        <v>0</v>
      </c>
      <c r="K180" s="213" t="s">
        <v>3039</v>
      </c>
      <c r="L180" s="43"/>
      <c r="M180" s="225" t="s">
        <v>19</v>
      </c>
      <c r="N180" s="226" t="s">
        <v>44</v>
      </c>
      <c r="O180" s="83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223" t="s">
        <v>645</v>
      </c>
      <c r="AT180" s="223" t="s">
        <v>155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645</v>
      </c>
      <c r="BM180" s="223" t="s">
        <v>3242</v>
      </c>
    </row>
    <row r="181" s="1" customFormat="1" ht="36" customHeight="1">
      <c r="B181" s="38"/>
      <c r="C181" s="211" t="s">
        <v>290</v>
      </c>
      <c r="D181" s="211" t="s">
        <v>155</v>
      </c>
      <c r="E181" s="212" t="s">
        <v>3243</v>
      </c>
      <c r="F181" s="213" t="s">
        <v>3244</v>
      </c>
      <c r="G181" s="214" t="s">
        <v>254</v>
      </c>
      <c r="H181" s="215">
        <v>40</v>
      </c>
      <c r="I181" s="216"/>
      <c r="J181" s="217">
        <f>ROUND(I181*H181,2)</f>
        <v>0</v>
      </c>
      <c r="K181" s="213" t="s">
        <v>3039</v>
      </c>
      <c r="L181" s="43"/>
      <c r="M181" s="225" t="s">
        <v>19</v>
      </c>
      <c r="N181" s="226" t="s">
        <v>44</v>
      </c>
      <c r="O181" s="83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AR181" s="223" t="s">
        <v>645</v>
      </c>
      <c r="AT181" s="223" t="s">
        <v>155</v>
      </c>
      <c r="AU181" s="223" t="s">
        <v>83</v>
      </c>
      <c r="AY181" s="17" t="s">
        <v>152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81</v>
      </c>
      <c r="BK181" s="224">
        <f>ROUND(I181*H181,2)</f>
        <v>0</v>
      </c>
      <c r="BL181" s="17" t="s">
        <v>645</v>
      </c>
      <c r="BM181" s="223" t="s">
        <v>3245</v>
      </c>
    </row>
    <row r="182" s="1" customFormat="1" ht="48" customHeight="1">
      <c r="B182" s="38"/>
      <c r="C182" s="211" t="s">
        <v>1038</v>
      </c>
      <c r="D182" s="211" t="s">
        <v>155</v>
      </c>
      <c r="E182" s="212" t="s">
        <v>3246</v>
      </c>
      <c r="F182" s="213" t="s">
        <v>3247</v>
      </c>
      <c r="G182" s="214" t="s">
        <v>267</v>
      </c>
      <c r="H182" s="215">
        <v>1</v>
      </c>
      <c r="I182" s="216"/>
      <c r="J182" s="217">
        <f>ROUND(I182*H182,2)</f>
        <v>0</v>
      </c>
      <c r="K182" s="213" t="s">
        <v>3039</v>
      </c>
      <c r="L182" s="43"/>
      <c r="M182" s="225" t="s">
        <v>19</v>
      </c>
      <c r="N182" s="226" t="s">
        <v>44</v>
      </c>
      <c r="O182" s="83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AR182" s="223" t="s">
        <v>151</v>
      </c>
      <c r="AT182" s="223" t="s">
        <v>155</v>
      </c>
      <c r="AU182" s="223" t="s">
        <v>83</v>
      </c>
      <c r="AY182" s="17" t="s">
        <v>152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151</v>
      </c>
      <c r="BM182" s="223" t="s">
        <v>3248</v>
      </c>
    </row>
    <row r="183" s="1" customFormat="1">
      <c r="B183" s="38"/>
      <c r="C183" s="39"/>
      <c r="D183" s="229" t="s">
        <v>180</v>
      </c>
      <c r="E183" s="39"/>
      <c r="F183" s="230" t="s">
        <v>3249</v>
      </c>
      <c r="G183" s="39"/>
      <c r="H183" s="39"/>
      <c r="I183" s="135"/>
      <c r="J183" s="39"/>
      <c r="K183" s="39"/>
      <c r="L183" s="43"/>
      <c r="M183" s="231"/>
      <c r="N183" s="83"/>
      <c r="O183" s="83"/>
      <c r="P183" s="83"/>
      <c r="Q183" s="83"/>
      <c r="R183" s="83"/>
      <c r="S183" s="83"/>
      <c r="T183" s="84"/>
      <c r="AT183" s="17" t="s">
        <v>180</v>
      </c>
      <c r="AU183" s="17" t="s">
        <v>83</v>
      </c>
    </row>
    <row r="184" s="1" customFormat="1" ht="60" customHeight="1">
      <c r="B184" s="38"/>
      <c r="C184" s="211" t="s">
        <v>1045</v>
      </c>
      <c r="D184" s="211" t="s">
        <v>155</v>
      </c>
      <c r="E184" s="212" t="s">
        <v>3250</v>
      </c>
      <c r="F184" s="213" t="s">
        <v>3251</v>
      </c>
      <c r="G184" s="214" t="s">
        <v>267</v>
      </c>
      <c r="H184" s="215">
        <v>2</v>
      </c>
      <c r="I184" s="216"/>
      <c r="J184" s="217">
        <f>ROUND(I184*H184,2)</f>
        <v>0</v>
      </c>
      <c r="K184" s="213" t="s">
        <v>3039</v>
      </c>
      <c r="L184" s="43"/>
      <c r="M184" s="225" t="s">
        <v>19</v>
      </c>
      <c r="N184" s="226" t="s">
        <v>44</v>
      </c>
      <c r="O184" s="83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AR184" s="223" t="s">
        <v>645</v>
      </c>
      <c r="AT184" s="223" t="s">
        <v>155</v>
      </c>
      <c r="AU184" s="223" t="s">
        <v>83</v>
      </c>
      <c r="AY184" s="17" t="s">
        <v>152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81</v>
      </c>
      <c r="BK184" s="224">
        <f>ROUND(I184*H184,2)</f>
        <v>0</v>
      </c>
      <c r="BL184" s="17" t="s">
        <v>645</v>
      </c>
      <c r="BM184" s="223" t="s">
        <v>3252</v>
      </c>
    </row>
    <row r="185" s="1" customFormat="1">
      <c r="B185" s="38"/>
      <c r="C185" s="39"/>
      <c r="D185" s="229" t="s">
        <v>180</v>
      </c>
      <c r="E185" s="39"/>
      <c r="F185" s="230" t="s">
        <v>3249</v>
      </c>
      <c r="G185" s="39"/>
      <c r="H185" s="39"/>
      <c r="I185" s="135"/>
      <c r="J185" s="39"/>
      <c r="K185" s="39"/>
      <c r="L185" s="43"/>
      <c r="M185" s="231"/>
      <c r="N185" s="83"/>
      <c r="O185" s="83"/>
      <c r="P185" s="83"/>
      <c r="Q185" s="83"/>
      <c r="R185" s="83"/>
      <c r="S185" s="83"/>
      <c r="T185" s="84"/>
      <c r="AT185" s="17" t="s">
        <v>180</v>
      </c>
      <c r="AU185" s="17" t="s">
        <v>83</v>
      </c>
    </row>
    <row r="186" s="1" customFormat="1" ht="24" customHeight="1">
      <c r="B186" s="38"/>
      <c r="C186" s="211" t="s">
        <v>1080</v>
      </c>
      <c r="D186" s="211" t="s">
        <v>155</v>
      </c>
      <c r="E186" s="212" t="s">
        <v>2155</v>
      </c>
      <c r="F186" s="213" t="s">
        <v>2156</v>
      </c>
      <c r="G186" s="214" t="s">
        <v>2157</v>
      </c>
      <c r="H186" s="215">
        <v>1</v>
      </c>
      <c r="I186" s="216"/>
      <c r="J186" s="217">
        <f>ROUND(I186*H186,2)</f>
        <v>0</v>
      </c>
      <c r="K186" s="213" t="s">
        <v>3039</v>
      </c>
      <c r="L186" s="43"/>
      <c r="M186" s="225" t="s">
        <v>19</v>
      </c>
      <c r="N186" s="226" t="s">
        <v>44</v>
      </c>
      <c r="O186" s="83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AR186" s="223" t="s">
        <v>645</v>
      </c>
      <c r="AT186" s="223" t="s">
        <v>155</v>
      </c>
      <c r="AU186" s="223" t="s">
        <v>83</v>
      </c>
      <c r="AY186" s="17" t="s">
        <v>152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81</v>
      </c>
      <c r="BK186" s="224">
        <f>ROUND(I186*H186,2)</f>
        <v>0</v>
      </c>
      <c r="BL186" s="17" t="s">
        <v>645</v>
      </c>
      <c r="BM186" s="223" t="s">
        <v>3253</v>
      </c>
    </row>
    <row r="187" s="11" customFormat="1" ht="22.8" customHeight="1">
      <c r="B187" s="195"/>
      <c r="C187" s="196"/>
      <c r="D187" s="197" t="s">
        <v>72</v>
      </c>
      <c r="E187" s="209" t="s">
        <v>2966</v>
      </c>
      <c r="F187" s="209" t="s">
        <v>2967</v>
      </c>
      <c r="G187" s="196"/>
      <c r="H187" s="196"/>
      <c r="I187" s="199"/>
      <c r="J187" s="210">
        <f>BK187</f>
        <v>0</v>
      </c>
      <c r="K187" s="196"/>
      <c r="L187" s="201"/>
      <c r="M187" s="202"/>
      <c r="N187" s="203"/>
      <c r="O187" s="203"/>
      <c r="P187" s="204">
        <f>SUM(P188:P198)</f>
        <v>0</v>
      </c>
      <c r="Q187" s="203"/>
      <c r="R187" s="204">
        <f>SUM(R188:R198)</f>
        <v>2.6108949999999997</v>
      </c>
      <c r="S187" s="203"/>
      <c r="T187" s="205">
        <f>SUM(T188:T198)</f>
        <v>0</v>
      </c>
      <c r="AR187" s="206" t="s">
        <v>196</v>
      </c>
      <c r="AT187" s="207" t="s">
        <v>72</v>
      </c>
      <c r="AU187" s="207" t="s">
        <v>81</v>
      </c>
      <c r="AY187" s="206" t="s">
        <v>152</v>
      </c>
      <c r="BK187" s="208">
        <f>SUM(BK188:BK198)</f>
        <v>0</v>
      </c>
    </row>
    <row r="188" s="1" customFormat="1" ht="36" customHeight="1">
      <c r="B188" s="38"/>
      <c r="C188" s="211" t="s">
        <v>81</v>
      </c>
      <c r="D188" s="211" t="s">
        <v>155</v>
      </c>
      <c r="E188" s="212" t="s">
        <v>2971</v>
      </c>
      <c r="F188" s="213" t="s">
        <v>2972</v>
      </c>
      <c r="G188" s="214" t="s">
        <v>177</v>
      </c>
      <c r="H188" s="215">
        <v>0.5</v>
      </c>
      <c r="I188" s="216"/>
      <c r="J188" s="217">
        <f>ROUND(I188*H188,2)</f>
        <v>0</v>
      </c>
      <c r="K188" s="213" t="s">
        <v>3039</v>
      </c>
      <c r="L188" s="43"/>
      <c r="M188" s="225" t="s">
        <v>19</v>
      </c>
      <c r="N188" s="226" t="s">
        <v>44</v>
      </c>
      <c r="O188" s="83"/>
      <c r="P188" s="227">
        <f>O188*H188</f>
        <v>0</v>
      </c>
      <c r="Q188" s="227">
        <v>2.45329</v>
      </c>
      <c r="R188" s="227">
        <f>Q188*H188</f>
        <v>1.226645</v>
      </c>
      <c r="S188" s="227">
        <v>0</v>
      </c>
      <c r="T188" s="228">
        <f>S188*H188</f>
        <v>0</v>
      </c>
      <c r="AR188" s="223" t="s">
        <v>645</v>
      </c>
      <c r="AT188" s="223" t="s">
        <v>155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645</v>
      </c>
      <c r="BM188" s="223" t="s">
        <v>3254</v>
      </c>
    </row>
    <row r="189" s="1" customFormat="1" ht="24" customHeight="1">
      <c r="B189" s="38"/>
      <c r="C189" s="211" t="s">
        <v>7</v>
      </c>
      <c r="D189" s="211" t="s">
        <v>155</v>
      </c>
      <c r="E189" s="212" t="s">
        <v>1514</v>
      </c>
      <c r="F189" s="213" t="s">
        <v>1515</v>
      </c>
      <c r="G189" s="214" t="s">
        <v>223</v>
      </c>
      <c r="H189" s="215">
        <v>100</v>
      </c>
      <c r="I189" s="216"/>
      <c r="J189" s="217">
        <f>ROUND(I189*H189,2)</f>
        <v>0</v>
      </c>
      <c r="K189" s="213" t="s">
        <v>3039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645</v>
      </c>
      <c r="AT189" s="223" t="s">
        <v>155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645</v>
      </c>
      <c r="BM189" s="223" t="s">
        <v>3255</v>
      </c>
    </row>
    <row r="190" s="1" customFormat="1">
      <c r="B190" s="38"/>
      <c r="C190" s="39"/>
      <c r="D190" s="229" t="s">
        <v>180</v>
      </c>
      <c r="E190" s="39"/>
      <c r="F190" s="230" t="s">
        <v>3256</v>
      </c>
      <c r="G190" s="39"/>
      <c r="H190" s="39"/>
      <c r="I190" s="135"/>
      <c r="J190" s="39"/>
      <c r="K190" s="39"/>
      <c r="L190" s="43"/>
      <c r="M190" s="231"/>
      <c r="N190" s="83"/>
      <c r="O190" s="83"/>
      <c r="P190" s="83"/>
      <c r="Q190" s="83"/>
      <c r="R190" s="83"/>
      <c r="S190" s="83"/>
      <c r="T190" s="84"/>
      <c r="AT190" s="17" t="s">
        <v>180</v>
      </c>
      <c r="AU190" s="17" t="s">
        <v>83</v>
      </c>
    </row>
    <row r="191" s="1" customFormat="1" ht="36" customHeight="1">
      <c r="B191" s="38"/>
      <c r="C191" s="211" t="s">
        <v>343</v>
      </c>
      <c r="D191" s="211" t="s">
        <v>155</v>
      </c>
      <c r="E191" s="212" t="s">
        <v>1517</v>
      </c>
      <c r="F191" s="213" t="s">
        <v>1518</v>
      </c>
      <c r="G191" s="214" t="s">
        <v>223</v>
      </c>
      <c r="H191" s="215">
        <v>1900</v>
      </c>
      <c r="I191" s="216"/>
      <c r="J191" s="217">
        <f>ROUND(I191*H191,2)</f>
        <v>0</v>
      </c>
      <c r="K191" s="213" t="s">
        <v>3039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645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645</v>
      </c>
      <c r="BM191" s="223" t="s">
        <v>3257</v>
      </c>
    </row>
    <row r="192" s="1" customFormat="1">
      <c r="B192" s="38"/>
      <c r="C192" s="39"/>
      <c r="D192" s="229" t="s">
        <v>180</v>
      </c>
      <c r="E192" s="39"/>
      <c r="F192" s="230" t="s">
        <v>3256</v>
      </c>
      <c r="G192" s="39"/>
      <c r="H192" s="39"/>
      <c r="I192" s="135"/>
      <c r="J192" s="39"/>
      <c r="K192" s="39"/>
      <c r="L192" s="43"/>
      <c r="M192" s="231"/>
      <c r="N192" s="83"/>
      <c r="O192" s="83"/>
      <c r="P192" s="83"/>
      <c r="Q192" s="83"/>
      <c r="R192" s="83"/>
      <c r="S192" s="83"/>
      <c r="T192" s="84"/>
      <c r="AT192" s="17" t="s">
        <v>180</v>
      </c>
      <c r="AU192" s="17" t="s">
        <v>83</v>
      </c>
    </row>
    <row r="193" s="1" customFormat="1" ht="16.5" customHeight="1">
      <c r="B193" s="38"/>
      <c r="C193" s="264" t="s">
        <v>358</v>
      </c>
      <c r="D193" s="264" t="s">
        <v>325</v>
      </c>
      <c r="E193" s="265" t="s">
        <v>3258</v>
      </c>
      <c r="F193" s="266" t="s">
        <v>3259</v>
      </c>
      <c r="G193" s="267" t="s">
        <v>254</v>
      </c>
      <c r="H193" s="268">
        <v>300</v>
      </c>
      <c r="I193" s="269"/>
      <c r="J193" s="270">
        <f>ROUND(I193*H193,2)</f>
        <v>0</v>
      </c>
      <c r="K193" s="266" t="s">
        <v>19</v>
      </c>
      <c r="L193" s="271"/>
      <c r="M193" s="272" t="s">
        <v>19</v>
      </c>
      <c r="N193" s="273" t="s">
        <v>44</v>
      </c>
      <c r="O193" s="83"/>
      <c r="P193" s="227">
        <f>O193*H193</f>
        <v>0</v>
      </c>
      <c r="Q193" s="227">
        <v>0.00013999999999999999</v>
      </c>
      <c r="R193" s="227">
        <f>Q193*H193</f>
        <v>0.041999999999999996</v>
      </c>
      <c r="S193" s="227">
        <v>0</v>
      </c>
      <c r="T193" s="228">
        <f>S193*H193</f>
        <v>0</v>
      </c>
      <c r="AR193" s="223" t="s">
        <v>1149</v>
      </c>
      <c r="AT193" s="223" t="s">
        <v>325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645</v>
      </c>
      <c r="BM193" s="223" t="s">
        <v>3260</v>
      </c>
    </row>
    <row r="194" s="1" customFormat="1" ht="16.5" customHeight="1">
      <c r="B194" s="38"/>
      <c r="C194" s="264" t="s">
        <v>383</v>
      </c>
      <c r="D194" s="264" t="s">
        <v>325</v>
      </c>
      <c r="E194" s="265" t="s">
        <v>3261</v>
      </c>
      <c r="F194" s="266" t="s">
        <v>3262</v>
      </c>
      <c r="G194" s="267" t="s">
        <v>254</v>
      </c>
      <c r="H194" s="268">
        <v>5</v>
      </c>
      <c r="I194" s="269"/>
      <c r="J194" s="270">
        <f>ROUND(I194*H194,2)</f>
        <v>0</v>
      </c>
      <c r="K194" s="266" t="s">
        <v>19</v>
      </c>
      <c r="L194" s="271"/>
      <c r="M194" s="272" t="s">
        <v>19</v>
      </c>
      <c r="N194" s="273" t="s">
        <v>44</v>
      </c>
      <c r="O194" s="83"/>
      <c r="P194" s="227">
        <f>O194*H194</f>
        <v>0</v>
      </c>
      <c r="Q194" s="227">
        <v>0.00042000000000000002</v>
      </c>
      <c r="R194" s="227">
        <f>Q194*H194</f>
        <v>0.0021000000000000003</v>
      </c>
      <c r="S194" s="227">
        <v>0</v>
      </c>
      <c r="T194" s="228">
        <f>S194*H194</f>
        <v>0</v>
      </c>
      <c r="AR194" s="223" t="s">
        <v>1149</v>
      </c>
      <c r="AT194" s="223" t="s">
        <v>325</v>
      </c>
      <c r="AU194" s="223" t="s">
        <v>83</v>
      </c>
      <c r="AY194" s="17" t="s">
        <v>152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81</v>
      </c>
      <c r="BK194" s="224">
        <f>ROUND(I194*H194,2)</f>
        <v>0</v>
      </c>
      <c r="BL194" s="17" t="s">
        <v>645</v>
      </c>
      <c r="BM194" s="223" t="s">
        <v>3263</v>
      </c>
    </row>
    <row r="195" s="1" customFormat="1" ht="16.5" customHeight="1">
      <c r="B195" s="38"/>
      <c r="C195" s="264" t="s">
        <v>364</v>
      </c>
      <c r="D195" s="264" t="s">
        <v>325</v>
      </c>
      <c r="E195" s="265" t="s">
        <v>3264</v>
      </c>
      <c r="F195" s="266" t="s">
        <v>3265</v>
      </c>
      <c r="G195" s="267" t="s">
        <v>254</v>
      </c>
      <c r="H195" s="268">
        <v>10</v>
      </c>
      <c r="I195" s="269"/>
      <c r="J195" s="270">
        <f>ROUND(I195*H195,2)</f>
        <v>0</v>
      </c>
      <c r="K195" s="266" t="s">
        <v>19</v>
      </c>
      <c r="L195" s="271"/>
      <c r="M195" s="272" t="s">
        <v>19</v>
      </c>
      <c r="N195" s="273" t="s">
        <v>44</v>
      </c>
      <c r="O195" s="83"/>
      <c r="P195" s="227">
        <f>O195*H195</f>
        <v>0</v>
      </c>
      <c r="Q195" s="227">
        <v>0.00063000000000000003</v>
      </c>
      <c r="R195" s="227">
        <f>Q195*H195</f>
        <v>0.0063</v>
      </c>
      <c r="S195" s="227">
        <v>0</v>
      </c>
      <c r="T195" s="228">
        <f>S195*H195</f>
        <v>0</v>
      </c>
      <c r="AR195" s="223" t="s">
        <v>1149</v>
      </c>
      <c r="AT195" s="223" t="s">
        <v>325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645</v>
      </c>
      <c r="BM195" s="223" t="s">
        <v>3266</v>
      </c>
    </row>
    <row r="196" s="1" customFormat="1" ht="16.5" customHeight="1">
      <c r="B196" s="38"/>
      <c r="C196" s="264" t="s">
        <v>368</v>
      </c>
      <c r="D196" s="264" t="s">
        <v>325</v>
      </c>
      <c r="E196" s="265" t="s">
        <v>3267</v>
      </c>
      <c r="F196" s="266" t="s">
        <v>3268</v>
      </c>
      <c r="G196" s="267" t="s">
        <v>254</v>
      </c>
      <c r="H196" s="268">
        <v>10</v>
      </c>
      <c r="I196" s="269"/>
      <c r="J196" s="270">
        <f>ROUND(I196*H196,2)</f>
        <v>0</v>
      </c>
      <c r="K196" s="266" t="s">
        <v>19</v>
      </c>
      <c r="L196" s="271"/>
      <c r="M196" s="272" t="s">
        <v>19</v>
      </c>
      <c r="N196" s="273" t="s">
        <v>44</v>
      </c>
      <c r="O196" s="83"/>
      <c r="P196" s="227">
        <f>O196*H196</f>
        <v>0</v>
      </c>
      <c r="Q196" s="227">
        <v>0.00025000000000000001</v>
      </c>
      <c r="R196" s="227">
        <f>Q196*H196</f>
        <v>0.0025000000000000001</v>
      </c>
      <c r="S196" s="227">
        <v>0</v>
      </c>
      <c r="T196" s="228">
        <f>S196*H196</f>
        <v>0</v>
      </c>
      <c r="AR196" s="223" t="s">
        <v>1149</v>
      </c>
      <c r="AT196" s="223" t="s">
        <v>325</v>
      </c>
      <c r="AU196" s="223" t="s">
        <v>83</v>
      </c>
      <c r="AY196" s="17" t="s">
        <v>152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645</v>
      </c>
      <c r="BM196" s="223" t="s">
        <v>3269</v>
      </c>
    </row>
    <row r="197" s="1" customFormat="1" ht="16.5" customHeight="1">
      <c r="B197" s="38"/>
      <c r="C197" s="264" t="s">
        <v>1165</v>
      </c>
      <c r="D197" s="264" t="s">
        <v>325</v>
      </c>
      <c r="E197" s="265" t="s">
        <v>3270</v>
      </c>
      <c r="F197" s="266" t="s">
        <v>3271</v>
      </c>
      <c r="G197" s="267" t="s">
        <v>254</v>
      </c>
      <c r="H197" s="268">
        <v>835</v>
      </c>
      <c r="I197" s="269"/>
      <c r="J197" s="270">
        <f>ROUND(I197*H197,2)</f>
        <v>0</v>
      </c>
      <c r="K197" s="266" t="s">
        <v>3039</v>
      </c>
      <c r="L197" s="271"/>
      <c r="M197" s="272" t="s">
        <v>19</v>
      </c>
      <c r="N197" s="273" t="s">
        <v>44</v>
      </c>
      <c r="O197" s="83"/>
      <c r="P197" s="227">
        <f>O197*H197</f>
        <v>0</v>
      </c>
      <c r="Q197" s="227">
        <v>0.00157</v>
      </c>
      <c r="R197" s="227">
        <f>Q197*H197</f>
        <v>1.3109500000000001</v>
      </c>
      <c r="S197" s="227">
        <v>0</v>
      </c>
      <c r="T197" s="228">
        <f>S197*H197</f>
        <v>0</v>
      </c>
      <c r="AR197" s="223" t="s">
        <v>2195</v>
      </c>
      <c r="AT197" s="223" t="s">
        <v>325</v>
      </c>
      <c r="AU197" s="223" t="s">
        <v>83</v>
      </c>
      <c r="AY197" s="17" t="s">
        <v>152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2195</v>
      </c>
      <c r="BM197" s="223" t="s">
        <v>3272</v>
      </c>
    </row>
    <row r="198" s="1" customFormat="1" ht="16.5" customHeight="1">
      <c r="B198" s="38"/>
      <c r="C198" s="264" t="s">
        <v>354</v>
      </c>
      <c r="D198" s="264" t="s">
        <v>325</v>
      </c>
      <c r="E198" s="265" t="s">
        <v>3273</v>
      </c>
      <c r="F198" s="266" t="s">
        <v>3274</v>
      </c>
      <c r="G198" s="267" t="s">
        <v>254</v>
      </c>
      <c r="H198" s="268">
        <v>120</v>
      </c>
      <c r="I198" s="269"/>
      <c r="J198" s="270">
        <f>ROUND(I198*H198,2)</f>
        <v>0</v>
      </c>
      <c r="K198" s="266" t="s">
        <v>19</v>
      </c>
      <c r="L198" s="271"/>
      <c r="M198" s="272" t="s">
        <v>19</v>
      </c>
      <c r="N198" s="273" t="s">
        <v>44</v>
      </c>
      <c r="O198" s="83"/>
      <c r="P198" s="227">
        <f>O198*H198</f>
        <v>0</v>
      </c>
      <c r="Q198" s="227">
        <v>0.00017000000000000001</v>
      </c>
      <c r="R198" s="227">
        <f>Q198*H198</f>
        <v>0.020400000000000001</v>
      </c>
      <c r="S198" s="227">
        <v>0</v>
      </c>
      <c r="T198" s="228">
        <f>S198*H198</f>
        <v>0</v>
      </c>
      <c r="AR198" s="223" t="s">
        <v>2195</v>
      </c>
      <c r="AT198" s="223" t="s">
        <v>325</v>
      </c>
      <c r="AU198" s="223" t="s">
        <v>83</v>
      </c>
      <c r="AY198" s="17" t="s">
        <v>152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81</v>
      </c>
      <c r="BK198" s="224">
        <f>ROUND(I198*H198,2)</f>
        <v>0</v>
      </c>
      <c r="BL198" s="17" t="s">
        <v>2195</v>
      </c>
      <c r="BM198" s="223" t="s">
        <v>3275</v>
      </c>
    </row>
    <row r="199" s="11" customFormat="1" ht="25.92" customHeight="1">
      <c r="B199" s="195"/>
      <c r="C199" s="196"/>
      <c r="D199" s="197" t="s">
        <v>72</v>
      </c>
      <c r="E199" s="198" t="s">
        <v>3276</v>
      </c>
      <c r="F199" s="198" t="s">
        <v>3277</v>
      </c>
      <c r="G199" s="196"/>
      <c r="H199" s="196"/>
      <c r="I199" s="199"/>
      <c r="J199" s="200">
        <f>BK199</f>
        <v>0</v>
      </c>
      <c r="K199" s="196"/>
      <c r="L199" s="201"/>
      <c r="M199" s="202"/>
      <c r="N199" s="203"/>
      <c r="O199" s="203"/>
      <c r="P199" s="204">
        <f>P200</f>
        <v>0</v>
      </c>
      <c r="Q199" s="203"/>
      <c r="R199" s="204">
        <f>R200</f>
        <v>0</v>
      </c>
      <c r="S199" s="203"/>
      <c r="T199" s="205">
        <f>T200</f>
        <v>0</v>
      </c>
      <c r="AR199" s="206" t="s">
        <v>151</v>
      </c>
      <c r="AT199" s="207" t="s">
        <v>72</v>
      </c>
      <c r="AU199" s="207" t="s">
        <v>73</v>
      </c>
      <c r="AY199" s="206" t="s">
        <v>152</v>
      </c>
      <c r="BK199" s="208">
        <f>BK200</f>
        <v>0</v>
      </c>
    </row>
    <row r="200" s="1" customFormat="1" ht="24" customHeight="1">
      <c r="B200" s="38"/>
      <c r="C200" s="211" t="s">
        <v>1087</v>
      </c>
      <c r="D200" s="211" t="s">
        <v>155</v>
      </c>
      <c r="E200" s="212" t="s">
        <v>3278</v>
      </c>
      <c r="F200" s="213" t="s">
        <v>3279</v>
      </c>
      <c r="G200" s="214" t="s">
        <v>1663</v>
      </c>
      <c r="H200" s="215">
        <v>24</v>
      </c>
      <c r="I200" s="216"/>
      <c r="J200" s="217">
        <f>ROUND(I200*H200,2)</f>
        <v>0</v>
      </c>
      <c r="K200" s="213" t="s">
        <v>3039</v>
      </c>
      <c r="L200" s="43"/>
      <c r="M200" s="218" t="s">
        <v>19</v>
      </c>
      <c r="N200" s="219" t="s">
        <v>44</v>
      </c>
      <c r="O200" s="220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AR200" s="223" t="s">
        <v>159</v>
      </c>
      <c r="AT200" s="223" t="s">
        <v>155</v>
      </c>
      <c r="AU200" s="223" t="s">
        <v>81</v>
      </c>
      <c r="AY200" s="17" t="s">
        <v>152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81</v>
      </c>
      <c r="BK200" s="224">
        <f>ROUND(I200*H200,2)</f>
        <v>0</v>
      </c>
      <c r="BL200" s="17" t="s">
        <v>159</v>
      </c>
      <c r="BM200" s="223" t="s">
        <v>3280</v>
      </c>
    </row>
    <row r="201" s="1" customFormat="1" ht="6.96" customHeight="1">
      <c r="B201" s="58"/>
      <c r="C201" s="59"/>
      <c r="D201" s="59"/>
      <c r="E201" s="59"/>
      <c r="F201" s="59"/>
      <c r="G201" s="59"/>
      <c r="H201" s="59"/>
      <c r="I201" s="161"/>
      <c r="J201" s="59"/>
      <c r="K201" s="59"/>
      <c r="L201" s="43"/>
    </row>
  </sheetData>
  <sheetProtection sheet="1" autoFilter="0" formatColumns="0" formatRows="0" objects="1" scenarios="1" spinCount="100000" saltValue="HIUTuzoOPPGe1q57HAZpFCQV22641mk9OoCNsxNC/BSHMJm5fehpzz8GKuoFdDTEHlHS5iJVjFbWgf7yEGDU6g==" hashValue="ANmvQV+dPVKVTRnHsoTPWBfjgivG7+BvRG7gZU9k3X/zON1+Xoshj6CHjkK8uCLJMQJm5jSjrgJvDtGRWhU9dQ==" algorithmName="SHA-512" password="CC35"/>
  <autoFilter ref="C91:K200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Šenkýř Vlastislav</dc:creator>
  <cp:lastModifiedBy>Šenkýř Vlastislav</cp:lastModifiedBy>
  <dcterms:created xsi:type="dcterms:W3CDTF">2019-08-02T06:38:05Z</dcterms:created>
  <dcterms:modified xsi:type="dcterms:W3CDTF">2019-08-02T06:38:28Z</dcterms:modified>
</cp:coreProperties>
</file>