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SUS\Desktop\Oplocení Jilemnického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Pol'!$A$1:$X$143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42" i="12"/>
  <c r="BA129" i="12"/>
  <c r="BA97" i="12"/>
  <c r="BA71" i="12"/>
  <c r="BA64" i="12"/>
  <c r="BA52" i="12"/>
  <c r="BA49" i="12"/>
  <c r="BA46" i="12"/>
  <c r="BA37" i="12"/>
  <c r="BA24" i="12"/>
  <c r="BA12" i="12"/>
  <c r="BA10" i="12"/>
  <c r="G8" i="12"/>
  <c r="G9" i="12"/>
  <c r="I9" i="12"/>
  <c r="I8" i="12" s="1"/>
  <c r="K9" i="12"/>
  <c r="M9" i="12"/>
  <c r="O9" i="12"/>
  <c r="O8" i="12" s="1"/>
  <c r="Q9" i="12"/>
  <c r="Q8" i="12" s="1"/>
  <c r="V9" i="12"/>
  <c r="V8" i="12" s="1"/>
  <c r="G11" i="12"/>
  <c r="I11" i="12"/>
  <c r="K11" i="12"/>
  <c r="K8" i="12" s="1"/>
  <c r="M11" i="12"/>
  <c r="O11" i="12"/>
  <c r="Q11" i="12"/>
  <c r="V11" i="12"/>
  <c r="G15" i="12"/>
  <c r="I15" i="12"/>
  <c r="K15" i="12"/>
  <c r="M15" i="12"/>
  <c r="M8" i="12" s="1"/>
  <c r="O15" i="12"/>
  <c r="Q15" i="12"/>
  <c r="V15" i="12"/>
  <c r="G18" i="12"/>
  <c r="M18" i="12" s="1"/>
  <c r="I18" i="12"/>
  <c r="K18" i="12"/>
  <c r="O18" i="12"/>
  <c r="Q18" i="12"/>
  <c r="V18" i="12"/>
  <c r="G20" i="12"/>
  <c r="Q20" i="12"/>
  <c r="G21" i="12"/>
  <c r="M21" i="12" s="1"/>
  <c r="M20" i="12" s="1"/>
  <c r="I21" i="12"/>
  <c r="I20" i="12" s="1"/>
  <c r="K21" i="12"/>
  <c r="K20" i="12" s="1"/>
  <c r="O21" i="12"/>
  <c r="O20" i="12" s="1"/>
  <c r="Q21" i="12"/>
  <c r="V21" i="12"/>
  <c r="V20" i="12" s="1"/>
  <c r="G23" i="12"/>
  <c r="I23" i="12"/>
  <c r="K23" i="12"/>
  <c r="M23" i="12"/>
  <c r="O23" i="12"/>
  <c r="Q23" i="12"/>
  <c r="V23" i="12"/>
  <c r="G27" i="12"/>
  <c r="I27" i="12"/>
  <c r="I26" i="12" s="1"/>
  <c r="K27" i="12"/>
  <c r="M27" i="12"/>
  <c r="O27" i="12"/>
  <c r="O26" i="12" s="1"/>
  <c r="Q27" i="12"/>
  <c r="Q26" i="12" s="1"/>
  <c r="V27" i="12"/>
  <c r="V26" i="12" s="1"/>
  <c r="G30" i="12"/>
  <c r="I30" i="12"/>
  <c r="K30" i="12"/>
  <c r="K26" i="12" s="1"/>
  <c r="M30" i="12"/>
  <c r="O30" i="12"/>
  <c r="Q30" i="12"/>
  <c r="V30" i="12"/>
  <c r="G33" i="12"/>
  <c r="I33" i="12"/>
  <c r="K33" i="12"/>
  <c r="M33" i="12"/>
  <c r="O33" i="12"/>
  <c r="Q33" i="12"/>
  <c r="V33" i="12"/>
  <c r="G36" i="12"/>
  <c r="M36" i="12" s="1"/>
  <c r="I36" i="12"/>
  <c r="K36" i="12"/>
  <c r="O36" i="12"/>
  <c r="Q36" i="12"/>
  <c r="V36" i="12"/>
  <c r="G40" i="12"/>
  <c r="M40" i="12" s="1"/>
  <c r="I40" i="12"/>
  <c r="K40" i="12"/>
  <c r="O40" i="12"/>
  <c r="Q40" i="12"/>
  <c r="V40" i="12"/>
  <c r="G43" i="12"/>
  <c r="M43" i="12" s="1"/>
  <c r="I43" i="12"/>
  <c r="K43" i="12"/>
  <c r="O43" i="12"/>
  <c r="Q43" i="12"/>
  <c r="V43" i="12"/>
  <c r="K44" i="12"/>
  <c r="G45" i="12"/>
  <c r="G44" i="12" s="1"/>
  <c r="I45" i="12"/>
  <c r="I44" i="12" s="1"/>
  <c r="K45" i="12"/>
  <c r="M45" i="12"/>
  <c r="O45" i="12"/>
  <c r="O44" i="12" s="1"/>
  <c r="Q45" i="12"/>
  <c r="V45" i="12"/>
  <c r="V44" i="12" s="1"/>
  <c r="G48" i="12"/>
  <c r="I48" i="12"/>
  <c r="K48" i="12"/>
  <c r="M48" i="12"/>
  <c r="O48" i="12"/>
  <c r="Q48" i="12"/>
  <c r="Q44" i="12" s="1"/>
  <c r="V48" i="12"/>
  <c r="G51" i="12"/>
  <c r="I51" i="12"/>
  <c r="K51" i="12"/>
  <c r="M51" i="12"/>
  <c r="O51" i="12"/>
  <c r="Q51" i="12"/>
  <c r="V51" i="12"/>
  <c r="G54" i="12"/>
  <c r="I54" i="12"/>
  <c r="K54" i="12"/>
  <c r="M54" i="12"/>
  <c r="O54" i="12"/>
  <c r="Q54" i="12"/>
  <c r="V54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I62" i="12"/>
  <c r="V62" i="12"/>
  <c r="G63" i="12"/>
  <c r="M63" i="12" s="1"/>
  <c r="M62" i="12" s="1"/>
  <c r="I63" i="12"/>
  <c r="K63" i="12"/>
  <c r="K62" i="12" s="1"/>
  <c r="O63" i="12"/>
  <c r="O62" i="12" s="1"/>
  <c r="Q63" i="12"/>
  <c r="Q62" i="12" s="1"/>
  <c r="V63" i="12"/>
  <c r="G66" i="12"/>
  <c r="G62" i="12" s="1"/>
  <c r="I66" i="12"/>
  <c r="K66" i="12"/>
  <c r="M66" i="12"/>
  <c r="O66" i="12"/>
  <c r="Q66" i="12"/>
  <c r="V66" i="12"/>
  <c r="G69" i="12"/>
  <c r="I69" i="12"/>
  <c r="O69" i="12"/>
  <c r="G70" i="12"/>
  <c r="I70" i="12"/>
  <c r="K70" i="12"/>
  <c r="K69" i="12" s="1"/>
  <c r="M70" i="12"/>
  <c r="O70" i="12"/>
  <c r="Q70" i="12"/>
  <c r="Q69" i="12" s="1"/>
  <c r="V70" i="12"/>
  <c r="V69" i="12" s="1"/>
  <c r="G80" i="12"/>
  <c r="I80" i="12"/>
  <c r="K80" i="12"/>
  <c r="M80" i="12"/>
  <c r="M69" i="12" s="1"/>
  <c r="O80" i="12"/>
  <c r="Q80" i="12"/>
  <c r="V80" i="12"/>
  <c r="O83" i="12"/>
  <c r="V83" i="12"/>
  <c r="G84" i="12"/>
  <c r="M84" i="12" s="1"/>
  <c r="M83" i="12" s="1"/>
  <c r="I84" i="12"/>
  <c r="I83" i="12" s="1"/>
  <c r="K84" i="12"/>
  <c r="K83" i="12" s="1"/>
  <c r="O84" i="12"/>
  <c r="Q84" i="12"/>
  <c r="Q83" i="12" s="1"/>
  <c r="V84" i="12"/>
  <c r="G86" i="12"/>
  <c r="I86" i="12"/>
  <c r="Q86" i="12"/>
  <c r="V86" i="12"/>
  <c r="G87" i="12"/>
  <c r="I87" i="12"/>
  <c r="K87" i="12"/>
  <c r="K86" i="12" s="1"/>
  <c r="M87" i="12"/>
  <c r="M86" i="12" s="1"/>
  <c r="O87" i="12"/>
  <c r="O86" i="12" s="1"/>
  <c r="Q87" i="12"/>
  <c r="V87" i="12"/>
  <c r="G89" i="12"/>
  <c r="K89" i="12"/>
  <c r="G90" i="12"/>
  <c r="M90" i="12" s="1"/>
  <c r="M89" i="12" s="1"/>
  <c r="I90" i="12"/>
  <c r="I89" i="12" s="1"/>
  <c r="K90" i="12"/>
  <c r="O90" i="12"/>
  <c r="O89" i="12" s="1"/>
  <c r="Q90" i="12"/>
  <c r="Q89" i="12" s="1"/>
  <c r="V90" i="12"/>
  <c r="V89" i="12" s="1"/>
  <c r="K95" i="12"/>
  <c r="Q95" i="12"/>
  <c r="G96" i="12"/>
  <c r="I96" i="12"/>
  <c r="K96" i="12"/>
  <c r="M96" i="12"/>
  <c r="O96" i="12"/>
  <c r="Q96" i="12"/>
  <c r="V96" i="12"/>
  <c r="V95" i="12" s="1"/>
  <c r="G99" i="12"/>
  <c r="G95" i="12" s="1"/>
  <c r="I99" i="12"/>
  <c r="K99" i="12"/>
  <c r="O99" i="12"/>
  <c r="O95" i="12" s="1"/>
  <c r="Q99" i="12"/>
  <c r="V99" i="12"/>
  <c r="G101" i="12"/>
  <c r="M101" i="12" s="1"/>
  <c r="I101" i="12"/>
  <c r="I95" i="12" s="1"/>
  <c r="K101" i="12"/>
  <c r="O101" i="12"/>
  <c r="Q101" i="12"/>
  <c r="V101" i="12"/>
  <c r="G104" i="12"/>
  <c r="I104" i="12"/>
  <c r="K104" i="12"/>
  <c r="K103" i="12" s="1"/>
  <c r="M104" i="12"/>
  <c r="O104" i="12"/>
  <c r="Q104" i="12"/>
  <c r="V104" i="12"/>
  <c r="G106" i="12"/>
  <c r="G103" i="12" s="1"/>
  <c r="I106" i="12"/>
  <c r="K106" i="12"/>
  <c r="M106" i="12"/>
  <c r="O106" i="12"/>
  <c r="O103" i="12" s="1"/>
  <c r="Q106" i="12"/>
  <c r="V106" i="12"/>
  <c r="G111" i="12"/>
  <c r="I111" i="12"/>
  <c r="K111" i="12"/>
  <c r="M111" i="12"/>
  <c r="O111" i="12"/>
  <c r="Q111" i="12"/>
  <c r="Q103" i="12" s="1"/>
  <c r="V111" i="12"/>
  <c r="G113" i="12"/>
  <c r="I113" i="12"/>
  <c r="K113" i="12"/>
  <c r="M113" i="12"/>
  <c r="O113" i="12"/>
  <c r="Q113" i="12"/>
  <c r="V113" i="12"/>
  <c r="G117" i="12"/>
  <c r="I117" i="12"/>
  <c r="K117" i="12"/>
  <c r="M117" i="12"/>
  <c r="O117" i="12"/>
  <c r="Q117" i="12"/>
  <c r="V117" i="12"/>
  <c r="V103" i="12" s="1"/>
  <c r="G120" i="12"/>
  <c r="M120" i="12" s="1"/>
  <c r="I120" i="12"/>
  <c r="K120" i="12"/>
  <c r="O120" i="12"/>
  <c r="Q120" i="12"/>
  <c r="V120" i="12"/>
  <c r="G124" i="12"/>
  <c r="M124" i="12" s="1"/>
  <c r="I124" i="12"/>
  <c r="K124" i="12"/>
  <c r="O124" i="12"/>
  <c r="Q124" i="12"/>
  <c r="V124" i="12"/>
  <c r="G125" i="12"/>
  <c r="M125" i="12" s="1"/>
  <c r="I125" i="12"/>
  <c r="I103" i="12" s="1"/>
  <c r="K125" i="12"/>
  <c r="O125" i="12"/>
  <c r="Q125" i="12"/>
  <c r="V125" i="12"/>
  <c r="K127" i="12"/>
  <c r="G128" i="12"/>
  <c r="G127" i="12" s="1"/>
  <c r="I128" i="12"/>
  <c r="K128" i="12"/>
  <c r="M128" i="12"/>
  <c r="M127" i="12" s="1"/>
  <c r="O128" i="12"/>
  <c r="O127" i="12" s="1"/>
  <c r="Q128" i="12"/>
  <c r="V128" i="12"/>
  <c r="G130" i="12"/>
  <c r="I130" i="12"/>
  <c r="I127" i="12" s="1"/>
  <c r="K130" i="12"/>
  <c r="M130" i="12"/>
  <c r="O130" i="12"/>
  <c r="Q130" i="12"/>
  <c r="Q127" i="12" s="1"/>
  <c r="V130" i="12"/>
  <c r="G131" i="12"/>
  <c r="I131" i="12"/>
  <c r="K131" i="12"/>
  <c r="M131" i="12"/>
  <c r="O131" i="12"/>
  <c r="Q131" i="12"/>
  <c r="V131" i="12"/>
  <c r="V127" i="12" s="1"/>
  <c r="G132" i="12"/>
  <c r="I132" i="12"/>
  <c r="K132" i="12"/>
  <c r="M132" i="12"/>
  <c r="O132" i="12"/>
  <c r="Q132" i="12"/>
  <c r="V132" i="12"/>
  <c r="G134" i="12"/>
  <c r="M134" i="12" s="1"/>
  <c r="I134" i="12"/>
  <c r="K134" i="12"/>
  <c r="O134" i="12"/>
  <c r="Q134" i="12"/>
  <c r="V134" i="12"/>
  <c r="G135" i="12"/>
  <c r="G136" i="12"/>
  <c r="M136" i="12" s="1"/>
  <c r="M135" i="12" s="1"/>
  <c r="I136" i="12"/>
  <c r="I135" i="12" s="1"/>
  <c r="K136" i="12"/>
  <c r="K135" i="12" s="1"/>
  <c r="O136" i="12"/>
  <c r="Q136" i="12"/>
  <c r="V136" i="12"/>
  <c r="V135" i="12" s="1"/>
  <c r="G137" i="12"/>
  <c r="I137" i="12"/>
  <c r="K137" i="12"/>
  <c r="M137" i="12"/>
  <c r="O137" i="12"/>
  <c r="Q137" i="12"/>
  <c r="V137" i="12"/>
  <c r="G138" i="12"/>
  <c r="I138" i="12"/>
  <c r="K138" i="12"/>
  <c r="M138" i="12"/>
  <c r="O138" i="12"/>
  <c r="O135" i="12" s="1"/>
  <c r="Q138" i="12"/>
  <c r="V138" i="12"/>
  <c r="G140" i="12"/>
  <c r="I140" i="12"/>
  <c r="K140" i="12"/>
  <c r="M140" i="12"/>
  <c r="O140" i="12"/>
  <c r="Q140" i="12"/>
  <c r="Q135" i="12" s="1"/>
  <c r="V140" i="12"/>
  <c r="AE142" i="12"/>
  <c r="I20" i="1"/>
  <c r="I19" i="1"/>
  <c r="I18" i="1"/>
  <c r="I17" i="1"/>
  <c r="I16" i="1"/>
  <c r="F42" i="1"/>
  <c r="G23" i="1" s="1"/>
  <c r="G42" i="1"/>
  <c r="G25" i="1" s="1"/>
  <c r="A25" i="1" s="1"/>
  <c r="A26" i="1" s="1"/>
  <c r="G26" i="1" s="1"/>
  <c r="H41" i="1"/>
  <c r="I41" i="1" s="1"/>
  <c r="H40" i="1"/>
  <c r="I40" i="1" s="1"/>
  <c r="H39" i="1"/>
  <c r="I39" i="1" s="1"/>
  <c r="I42" i="1" s="1"/>
  <c r="I59" i="1" l="1"/>
  <c r="J58" i="1"/>
  <c r="J55" i="1"/>
  <c r="J52" i="1"/>
  <c r="J57" i="1"/>
  <c r="J51" i="1"/>
  <c r="J49" i="1"/>
  <c r="J56" i="1"/>
  <c r="J53" i="1"/>
  <c r="J50" i="1"/>
  <c r="J54" i="1"/>
  <c r="H42" i="1"/>
  <c r="A23" i="1"/>
  <c r="A24" i="1" s="1"/>
  <c r="G24" i="1" s="1"/>
  <c r="A27" i="1" s="1"/>
  <c r="A29" i="1" s="1"/>
  <c r="G29" i="1" s="1"/>
  <c r="G27" i="1" s="1"/>
  <c r="G28" i="1"/>
  <c r="M26" i="12"/>
  <c r="M103" i="12"/>
  <c r="M44" i="12"/>
  <c r="G83" i="12"/>
  <c r="G26" i="12"/>
  <c r="AF142" i="12"/>
  <c r="M99" i="12"/>
  <c r="M95" i="12" s="1"/>
  <c r="J40" i="1"/>
  <c r="J39" i="1"/>
  <c r="J42" i="1" s="1"/>
  <c r="J41" i="1"/>
  <c r="I21" i="1"/>
  <c r="J28" i="1"/>
  <c r="J26" i="1"/>
  <c r="G38" i="1"/>
  <c r="F38" i="1"/>
  <c r="H32" i="1"/>
  <c r="J23" i="1"/>
  <c r="J24" i="1"/>
  <c r="J25" i="1"/>
  <c r="J27" i="1"/>
  <c r="E24" i="1"/>
  <c r="E26" i="1"/>
  <c r="J5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Martin Osička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<sst xmlns="http://schemas.openxmlformats.org/spreadsheetml/2006/main" count="712" uniqueCount="310">
  <si>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</si>
  <si>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</si>
  <si>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</si>
  <si>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</si>
  <si>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</si>
  <si>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</si>
  <si>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</si>
  <si>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</si>
  <si>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</si>
  <si>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</si>
  <si>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</si>
  <si>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</si>
  <si>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</si>
  <si>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</si>
  <si>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</si>
  <si>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</si>
  <si>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</si>
  <si>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</si>
  <si>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</si>
  <si>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</si>
  <si>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</si>
  <si>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</si>
  <si>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</si>
  <si>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</si>
  <si>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</si>
  <si>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</si>
  <si>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</si>
  <si>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</si>
  <si>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</si>
  <si>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</si>
  <si>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</si>
  <si>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</si>
  <si>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</si>
  <si>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</si>
  <si>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</si>
  <si>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</si>
  <si>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</si>
  <si>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</si>
  <si>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</si>
  <si>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</si>
  <si>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</si>
  <si>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</si>
  <si>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</si>
  <si>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</si>
  <si>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MÚ Hodonín</t>
  </si>
  <si>
    <t>SO01</t>
  </si>
  <si>
    <t>Rekonstrukce oplocení</t>
  </si>
  <si>
    <t>Objekt:</t>
  </si>
  <si>
    <t>Rozpočet:</t>
  </si>
  <si>
    <t>Martin Osička</t>
  </si>
  <si>
    <t>201733</t>
  </si>
  <si>
    <t>Rekonstrukce oplocení MŠ Jilemnického</t>
  </si>
  <si>
    <t>Město Hodonín</t>
  </si>
  <si>
    <t>Masarykovo nám. 53/1</t>
  </si>
  <si>
    <t>Hodonín</t>
  </si>
  <si>
    <t>69501</t>
  </si>
  <si>
    <t>00284891</t>
  </si>
  <si>
    <t>Skupinove_DPH</t>
  </si>
  <si>
    <t>Stavba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</si>
  <si>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</si>
  <si>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</si>
  <si>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</si>
  <si>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</si>
  <si>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</si>
  <si>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</si>
  <si>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</si>
  <si>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5</t>
  </si>
  <si>
    <t>Komunikace</t>
  </si>
  <si>
    <t>62</t>
  </si>
  <si>
    <t>Úpravy povrchů vnější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</si>
  <si>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</si>
  <si>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</si>
  <si>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</si>
  <si>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</si>
  <si>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</si>
  <si>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</si>
  <si>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</si>
  <si>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</si>
  <si>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</si>
  <si>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</si>
  <si>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</si>
  <si>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</si>
  <si>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</si>
  <si>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</si>
  <si>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</si>
  <si>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</si>
  <si>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</si>
  <si>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</si>
  <si>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</si>
  <si>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</si>
  <si>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</si>
  <si>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</si>
  <si>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</si>
  <si>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</si>
  <si>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</si>
  <si>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</si>
  <si>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</si>
  <si>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</si>
  <si>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</si>
  <si>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</si>
  <si>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</si>
  <si>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</si>
  <si>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</si>
  <si>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</si>
  <si>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</si>
  <si>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</si>
  <si>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</si>
  <si>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</si>
  <si>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</si>
  <si>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</si>
  <si>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</si>
  <si>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111201104R00</t>
  </si>
  <si>
    <t>Odstranění křovin a stromů o průměru do 10 cm při lesnicko-technických melioracích_x000D_
 v ploše jednotlivě do 30 m2</t>
  </si>
  <si>
    <t>m2</t>
  </si>
  <si>
    <t>800-1</t>
  </si>
  <si>
    <t>RTS 19/ I</t>
  </si>
  <si>
    <t>Indiv</t>
  </si>
  <si>
    <t>Práce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</si>
  <si>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</si>
  <si>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</si>
  <si>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</si>
  <si>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</si>
  <si>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</si>
  <si>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</si>
  <si>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</si>
  <si>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>po obvodě š. 1,5 m hl. 0,2 m : (237,18-65,82-5,85)*1,5*0,2</t>
  </si>
  <si>
    <t>VV</t>
  </si>
  <si>
    <t>v místě dlažby - zevnitř : (65,82+5,85)*0,75*0,2</t>
  </si>
  <si>
    <t>113106121R00</t>
  </si>
  <si>
    <t>Rozebrání komunikací pro pěší s jakýmkoliv ložem a výplní spár_x000D_
 z betonových nebo kameninových dlaždic nebo tvarovek</t>
  </si>
  <si>
    <t>822-1</t>
  </si>
  <si>
    <t>s přemístěním hmot na skládku na vzdálenost do 3 m nebo s naložením na dopravní prostředek</t>
  </si>
  <si>
    <t>v místě dlažby - zevnitř : (65,82+5,85)*0,75</t>
  </si>
  <si>
    <t>113107515R00</t>
  </si>
  <si>
    <t>Odstranění podkladů nebo krytů z kameniva hrubého drceného, v ploše jednotlivě do 50 m2, tloušťka vrstvy 150 mm</t>
  </si>
  <si>
    <t>Odkaz na mn. položky pořadí 3 : 53,75250</t>
  </si>
  <si>
    <t>564851111R00</t>
  </si>
  <si>
    <t>Podklad ze štěrkodrti s rozprostřením a zhutněním frakce 0-63 mm, tloušťka po zhutnění 150 mm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</si>
  <si>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</si>
  <si>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</si>
  <si>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</si>
  <si>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122201101R00</t>
  </si>
  <si>
    <t>Odkopávky a  prokopávky nezapažené v hornině 3_x000D_
 do 100 m3</t>
  </si>
  <si>
    <t>s přehozením výkopku na vzdálenost do 3 m nebo s naložením na dopravní prostředek,</t>
  </si>
  <si>
    <t>237,18*0,5*0,5</t>
  </si>
  <si>
    <t>174101103R00</t>
  </si>
  <si>
    <t>Zásyp sypaninou se zhutněním zářezů se škmými stěnami pro podzemní vedení a kolem objektů zřízených v těchto zářezech</t>
  </si>
  <si>
    <t>z jakékoliv horniny s uložením výkopku po vrstvách,</t>
  </si>
  <si>
    <t>Odkaz na mn. položky pořadí 7 : 59,29500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</si>
  <si>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</si>
  <si>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</si>
  <si>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</si>
  <si>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</si>
  <si>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Odkaz na mn. položky pořadí 10 : 302,01750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</si>
  <si>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</si>
  <si>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</si>
  <si>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</si>
  <si>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po obvodě š. 1,5 m hl. 0,2 m : (237,18-65,82-5,85)*1,5</t>
  </si>
  <si>
    <t>182001131R00</t>
  </si>
  <si>
    <t>Plošná úprava terénu při nerovnostech terénu přes 150 do 200 mm, v rovině nebo na svahu do 1:5</t>
  </si>
  <si>
    <t>s urovnáním povrchu, bez doplnění ornice, v hornině 1 až 4,</t>
  </si>
  <si>
    <t>00572400R</t>
  </si>
  <si>
    <t>směs travní parková, pro běžnou zátěž</t>
  </si>
  <si>
    <t>kg</t>
  </si>
  <si>
    <t>SPCM</t>
  </si>
  <si>
    <t>Specifikace</t>
  </si>
  <si>
    <t>POL3_</t>
  </si>
  <si>
    <t>311321312R00</t>
  </si>
  <si>
    <t>Beton nadzákladových zdí železový třídy C 20/25</t>
  </si>
  <si>
    <t>801-1</t>
  </si>
  <si>
    <t>nosných, výplňových, obkladových, půdních, štítových, poprsních apod. (bez výztuže), s pomocným lešením o výšce podlahy do 1900 mm a pro zatížení 1,5 kPa,</t>
  </si>
  <si>
    <t>Odkaz na mn. položky pořadí 14 : 247,69680*0,15</t>
  </si>
  <si>
    <t>311351105R00</t>
  </si>
  <si>
    <t>Bednění nadzákladových zdí oboustranné za každou stranu zřízení</t>
  </si>
  <si>
    <t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t>
  </si>
  <si>
    <t>238,17*(0,52*2)</t>
  </si>
  <si>
    <t>311351106R00</t>
  </si>
  <si>
    <t>Bednění nadzákladových zdí oboustranné za každou stranu odstranění</t>
  </si>
  <si>
    <t>Odkaz na mn. položky pořadí 14 : 247,69680</t>
  </si>
  <si>
    <t>311361821R00</t>
  </si>
  <si>
    <t>Výztuž nadzákladových zdí z betonářské oceli 10 505(R)</t>
  </si>
  <si>
    <t>t</t>
  </si>
  <si>
    <t>včetně distančních prvků</t>
  </si>
  <si>
    <t xml:space="preserve">90 kg/m3 : </t>
  </si>
  <si>
    <t>Odkaz na mn. položky pořadí 13 : 37,15456*0,09</t>
  </si>
  <si>
    <t>380932217R00</t>
  </si>
  <si>
    <t>Dodatečné vlepování betonářské výztuže vlepení betonářské výztuže, D 16 mm, beton, malta 71,6 MPa</t>
  </si>
  <si>
    <t>m</t>
  </si>
  <si>
    <t>801-4</t>
  </si>
  <si>
    <t>1ks á 0,5 m dl. 0,3m : 238,17/0,5*0,3</t>
  </si>
  <si>
    <t>783896211R00</t>
  </si>
  <si>
    <t>Nátěry betonových podlah akrylátové 2xemail</t>
  </si>
  <si>
    <t>800-783</t>
  </si>
  <si>
    <t>Odkaz na mn. položky pořadí 19 : 319,14780</t>
  </si>
  <si>
    <t>612471453R00</t>
  </si>
  <si>
    <t>Maltovinová plastická úprava povrchu stěn jednovrstvá, stěrkováním s vyhlazením</t>
  </si>
  <si>
    <t>pilířů, svislých panelových konstrukcí, s oprášením podkladu, bez zakrývání při stříkání (viz 610 99)</t>
  </si>
  <si>
    <t>Odkaz na mn. položky pořadí 20 : 319,14780</t>
  </si>
  <si>
    <t>612901112R00</t>
  </si>
  <si>
    <t>Ubroušení výstupků betonu po odbednění stěn</t>
  </si>
  <si>
    <t>do roviny povrchu s případným ojedinělým zahlazením míst cementovou maltou</t>
  </si>
  <si>
    <t>Odkaz na mn. položky pořadí 25 : 238,17000*1,34</t>
  </si>
  <si>
    <t>962032254R00</t>
  </si>
  <si>
    <t>Bourání zdiva nadzákladového z cihel cementových, na maltu cementovou</t>
  </si>
  <si>
    <t>801-3</t>
  </si>
  <si>
    <t>nebo vybourání otvorů průřezové plochy přes 4 m2 ve zdivu nadzákladovém, včetně pomocného lešení o výšce podlahy do 1900 mm a pro zatížení do 1,5 kPa  (150 kg/m2)</t>
  </si>
  <si>
    <t>Začátek provozního součtu</t>
  </si>
  <si>
    <t xml:space="preserve">  ul. Jilemnického : 42,32+5,97+5,85</t>
  </si>
  <si>
    <t xml:space="preserve">  ul. Patočkova : 41,96+6,15+6,56</t>
  </si>
  <si>
    <t xml:space="preserve">  65,82</t>
  </si>
  <si>
    <t xml:space="preserve">  25,64+5,08+5,08+27,74</t>
  </si>
  <si>
    <t xml:space="preserve">  Mezisoučet</t>
  </si>
  <si>
    <t>Konec provozního součtu</t>
  </si>
  <si>
    <t>238,17*(0,52*0,3)</t>
  </si>
  <si>
    <t>130901123R00</t>
  </si>
  <si>
    <t>Bourání konstrukcí v hloubených vykopávkách z betonu, železového nebo z předpjatého, pneumatickým kladivem</t>
  </si>
  <si>
    <t>s přemístěním suti na hromady na vzdálenost do 20 m nebo s uložením na dopravní prostředek,</t>
  </si>
  <si>
    <t>základ v místě vzrostlého dubu : 3*0,3*0,9</t>
  </si>
  <si>
    <t>999281105R00</t>
  </si>
  <si>
    <t xml:space="preserve">Přesun hmot pro opravy a údržbu objektů pro opravy a údržbu dosavadních objektů včetně vnějších plášťů_x000D_
 výšky do 6 m,  </t>
  </si>
  <si>
    <t>Přesun hmot</t>
  </si>
  <si>
    <t>POL7_</t>
  </si>
  <si>
    <t>oborů 801, 803, 811 a 812</t>
  </si>
  <si>
    <t>711212001RS1</t>
  </si>
  <si>
    <t>Izolace proti vodě nátěr hydroizolační proti vlhkosti a tlakové vodě</t>
  </si>
  <si>
    <t>800-711</t>
  </si>
  <si>
    <t>Odkaz na mn. položky pořadí 25 : 238,17000*0,3</t>
  </si>
  <si>
    <t>767914120R00</t>
  </si>
  <si>
    <t>Montáž oplocení z pletiva rámového na ocelové sloupky, o výšce přes 1,0 do 1,5 m</t>
  </si>
  <si>
    <t>800-767</t>
  </si>
  <si>
    <t>ul. Jilemnického : 42,32+5,97+5,85</t>
  </si>
  <si>
    <t>ul. Patočkova : 41,96+6,15+6,56</t>
  </si>
  <si>
    <t>65,82</t>
  </si>
  <si>
    <t>25,64+5,08+5,08+27,74</t>
  </si>
  <si>
    <t>931961115RR1</t>
  </si>
  <si>
    <t>Vložky do dilat. spár svislé z miner. plsti a PPS z polystyrenu, tloušťky 30 mm</t>
  </si>
  <si>
    <t>včetně dodání a osazení v jakémkoliv zdivu, včetně jednostranného zajištění polohy vložek proti sesmeknutí (např. přibitím, maltovými terči).</t>
  </si>
  <si>
    <t>0,52*0,3*14</t>
  </si>
  <si>
    <t>622300172RT3</t>
  </si>
  <si>
    <t>Těsnicí prvky exteriér, montáž včetně dodávky, pro spáru šířky 7-12 mm</t>
  </si>
  <si>
    <t>2*0,52*14</t>
  </si>
  <si>
    <t>622300173R00</t>
  </si>
  <si>
    <t>Vložení PE provazce do dilatačních spár, včetně dodávky provazce D 20 mm</t>
  </si>
  <si>
    <t>Vlastní</t>
  </si>
  <si>
    <t>Odkaz na mn. položky pořadí 27 : 14,56000</t>
  </si>
  <si>
    <t>767996801R00</t>
  </si>
  <si>
    <t>Demontáž ostatních doplňků staveb atypických konstrukcí_x000D_
 o hmotnosti přes 20 do 50 kg</t>
  </si>
  <si>
    <t>12 kg/mb : 237,17*12</t>
  </si>
  <si>
    <t>553424530R</t>
  </si>
  <si>
    <t>panel plotový ocel. drát; d 1 = 3,8 mm; d 2 = 3,8 mm; oka 50 x 200 mm; s prolisem; h = 103,0 cm; l = 251,0 cm; povrch pozink + PE nástřik</t>
  </si>
  <si>
    <t>kus</t>
  </si>
  <si>
    <t>Jilemnického : 23</t>
  </si>
  <si>
    <t>Patočkova : 24</t>
  </si>
  <si>
    <t>26</t>
  </si>
  <si>
    <t>13+13</t>
  </si>
  <si>
    <t>553423860R</t>
  </si>
  <si>
    <t>sloupek plotový ocel; tl. stěny 1,50 mm; pro plot z drátěných panelů; l = 1 600,0 mm; povrch pozink + PE nástřik; příslušenství plastová čepička</t>
  </si>
  <si>
    <t>27+35+15</t>
  </si>
  <si>
    <t>767995102R00</t>
  </si>
  <si>
    <t>Výroba a montáž atypických kovovových doplňků staveb hmotnosti přes 5 do 10 kg</t>
  </si>
  <si>
    <t>Kotevní plotna 200x200x5 : 0,2*0,2*40*97</t>
  </si>
  <si>
    <t>Sloupek v. 1060 mm : 1,06*3,6*77</t>
  </si>
  <si>
    <t>Sloupek v. 1130 mm : 1,13*3,6*20</t>
  </si>
  <si>
    <t>14587271R</t>
  </si>
  <si>
    <t>profil ocelový tenkostěnný uzavřený svařovaný jak. S235; čtvercový; tl = 2,00 mm; a = 60,0 mm; b = 60,0 mm</t>
  </si>
  <si>
    <t>Sloupek v. 1060 mm : 16*6*3,6/1000</t>
  </si>
  <si>
    <t>Sloupek v. 1130 mm : 4*6*3,6/1000</t>
  </si>
  <si>
    <t>13611218R</t>
  </si>
  <si>
    <t>plech ocelový válcovaný za tepla S235 (11375); povrch hladký; tl.  5,00 mm</t>
  </si>
  <si>
    <t>Kotevní plotna 200x200x5 : 0,2*0,2*40*97/1000</t>
  </si>
  <si>
    <t>Koeficient: 0,1</t>
  </si>
  <si>
    <t xml:space="preserve">Koeficient: </t>
  </si>
  <si>
    <t>R3</t>
  </si>
  <si>
    <t xml:space="preserve">Příslušenství a spojovací materiál k oplocení </t>
  </si>
  <si>
    <t>soubor</t>
  </si>
  <si>
    <t>998767201R00</t>
  </si>
  <si>
    <t>Přesun hmot pro kovové stavební doplňk. konstrukce v objektech výšky do 6 m</t>
  </si>
  <si>
    <t>50 m vodorovně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</si>
  <si>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</si>
  <si>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</si>
  <si>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</si>
  <si>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</si>
  <si>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</si>
  <si>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</si>
  <si>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</si>
  <si>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</si>
  <si>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</si>
  <si>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</si>
  <si>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979093111R00</t>
  </si>
  <si>
    <t>Uložení suti na skládku bez zhutnění</t>
  </si>
  <si>
    <t>800-6</t>
  </si>
  <si>
    <t>s hrubým urovnáním,</t>
  </si>
  <si>
    <t>979990001R00</t>
  </si>
  <si>
    <t>Poplatek za skládku stavební suti</t>
  </si>
  <si>
    <t>005121 R</t>
  </si>
  <si>
    <t>Zařízení staveniště</t>
  </si>
  <si>
    <t>Soubor</t>
  </si>
  <si>
    <t>VRN</t>
  </si>
  <si>
    <t>POL99_2</t>
  </si>
  <si>
    <t>005122010R</t>
  </si>
  <si>
    <t xml:space="preserve">Provoz objednatele </t>
  </si>
  <si>
    <t>POL99_1</t>
  </si>
  <si>
    <t>005125R</t>
  </si>
  <si>
    <t>Zřízení, provoz a demontáž mobilního oplocení v. min. 1,8 m pro zamezení vstupu nepovolaných osob</t>
  </si>
  <si>
    <t>POL99_8</t>
  </si>
  <si>
    <t>237,18*2+5*2</t>
  </si>
  <si>
    <t>005124010R</t>
  </si>
  <si>
    <t>Koordinační činnost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</si>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</sst>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rgb="FFDE3801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cjgTkx3C4hsEUZCGMLyQCS/2bwPicb15R+eDXzDzKhVwqS3SVGodsL9DW3fIqdQHucJjw0AbUmJXqIbpN2vdcw==" saltValue="rD0b4UAxr+Vko2Uh2/qC7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94" t="s">
        <v>41</v>
      </c>
      <c r="C1" s="95"/>
      <c r="D1" s="95"/>
      <c r="E1" s="95"/>
      <c r="F1" s="95"/>
      <c r="G1" s="95"/>
      <c r="H1" s="95"/>
      <c r="I1" s="95"/>
      <c r="J1" s="96"/>
    </row>
    <row r="2" spans="1:15" ht="36" customHeight="1" x14ac:dyDescent="0.2">
      <c r="A2" s="2"/>
      <c r="B2" s="111" t="s">
        <v>22</v>
      </c>
      <c r="C2" s="112"/>
      <c r="D2" s="113" t="s">
        <v>50</v>
      </c>
      <c r="E2" s="114" t="s">
        <v>51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1796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52</v>
      </c>
      <c r="E5" s="91"/>
      <c r="F5" s="91"/>
      <c r="G5" s="91"/>
      <c r="H5" s="18" t="s">
        <v>40</v>
      </c>
      <c r="I5" s="130" t="s">
        <v>56</v>
      </c>
      <c r="J5" s="8"/>
    </row>
    <row r="6" spans="1:15" ht="15.75" customHeight="1" x14ac:dyDescent="0.2">
      <c r="A6" s="2"/>
      <c r="B6" s="28"/>
      <c r="C6" s="55"/>
      <c r="D6" s="110" t="s">
        <v>53</v>
      </c>
      <c r="E6" s="92"/>
      <c r="F6" s="92"/>
      <c r="G6" s="92"/>
      <c r="H6" s="18" t="s">
        <v>34</v>
      </c>
      <c r="I6" s="130" t="s">
        <v>57</v>
      </c>
      <c r="J6" s="8"/>
    </row>
    <row r="7" spans="1:15" ht="15.75" customHeight="1" x14ac:dyDescent="0.2">
      <c r="A7" s="2"/>
      <c r="B7" s="29"/>
      <c r="C7" s="56"/>
      <c r="D7" s="109" t="s">
        <v>55</v>
      </c>
      <c r="E7" s="129" t="s">
        <v>54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49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100"/>
      <c r="F15" s="100"/>
      <c r="G15" s="101"/>
      <c r="H15" s="101"/>
      <c r="I15" s="101" t="s">
        <v>29</v>
      </c>
      <c r="J15" s="102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SUMIF(F49:F58,A16,I49:I58)+SUMIF(F49:F58,"PSU",I49:I58)</f>
        <v>0</v>
      </c>
      <c r="J16" s="84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SUMIF(F49:F58,A17,I49:I58)</f>
        <v>0</v>
      </c>
      <c r="J17" s="84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SUMIF(F49:F58,A18,I49:I58)</f>
        <v>0</v>
      </c>
      <c r="J18" s="84"/>
    </row>
    <row r="19" spans="1:10" ht="23.25" customHeight="1" x14ac:dyDescent="0.2">
      <c r="A19" s="198" t="s">
        <v>81</v>
      </c>
      <c r="B19" s="38" t="s">
        <v>27</v>
      </c>
      <c r="C19" s="62"/>
      <c r="D19" s="63"/>
      <c r="E19" s="82"/>
      <c r="F19" s="83"/>
      <c r="G19" s="82"/>
      <c r="H19" s="83"/>
      <c r="I19" s="82">
        <f>SUMIF(F49:F58,A19,I49:I58)</f>
        <v>0</v>
      </c>
      <c r="J19" s="84"/>
    </row>
    <row r="20" spans="1:10" ht="23.25" customHeight="1" x14ac:dyDescent="0.2">
      <c r="A20" s="198" t="s">
        <v>82</v>
      </c>
      <c r="B20" s="38" t="s">
        <v>28</v>
      </c>
      <c r="C20" s="62"/>
      <c r="D20" s="63"/>
      <c r="E20" s="82"/>
      <c r="F20" s="83"/>
      <c r="G20" s="82"/>
      <c r="H20" s="83"/>
      <c r="I20" s="82">
        <f>SUMIF(F49:F58,A20,I49:I58)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5"/>
      <c r="F21" s="103"/>
      <c r="G21" s="85"/>
      <c r="H21" s="103"/>
      <c r="I21" s="85">
        <f>SUM(I16:J20)</f>
        <v>0</v>
      </c>
      <c r="J21" s="8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80">
        <f>ZakladDPHSniVypocet</f>
        <v>0</v>
      </c>
      <c r="H23" s="81"/>
      <c r="I23" s="8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78">
        <f>IF(A24&gt;50, ROUNDUP(A23, 0), ROUNDDOWN(A23, 0))</f>
        <v>0</v>
      </c>
      <c r="H24" s="79"/>
      <c r="I24" s="7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80">
        <f>ZakladDPHZaklVypocet</f>
        <v>0</v>
      </c>
      <c r="H25" s="81"/>
      <c r="I25" s="8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97">
        <f>IF(A26&gt;50, ROUNDUP(A25, 0), ROUNDDOWN(A25, 0))</f>
        <v>0</v>
      </c>
      <c r="H26" s="98"/>
      <c r="I26" s="9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99">
        <f>CenaCelkem-(ZakladDPHSni+DPHSni+ZakladDPHZakl+DPHZakl)</f>
        <v>0</v>
      </c>
      <c r="H27" s="99"/>
      <c r="I27" s="99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23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35</v>
      </c>
      <c r="C29" s="174"/>
      <c r="D29" s="174"/>
      <c r="E29" s="174"/>
      <c r="F29" s="175"/>
      <c r="G29" s="176">
        <f>IF(A29&gt;50, ROUNDUP(A27, 0), ROUNDDOWN(A27, 0))</f>
        <v>0</v>
      </c>
      <c r="H29" s="176"/>
      <c r="I29" s="176"/>
      <c r="J29" s="177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>
        <f ca="1">TODAY()</f>
        <v>43565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87"/>
      <c r="E34" s="88"/>
      <c r="G34" s="89"/>
      <c r="H34" s="90"/>
      <c r="I34" s="90"/>
      <c r="J34" s="25"/>
    </row>
    <row r="35" spans="1:10" ht="12.75" customHeight="1" x14ac:dyDescent="0.2">
      <c r="A35" s="2"/>
      <c r="B35" s="2"/>
      <c r="D35" s="77" t="s">
        <v>2</v>
      </c>
      <c r="E35" s="7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37</v>
      </c>
      <c r="B38" s="144" t="s">
        <v>17</v>
      </c>
      <c r="C38" s="145" t="s">
        <v>5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58</v>
      </c>
      <c r="C39" s="150"/>
      <c r="D39" s="150"/>
      <c r="E39" s="150"/>
      <c r="F39" s="151">
        <f>'SO01 1 Pol'!AE142</f>
        <v>0</v>
      </c>
      <c r="G39" s="152">
        <f>'SO01 1 Pol'!AF142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5" t="s">
        <v>45</v>
      </c>
      <c r="C40" s="156" t="s">
        <v>46</v>
      </c>
      <c r="D40" s="156"/>
      <c r="E40" s="156"/>
      <c r="F40" s="157">
        <f>'SO01 1 Pol'!AE142</f>
        <v>0</v>
      </c>
      <c r="G40" s="158">
        <f>'SO01 1 Pol'!AF142</f>
        <v>0</v>
      </c>
      <c r="H40" s="158">
        <f>(F40*SazbaDPH1/100)+(G40*SazbaDPH2/100)</f>
        <v>0</v>
      </c>
      <c r="I40" s="158">
        <f>F40+G40+H40</f>
        <v>0</v>
      </c>
      <c r="J40" s="159" t="str">
        <f>IF(CenaCelkemVypocet=0,"",I40/CenaCelkemVypocet*100)</f>
        <v/>
      </c>
    </row>
    <row r="41" spans="1:10" ht="25.5" hidden="1" customHeight="1" x14ac:dyDescent="0.2">
      <c r="A41" s="139">
        <v>3</v>
      </c>
      <c r="B41" s="160" t="s">
        <v>43</v>
      </c>
      <c r="C41" s="150" t="s">
        <v>44</v>
      </c>
      <c r="D41" s="150"/>
      <c r="E41" s="150"/>
      <c r="F41" s="161">
        <f>'SO01 1 Pol'!AE142</f>
        <v>0</v>
      </c>
      <c r="G41" s="153">
        <f>'SO01 1 Pol'!AF142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hidden="1" customHeight="1" x14ac:dyDescent="0.2">
      <c r="A42" s="139"/>
      <c r="B42" s="162" t="s">
        <v>59</v>
      </c>
      <c r="C42" s="163"/>
      <c r="D42" s="163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6" spans="1:10" ht="15.75" x14ac:dyDescent="0.25">
      <c r="B46" s="178" t="s">
        <v>61</v>
      </c>
    </row>
    <row r="48" spans="1:10" ht="25.5" customHeight="1" x14ac:dyDescent="0.2">
      <c r="A48" s="180"/>
      <c r="B48" s="183" t="s">
        <v>17</v>
      </c>
      <c r="C48" s="183" t="s">
        <v>5</v>
      </c>
      <c r="D48" s="184"/>
      <c r="E48" s="184"/>
      <c r="F48" s="185" t="s">
        <v>62</v>
      </c>
      <c r="G48" s="185"/>
      <c r="H48" s="185"/>
      <c r="I48" s="185" t="s">
        <v>29</v>
      </c>
      <c r="J48" s="185" t="s">
        <v>0</v>
      </c>
    </row>
    <row r="49" spans="1:10" ht="25.5" customHeight="1" x14ac:dyDescent="0.2">
      <c r="A49" s="181"/>
      <c r="B49" s="186" t="s">
        <v>43</v>
      </c>
      <c r="C49" s="187" t="s">
        <v>63</v>
      </c>
      <c r="D49" s="188"/>
      <c r="E49" s="188"/>
      <c r="F49" s="194" t="s">
        <v>24</v>
      </c>
      <c r="G49" s="195"/>
      <c r="H49" s="195"/>
      <c r="I49" s="195">
        <f>'SO01 1 Pol'!G8+'SO01 1 Pol'!G26</f>
        <v>0</v>
      </c>
      <c r="J49" s="192" t="str">
        <f>IF(I59=0,"",I49/I59*100)</f>
        <v/>
      </c>
    </row>
    <row r="50" spans="1:10" ht="25.5" customHeight="1" x14ac:dyDescent="0.2">
      <c r="A50" s="181"/>
      <c r="B50" s="186" t="s">
        <v>64</v>
      </c>
      <c r="C50" s="187" t="s">
        <v>65</v>
      </c>
      <c r="D50" s="188"/>
      <c r="E50" s="188"/>
      <c r="F50" s="194" t="s">
        <v>24</v>
      </c>
      <c r="G50" s="195"/>
      <c r="H50" s="195"/>
      <c r="I50" s="195">
        <f>'SO01 1 Pol'!G44</f>
        <v>0</v>
      </c>
      <c r="J50" s="192" t="str">
        <f>IF(I59=0,"",I50/I59*100)</f>
        <v/>
      </c>
    </row>
    <row r="51" spans="1:10" ht="25.5" customHeight="1" x14ac:dyDescent="0.2">
      <c r="A51" s="181"/>
      <c r="B51" s="186" t="s">
        <v>66</v>
      </c>
      <c r="C51" s="187" t="s">
        <v>67</v>
      </c>
      <c r="D51" s="188"/>
      <c r="E51" s="188"/>
      <c r="F51" s="194" t="s">
        <v>24</v>
      </c>
      <c r="G51" s="195"/>
      <c r="H51" s="195"/>
      <c r="I51" s="195">
        <f>'SO01 1 Pol'!G20</f>
        <v>0</v>
      </c>
      <c r="J51" s="192" t="str">
        <f>IF(I59=0,"",I51/I59*100)</f>
        <v/>
      </c>
    </row>
    <row r="52" spans="1:10" ht="25.5" customHeight="1" x14ac:dyDescent="0.2">
      <c r="A52" s="181"/>
      <c r="B52" s="186" t="s">
        <v>68</v>
      </c>
      <c r="C52" s="187" t="s">
        <v>69</v>
      </c>
      <c r="D52" s="188"/>
      <c r="E52" s="188"/>
      <c r="F52" s="194" t="s">
        <v>24</v>
      </c>
      <c r="G52" s="195"/>
      <c r="H52" s="195"/>
      <c r="I52" s="195">
        <f>'SO01 1 Pol'!G62+'SO01 1 Pol'!G95</f>
        <v>0</v>
      </c>
      <c r="J52" s="192" t="str">
        <f>IF(I59=0,"",I52/I59*100)</f>
        <v/>
      </c>
    </row>
    <row r="53" spans="1:10" ht="25.5" customHeight="1" x14ac:dyDescent="0.2">
      <c r="A53" s="181"/>
      <c r="B53" s="186" t="s">
        <v>70</v>
      </c>
      <c r="C53" s="187" t="s">
        <v>71</v>
      </c>
      <c r="D53" s="188"/>
      <c r="E53" s="188"/>
      <c r="F53" s="194" t="s">
        <v>24</v>
      </c>
      <c r="G53" s="195"/>
      <c r="H53" s="195"/>
      <c r="I53" s="195">
        <f>'SO01 1 Pol'!G69</f>
        <v>0</v>
      </c>
      <c r="J53" s="192" t="str">
        <f>IF(I59=0,"",I53/I59*100)</f>
        <v/>
      </c>
    </row>
    <row r="54" spans="1:10" ht="25.5" customHeight="1" x14ac:dyDescent="0.2">
      <c r="A54" s="181"/>
      <c r="B54" s="186" t="s">
        <v>72</v>
      </c>
      <c r="C54" s="187" t="s">
        <v>73</v>
      </c>
      <c r="D54" s="188"/>
      <c r="E54" s="188"/>
      <c r="F54" s="194" t="s">
        <v>24</v>
      </c>
      <c r="G54" s="195"/>
      <c r="H54" s="195"/>
      <c r="I54" s="195">
        <f>'SO01 1 Pol'!G83</f>
        <v>0</v>
      </c>
      <c r="J54" s="192" t="str">
        <f>IF(I59=0,"",I54/I59*100)</f>
        <v/>
      </c>
    </row>
    <row r="55" spans="1:10" ht="25.5" customHeight="1" x14ac:dyDescent="0.2">
      <c r="A55" s="181"/>
      <c r="B55" s="186" t="s">
        <v>74</v>
      </c>
      <c r="C55" s="187" t="s">
        <v>75</v>
      </c>
      <c r="D55" s="188"/>
      <c r="E55" s="188"/>
      <c r="F55" s="194" t="s">
        <v>25</v>
      </c>
      <c r="G55" s="195"/>
      <c r="H55" s="195"/>
      <c r="I55" s="195">
        <f>'SO01 1 Pol'!G86</f>
        <v>0</v>
      </c>
      <c r="J55" s="192" t="str">
        <f>IF(I59=0,"",I55/I59*100)</f>
        <v/>
      </c>
    </row>
    <row r="56" spans="1:10" ht="25.5" customHeight="1" x14ac:dyDescent="0.2">
      <c r="A56" s="181"/>
      <c r="B56" s="186" t="s">
        <v>76</v>
      </c>
      <c r="C56" s="187" t="s">
        <v>77</v>
      </c>
      <c r="D56" s="188"/>
      <c r="E56" s="188"/>
      <c r="F56" s="194" t="s">
        <v>25</v>
      </c>
      <c r="G56" s="195"/>
      <c r="H56" s="195"/>
      <c r="I56" s="195">
        <f>'SO01 1 Pol'!G89+'SO01 1 Pol'!G103</f>
        <v>0</v>
      </c>
      <c r="J56" s="192" t="str">
        <f>IF(I59=0,"",I56/I59*100)</f>
        <v/>
      </c>
    </row>
    <row r="57" spans="1:10" ht="25.5" customHeight="1" x14ac:dyDescent="0.2">
      <c r="A57" s="181"/>
      <c r="B57" s="186" t="s">
        <v>78</v>
      </c>
      <c r="C57" s="187" t="s">
        <v>79</v>
      </c>
      <c r="D57" s="188"/>
      <c r="E57" s="188"/>
      <c r="F57" s="194" t="s">
        <v>80</v>
      </c>
      <c r="G57" s="195"/>
      <c r="H57" s="195"/>
      <c r="I57" s="195">
        <f>'SO01 1 Pol'!G127</f>
        <v>0</v>
      </c>
      <c r="J57" s="192" t="str">
        <f>IF(I59=0,"",I57/I59*100)</f>
        <v/>
      </c>
    </row>
    <row r="58" spans="1:10" ht="25.5" customHeight="1" x14ac:dyDescent="0.2">
      <c r="A58" s="181"/>
      <c r="B58" s="186" t="s">
        <v>81</v>
      </c>
      <c r="C58" s="187" t="s">
        <v>27</v>
      </c>
      <c r="D58" s="188"/>
      <c r="E58" s="188"/>
      <c r="F58" s="194" t="s">
        <v>81</v>
      </c>
      <c r="G58" s="195"/>
      <c r="H58" s="195"/>
      <c r="I58" s="195">
        <f>'SO01 1 Pol'!G135</f>
        <v>0</v>
      </c>
      <c r="J58" s="192" t="str">
        <f>IF(I59=0,"",I58/I59*100)</f>
        <v/>
      </c>
    </row>
    <row r="59" spans="1:10" ht="25.5" customHeight="1" x14ac:dyDescent="0.2">
      <c r="A59" s="182"/>
      <c r="B59" s="189" t="s">
        <v>1</v>
      </c>
      <c r="C59" s="190"/>
      <c r="D59" s="191"/>
      <c r="E59" s="191"/>
      <c r="F59" s="196"/>
      <c r="G59" s="197"/>
      <c r="H59" s="197"/>
      <c r="I59" s="197">
        <f>SUM(I49:I58)</f>
        <v>0</v>
      </c>
      <c r="J59" s="193">
        <f>SUM(J49:J58)</f>
        <v>0</v>
      </c>
    </row>
    <row r="60" spans="1:10" x14ac:dyDescent="0.2">
      <c r="F60" s="137"/>
      <c r="G60" s="137"/>
      <c r="H60" s="137"/>
      <c r="I60" s="137"/>
      <c r="J60" s="138"/>
    </row>
    <row r="61" spans="1:10" x14ac:dyDescent="0.2">
      <c r="F61" s="137"/>
      <c r="G61" s="137"/>
      <c r="H61" s="137"/>
      <c r="I61" s="137"/>
      <c r="J61" s="138"/>
    </row>
    <row r="62" spans="1:10" x14ac:dyDescent="0.2">
      <c r="F62" s="137"/>
      <c r="G62" s="137"/>
      <c r="H62" s="137"/>
      <c r="I62" s="137"/>
      <c r="J62" s="138"/>
    </row>
  </sheetData>
  <sheetProtection algorithmName="SHA-512" hashValue="f0V/NrKyMw626eNp88gy9rm/TK6V5WddAWuoi5ETgs7S83F5Nf14O7ZuVs1u/+Y3sHXvEYN0yZe2iI62cDE+Qw==" saltValue="CNOhwc0t4EZGuviYWIdwK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5:E55"/>
    <mergeCell ref="C56:E56"/>
    <mergeCell ref="C57:E57"/>
    <mergeCell ref="C58:E58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qZOW63XTCtD7bdTu+SofwoW1u1/d3vb03AnZW3TLwj7Ypv0G+aWWS8rrBLOD0RX3yBfgSeQqE0hgeA0hX8o+Cg==" saltValue="bIvZy6ykotgseyyNsZHSS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83</v>
      </c>
      <c r="B1" s="199"/>
      <c r="C1" s="199"/>
      <c r="D1" s="199"/>
      <c r="E1" s="199"/>
      <c r="F1" s="199"/>
      <c r="G1" s="199"/>
      <c r="AG1" t="s">
        <v>84</v>
      </c>
    </row>
    <row r="2" spans="1:60" ht="24.95" customHeight="1" x14ac:dyDescent="0.2">
      <c r="A2" s="200" t="s">
        <v>7</v>
      </c>
      <c r="B2" s="49" t="s">
        <v>50</v>
      </c>
      <c r="C2" s="203" t="s">
        <v>51</v>
      </c>
      <c r="D2" s="201"/>
      <c r="E2" s="201"/>
      <c r="F2" s="201"/>
      <c r="G2" s="202"/>
      <c r="AG2" t="s">
        <v>85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9" t="s">
        <v>85</v>
      </c>
      <c r="AG3" t="s">
        <v>86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87</v>
      </c>
    </row>
    <row r="5" spans="1:60" x14ac:dyDescent="0.2">
      <c r="D5" s="10"/>
    </row>
    <row r="6" spans="1:60" ht="38.25" x14ac:dyDescent="0.2">
      <c r="A6" s="210" t="s">
        <v>88</v>
      </c>
      <c r="B6" s="212" t="s">
        <v>89</v>
      </c>
      <c r="C6" s="212" t="s">
        <v>90</v>
      </c>
      <c r="D6" s="211" t="s">
        <v>91</v>
      </c>
      <c r="E6" s="210" t="s">
        <v>92</v>
      </c>
      <c r="F6" s="209" t="s">
        <v>93</v>
      </c>
      <c r="G6" s="210" t="s">
        <v>29</v>
      </c>
      <c r="H6" s="213" t="s">
        <v>30</v>
      </c>
      <c r="I6" s="213" t="s">
        <v>94</v>
      </c>
      <c r="J6" s="213" t="s">
        <v>31</v>
      </c>
      <c r="K6" s="213" t="s">
        <v>95</v>
      </c>
      <c r="L6" s="213" t="s">
        <v>96</v>
      </c>
      <c r="M6" s="213" t="s">
        <v>97</v>
      </c>
      <c r="N6" s="213" t="s">
        <v>98</v>
      </c>
      <c r="O6" s="213" t="s">
        <v>99</v>
      </c>
      <c r="P6" s="213" t="s">
        <v>100</v>
      </c>
      <c r="Q6" s="213" t="s">
        <v>101</v>
      </c>
      <c r="R6" s="213" t="s">
        <v>102</v>
      </c>
      <c r="S6" s="213" t="s">
        <v>103</v>
      </c>
      <c r="T6" s="213" t="s">
        <v>104</v>
      </c>
      <c r="U6" s="213" t="s">
        <v>105</v>
      </c>
      <c r="V6" s="213" t="s">
        <v>106</v>
      </c>
      <c r="W6" s="213" t="s">
        <v>107</v>
      </c>
      <c r="X6" s="213" t="s">
        <v>108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</row>
    <row r="8" spans="1:60" x14ac:dyDescent="0.2">
      <c r="A8" s="235" t="s">
        <v>109</v>
      </c>
      <c r="B8" s="236" t="s">
        <v>43</v>
      </c>
      <c r="C8" s="260" t="s">
        <v>63</v>
      </c>
      <c r="D8" s="237"/>
      <c r="E8" s="238"/>
      <c r="F8" s="239"/>
      <c r="G8" s="239">
        <f>SUMIF(AG9:AG19,"&lt;&gt;NOR",G9:G19)</f>
        <v>0</v>
      </c>
      <c r="H8" s="239"/>
      <c r="I8" s="239">
        <f>SUM(I9:I19)</f>
        <v>0</v>
      </c>
      <c r="J8" s="239"/>
      <c r="K8" s="239">
        <f>SUM(K9:K19)</f>
        <v>0</v>
      </c>
      <c r="L8" s="239"/>
      <c r="M8" s="239">
        <f>SUM(M9:M19)</f>
        <v>0</v>
      </c>
      <c r="N8" s="239"/>
      <c r="O8" s="239">
        <f>SUM(O9:O19)</f>
        <v>0</v>
      </c>
      <c r="P8" s="239"/>
      <c r="Q8" s="239">
        <f>SUM(Q9:Q19)</f>
        <v>25.159999999999997</v>
      </c>
      <c r="R8" s="239"/>
      <c r="S8" s="239"/>
      <c r="T8" s="240"/>
      <c r="U8" s="234"/>
      <c r="V8" s="234">
        <f>SUM(V9:V19)</f>
        <v>58.94</v>
      </c>
      <c r="W8" s="234"/>
      <c r="X8" s="234"/>
      <c r="AG8" t="s">
        <v>110</v>
      </c>
    </row>
    <row r="9" spans="1:60" ht="22.5" outlineLevel="1" x14ac:dyDescent="0.2">
      <c r="A9" s="241">
        <v>1</v>
      </c>
      <c r="B9" s="242" t="s">
        <v>111</v>
      </c>
      <c r="C9" s="261" t="s">
        <v>112</v>
      </c>
      <c r="D9" s="243" t="s">
        <v>113</v>
      </c>
      <c r="E9" s="244">
        <v>200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6">
        <v>0</v>
      </c>
      <c r="O9" s="246">
        <f>ROUND(E9*N9,2)</f>
        <v>0</v>
      </c>
      <c r="P9" s="246">
        <v>0</v>
      </c>
      <c r="Q9" s="246">
        <f>ROUND(E9*P9,2)</f>
        <v>0</v>
      </c>
      <c r="R9" s="246" t="s">
        <v>114</v>
      </c>
      <c r="S9" s="246" t="s">
        <v>115</v>
      </c>
      <c r="T9" s="247" t="s">
        <v>116</v>
      </c>
      <c r="U9" s="224">
        <v>0.08</v>
      </c>
      <c r="V9" s="224">
        <f>ROUND(E9*U9,2)</f>
        <v>16</v>
      </c>
      <c r="W9" s="224"/>
      <c r="X9" s="224" t="s">
        <v>117</v>
      </c>
      <c r="Y9" s="214"/>
      <c r="Z9" s="214"/>
      <c r="AA9" s="214"/>
      <c r="AB9" s="214"/>
      <c r="AC9" s="214"/>
      <c r="AD9" s="214"/>
      <c r="AE9" s="214"/>
      <c r="AF9" s="214"/>
      <c r="AG9" s="214" t="s">
        <v>118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1" x14ac:dyDescent="0.2">
      <c r="A10" s="221"/>
      <c r="B10" s="222"/>
      <c r="C10" s="262" t="s">
        <v>119</v>
      </c>
      <c r="D10" s="249"/>
      <c r="E10" s="249"/>
      <c r="F10" s="249"/>
      <c r="G10" s="249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14"/>
      <c r="Z10" s="214"/>
      <c r="AA10" s="214"/>
      <c r="AB10" s="214"/>
      <c r="AC10" s="214"/>
      <c r="AD10" s="214"/>
      <c r="AE10" s="214"/>
      <c r="AF10" s="214"/>
      <c r="AG10" s="214" t="s">
        <v>120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8" t="str">
        <f>C10</f>
        <v>s odstraněním kořenů a s případným nutným odklizením křovin a stromů na hromady na vzdálenost do 50 m nebo s naložením na dopravní prostředek, do sklonu terénu 1 : 5,</v>
      </c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41">
        <v>2</v>
      </c>
      <c r="B11" s="242" t="s">
        <v>121</v>
      </c>
      <c r="C11" s="261" t="s">
        <v>122</v>
      </c>
      <c r="D11" s="243" t="s">
        <v>123</v>
      </c>
      <c r="E11" s="244">
        <v>60.403500000000001</v>
      </c>
      <c r="F11" s="245"/>
      <c r="G11" s="246">
        <f>ROUND(E11*F11,2)</f>
        <v>0</v>
      </c>
      <c r="H11" s="245"/>
      <c r="I11" s="246">
        <f>ROUND(E11*H11,2)</f>
        <v>0</v>
      </c>
      <c r="J11" s="245"/>
      <c r="K11" s="246">
        <f>ROUND(E11*J11,2)</f>
        <v>0</v>
      </c>
      <c r="L11" s="246">
        <v>21</v>
      </c>
      <c r="M11" s="246">
        <f>G11*(1+L11/100)</f>
        <v>0</v>
      </c>
      <c r="N11" s="246">
        <v>0</v>
      </c>
      <c r="O11" s="246">
        <f>ROUND(E11*N11,2)</f>
        <v>0</v>
      </c>
      <c r="P11" s="246">
        <v>0</v>
      </c>
      <c r="Q11" s="246">
        <f>ROUND(E11*P11,2)</f>
        <v>0</v>
      </c>
      <c r="R11" s="246" t="s">
        <v>114</v>
      </c>
      <c r="S11" s="246" t="s">
        <v>115</v>
      </c>
      <c r="T11" s="247" t="s">
        <v>116</v>
      </c>
      <c r="U11" s="224">
        <v>0.1</v>
      </c>
      <c r="V11" s="224">
        <f>ROUND(E11*U11,2)</f>
        <v>6.04</v>
      </c>
      <c r="W11" s="224"/>
      <c r="X11" s="224" t="s">
        <v>117</v>
      </c>
      <c r="Y11" s="214"/>
      <c r="Z11" s="214"/>
      <c r="AA11" s="214"/>
      <c r="AB11" s="214"/>
      <c r="AC11" s="214"/>
      <c r="AD11" s="214"/>
      <c r="AE11" s="214"/>
      <c r="AF11" s="214"/>
      <c r="AG11" s="214" t="s">
        <v>118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21"/>
      <c r="B12" s="222"/>
      <c r="C12" s="262" t="s">
        <v>124</v>
      </c>
      <c r="D12" s="249"/>
      <c r="E12" s="249"/>
      <c r="F12" s="249"/>
      <c r="G12" s="249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14"/>
      <c r="Z12" s="214"/>
      <c r="AA12" s="214"/>
      <c r="AB12" s="214"/>
      <c r="AC12" s="214"/>
      <c r="AD12" s="214"/>
      <c r="AE12" s="214"/>
      <c r="AF12" s="214"/>
      <c r="AG12" s="214" t="s">
        <v>120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48" t="str">
        <f>C12</f>
        <v>nebo lesní půdy, s vodorovným přemístěním na hromady v místě upotřebení nebo na dočasné či trvalé skládky se složením</v>
      </c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21"/>
      <c r="B13" s="222"/>
      <c r="C13" s="263" t="s">
        <v>125</v>
      </c>
      <c r="D13" s="226"/>
      <c r="E13" s="227">
        <v>49.652999999999999</v>
      </c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14"/>
      <c r="Z13" s="214"/>
      <c r="AA13" s="214"/>
      <c r="AB13" s="214"/>
      <c r="AC13" s="214"/>
      <c r="AD13" s="214"/>
      <c r="AE13" s="214"/>
      <c r="AF13" s="214"/>
      <c r="AG13" s="214" t="s">
        <v>126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21"/>
      <c r="B14" s="222"/>
      <c r="C14" s="263" t="s">
        <v>127</v>
      </c>
      <c r="D14" s="226"/>
      <c r="E14" s="227">
        <v>10.750500000000001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14"/>
      <c r="Z14" s="214"/>
      <c r="AA14" s="214"/>
      <c r="AB14" s="214"/>
      <c r="AC14" s="214"/>
      <c r="AD14" s="214"/>
      <c r="AE14" s="214"/>
      <c r="AF14" s="214"/>
      <c r="AG14" s="214" t="s">
        <v>126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1" x14ac:dyDescent="0.2">
      <c r="A15" s="241">
        <v>3</v>
      </c>
      <c r="B15" s="242" t="s">
        <v>128</v>
      </c>
      <c r="C15" s="261" t="s">
        <v>129</v>
      </c>
      <c r="D15" s="243" t="s">
        <v>113</v>
      </c>
      <c r="E15" s="244">
        <v>53.752499999999998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6">
        <v>0</v>
      </c>
      <c r="O15" s="246">
        <f>ROUND(E15*N15,2)</f>
        <v>0</v>
      </c>
      <c r="P15" s="246">
        <v>0.13800000000000001</v>
      </c>
      <c r="Q15" s="246">
        <f>ROUND(E15*P15,2)</f>
        <v>7.42</v>
      </c>
      <c r="R15" s="246" t="s">
        <v>130</v>
      </c>
      <c r="S15" s="246" t="s">
        <v>115</v>
      </c>
      <c r="T15" s="247" t="s">
        <v>116</v>
      </c>
      <c r="U15" s="224">
        <v>0.16</v>
      </c>
      <c r="V15" s="224">
        <f>ROUND(E15*U15,2)</f>
        <v>8.6</v>
      </c>
      <c r="W15" s="224"/>
      <c r="X15" s="224" t="s">
        <v>117</v>
      </c>
      <c r="Y15" s="214"/>
      <c r="Z15" s="214"/>
      <c r="AA15" s="214"/>
      <c r="AB15" s="214"/>
      <c r="AC15" s="214"/>
      <c r="AD15" s="214"/>
      <c r="AE15" s="214"/>
      <c r="AF15" s="214"/>
      <c r="AG15" s="214" t="s">
        <v>118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21"/>
      <c r="B16" s="222"/>
      <c r="C16" s="262" t="s">
        <v>131</v>
      </c>
      <c r="D16" s="249"/>
      <c r="E16" s="249"/>
      <c r="F16" s="249"/>
      <c r="G16" s="249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14"/>
      <c r="Z16" s="214"/>
      <c r="AA16" s="214"/>
      <c r="AB16" s="214"/>
      <c r="AC16" s="214"/>
      <c r="AD16" s="214"/>
      <c r="AE16" s="214"/>
      <c r="AF16" s="214"/>
      <c r="AG16" s="214" t="s">
        <v>120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21"/>
      <c r="B17" s="222"/>
      <c r="C17" s="263" t="s">
        <v>132</v>
      </c>
      <c r="D17" s="226"/>
      <c r="E17" s="227">
        <v>53.752499999999998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14"/>
      <c r="Z17" s="214"/>
      <c r="AA17" s="214"/>
      <c r="AB17" s="214"/>
      <c r="AC17" s="214"/>
      <c r="AD17" s="214"/>
      <c r="AE17" s="214"/>
      <c r="AF17" s="214"/>
      <c r="AG17" s="214" t="s">
        <v>126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1" x14ac:dyDescent="0.2">
      <c r="A18" s="241">
        <v>4</v>
      </c>
      <c r="B18" s="242" t="s">
        <v>133</v>
      </c>
      <c r="C18" s="261" t="s">
        <v>134</v>
      </c>
      <c r="D18" s="243" t="s">
        <v>113</v>
      </c>
      <c r="E18" s="244">
        <v>53.752499999999998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6">
        <v>0</v>
      </c>
      <c r="O18" s="246">
        <f>ROUND(E18*N18,2)</f>
        <v>0</v>
      </c>
      <c r="P18" s="246">
        <v>0.33</v>
      </c>
      <c r="Q18" s="246">
        <f>ROUND(E18*P18,2)</f>
        <v>17.739999999999998</v>
      </c>
      <c r="R18" s="246" t="s">
        <v>130</v>
      </c>
      <c r="S18" s="246" t="s">
        <v>115</v>
      </c>
      <c r="T18" s="247" t="s">
        <v>116</v>
      </c>
      <c r="U18" s="224">
        <v>0.52649999999999997</v>
      </c>
      <c r="V18" s="224">
        <f>ROUND(E18*U18,2)</f>
        <v>28.3</v>
      </c>
      <c r="W18" s="224"/>
      <c r="X18" s="224" t="s">
        <v>117</v>
      </c>
      <c r="Y18" s="214"/>
      <c r="Z18" s="214"/>
      <c r="AA18" s="214"/>
      <c r="AB18" s="214"/>
      <c r="AC18" s="214"/>
      <c r="AD18" s="214"/>
      <c r="AE18" s="214"/>
      <c r="AF18" s="214"/>
      <c r="AG18" s="214" t="s">
        <v>118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21"/>
      <c r="B19" s="222"/>
      <c r="C19" s="263" t="s">
        <v>135</v>
      </c>
      <c r="D19" s="226"/>
      <c r="E19" s="227">
        <v>53.752499999999998</v>
      </c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14"/>
      <c r="Z19" s="214"/>
      <c r="AA19" s="214"/>
      <c r="AB19" s="214"/>
      <c r="AC19" s="214"/>
      <c r="AD19" s="214"/>
      <c r="AE19" s="214"/>
      <c r="AF19" s="214"/>
      <c r="AG19" s="214" t="s">
        <v>126</v>
      </c>
      <c r="AH19" s="214">
        <v>5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x14ac:dyDescent="0.2">
      <c r="A20" s="235" t="s">
        <v>109</v>
      </c>
      <c r="B20" s="236" t="s">
        <v>66</v>
      </c>
      <c r="C20" s="260" t="s">
        <v>67</v>
      </c>
      <c r="D20" s="237"/>
      <c r="E20" s="238"/>
      <c r="F20" s="239"/>
      <c r="G20" s="239">
        <f>SUMIF(AG21:AG25,"&lt;&gt;NOR",G21:G25)</f>
        <v>0</v>
      </c>
      <c r="H20" s="239"/>
      <c r="I20" s="239">
        <f>SUM(I21:I25)</f>
        <v>0</v>
      </c>
      <c r="J20" s="239"/>
      <c r="K20" s="239">
        <f>SUM(K21:K25)</f>
        <v>0</v>
      </c>
      <c r="L20" s="239"/>
      <c r="M20" s="239">
        <f>SUM(M21:M25)</f>
        <v>0</v>
      </c>
      <c r="N20" s="239"/>
      <c r="O20" s="239">
        <f>SUM(O21:O25)</f>
        <v>24.29</v>
      </c>
      <c r="P20" s="239"/>
      <c r="Q20" s="239">
        <f>SUM(Q21:Q25)</f>
        <v>0</v>
      </c>
      <c r="R20" s="239"/>
      <c r="S20" s="239"/>
      <c r="T20" s="240"/>
      <c r="U20" s="234"/>
      <c r="V20" s="234">
        <f>SUM(V21:V25)</f>
        <v>25.7</v>
      </c>
      <c r="W20" s="234"/>
      <c r="X20" s="234"/>
      <c r="AG20" t="s">
        <v>110</v>
      </c>
    </row>
    <row r="21" spans="1:60" ht="22.5" outlineLevel="1" x14ac:dyDescent="0.2">
      <c r="A21" s="241">
        <v>5</v>
      </c>
      <c r="B21" s="242" t="s">
        <v>136</v>
      </c>
      <c r="C21" s="261" t="s">
        <v>137</v>
      </c>
      <c r="D21" s="243" t="s">
        <v>113</v>
      </c>
      <c r="E21" s="244">
        <v>53.752499999999998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6">
        <v>0.378</v>
      </c>
      <c r="O21" s="246">
        <f>ROUND(E21*N21,2)</f>
        <v>20.32</v>
      </c>
      <c r="P21" s="246">
        <v>0</v>
      </c>
      <c r="Q21" s="246">
        <f>ROUND(E21*P21,2)</f>
        <v>0</v>
      </c>
      <c r="R21" s="246" t="s">
        <v>130</v>
      </c>
      <c r="S21" s="246" t="s">
        <v>115</v>
      </c>
      <c r="T21" s="247" t="s">
        <v>116</v>
      </c>
      <c r="U21" s="224">
        <v>2.5999999999999999E-2</v>
      </c>
      <c r="V21" s="224">
        <f>ROUND(E21*U21,2)</f>
        <v>1.4</v>
      </c>
      <c r="W21" s="224"/>
      <c r="X21" s="224" t="s">
        <v>117</v>
      </c>
      <c r="Y21" s="214"/>
      <c r="Z21" s="214"/>
      <c r="AA21" s="214"/>
      <c r="AB21" s="214"/>
      <c r="AC21" s="214"/>
      <c r="AD21" s="214"/>
      <c r="AE21" s="214"/>
      <c r="AF21" s="214"/>
      <c r="AG21" s="214" t="s">
        <v>118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21"/>
      <c r="B22" s="222"/>
      <c r="C22" s="263" t="s">
        <v>135</v>
      </c>
      <c r="D22" s="226"/>
      <c r="E22" s="227">
        <v>53.752499999999998</v>
      </c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14"/>
      <c r="Z22" s="214"/>
      <c r="AA22" s="214"/>
      <c r="AB22" s="214"/>
      <c r="AC22" s="214"/>
      <c r="AD22" s="214"/>
      <c r="AE22" s="214"/>
      <c r="AF22" s="214"/>
      <c r="AG22" s="214" t="s">
        <v>126</v>
      </c>
      <c r="AH22" s="214">
        <v>5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41">
        <v>6</v>
      </c>
      <c r="B23" s="242" t="s">
        <v>138</v>
      </c>
      <c r="C23" s="261" t="s">
        <v>139</v>
      </c>
      <c r="D23" s="243" t="s">
        <v>113</v>
      </c>
      <c r="E23" s="244">
        <v>53.752499999999998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6">
        <v>7.3899999999999993E-2</v>
      </c>
      <c r="O23" s="246">
        <f>ROUND(E23*N23,2)</f>
        <v>3.97</v>
      </c>
      <c r="P23" s="246">
        <v>0</v>
      </c>
      <c r="Q23" s="246">
        <f>ROUND(E23*P23,2)</f>
        <v>0</v>
      </c>
      <c r="R23" s="246" t="s">
        <v>130</v>
      </c>
      <c r="S23" s="246" t="s">
        <v>115</v>
      </c>
      <c r="T23" s="247" t="s">
        <v>116</v>
      </c>
      <c r="U23" s="224">
        <v>0.45200000000000001</v>
      </c>
      <c r="V23" s="224">
        <f>ROUND(E23*U23,2)</f>
        <v>24.3</v>
      </c>
      <c r="W23" s="224"/>
      <c r="X23" s="224" t="s">
        <v>117</v>
      </c>
      <c r="Y23" s="214"/>
      <c r="Z23" s="214"/>
      <c r="AA23" s="214"/>
      <c r="AB23" s="214"/>
      <c r="AC23" s="214"/>
      <c r="AD23" s="214"/>
      <c r="AE23" s="214"/>
      <c r="AF23" s="214"/>
      <c r="AG23" s="214" t="s">
        <v>118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21"/>
      <c r="B24" s="222"/>
      <c r="C24" s="262" t="s">
        <v>140</v>
      </c>
      <c r="D24" s="249"/>
      <c r="E24" s="249"/>
      <c r="F24" s="249"/>
      <c r="G24" s="249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14"/>
      <c r="Z24" s="214"/>
      <c r="AA24" s="214"/>
      <c r="AB24" s="214"/>
      <c r="AC24" s="214"/>
      <c r="AD24" s="214"/>
      <c r="AE24" s="214"/>
      <c r="AF24" s="214"/>
      <c r="AG24" s="214" t="s">
        <v>120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48" t="str">
        <f>C24</f>
        <v>s provedením lože z kameniva drceného, s vyplněním spár, s dvojitým hutněním a se smetením přebytečného materiálu na krajnici. S dodáním hmot pro lože a výplň spár.</v>
      </c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21"/>
      <c r="B25" s="222"/>
      <c r="C25" s="263" t="s">
        <v>135</v>
      </c>
      <c r="D25" s="226"/>
      <c r="E25" s="227">
        <v>53.752499999999998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14"/>
      <c r="Z25" s="214"/>
      <c r="AA25" s="214"/>
      <c r="AB25" s="214"/>
      <c r="AC25" s="214"/>
      <c r="AD25" s="214"/>
      <c r="AE25" s="214"/>
      <c r="AF25" s="214"/>
      <c r="AG25" s="214" t="s">
        <v>126</v>
      </c>
      <c r="AH25" s="214">
        <v>5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x14ac:dyDescent="0.2">
      <c r="A26" s="235" t="s">
        <v>109</v>
      </c>
      <c r="B26" s="236" t="s">
        <v>43</v>
      </c>
      <c r="C26" s="260" t="s">
        <v>63</v>
      </c>
      <c r="D26" s="237"/>
      <c r="E26" s="238"/>
      <c r="F26" s="239"/>
      <c r="G26" s="239">
        <f>SUMIF(AG27:AG43,"&lt;&gt;NOR",G27:G43)</f>
        <v>0</v>
      </c>
      <c r="H26" s="239"/>
      <c r="I26" s="239">
        <f>SUM(I27:I43)</f>
        <v>0</v>
      </c>
      <c r="J26" s="239"/>
      <c r="K26" s="239">
        <f>SUM(K27:K43)</f>
        <v>0</v>
      </c>
      <c r="L26" s="239"/>
      <c r="M26" s="239">
        <f>SUM(M27:M43)</f>
        <v>0</v>
      </c>
      <c r="N26" s="239"/>
      <c r="O26" s="239">
        <f>SUM(O27:O43)</f>
        <v>0.03</v>
      </c>
      <c r="P26" s="239"/>
      <c r="Q26" s="239">
        <f>SUM(Q27:Q43)</f>
        <v>0</v>
      </c>
      <c r="R26" s="239"/>
      <c r="S26" s="239"/>
      <c r="T26" s="240"/>
      <c r="U26" s="234"/>
      <c r="V26" s="234">
        <f>SUM(V27:V43)</f>
        <v>169.74</v>
      </c>
      <c r="W26" s="234"/>
      <c r="X26" s="234"/>
      <c r="AG26" t="s">
        <v>110</v>
      </c>
    </row>
    <row r="27" spans="1:60" ht="22.5" outlineLevel="1" x14ac:dyDescent="0.2">
      <c r="A27" s="241">
        <v>7</v>
      </c>
      <c r="B27" s="242" t="s">
        <v>141</v>
      </c>
      <c r="C27" s="261" t="s">
        <v>142</v>
      </c>
      <c r="D27" s="243" t="s">
        <v>123</v>
      </c>
      <c r="E27" s="244">
        <v>59.295000000000002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6">
        <v>0</v>
      </c>
      <c r="O27" s="246">
        <f>ROUND(E27*N27,2)</f>
        <v>0</v>
      </c>
      <c r="P27" s="246">
        <v>0</v>
      </c>
      <c r="Q27" s="246">
        <f>ROUND(E27*P27,2)</f>
        <v>0</v>
      </c>
      <c r="R27" s="246" t="s">
        <v>114</v>
      </c>
      <c r="S27" s="246" t="s">
        <v>115</v>
      </c>
      <c r="T27" s="247" t="s">
        <v>116</v>
      </c>
      <c r="U27" s="224">
        <v>0.36799999999999999</v>
      </c>
      <c r="V27" s="224">
        <f>ROUND(E27*U27,2)</f>
        <v>21.82</v>
      </c>
      <c r="W27" s="224"/>
      <c r="X27" s="224" t="s">
        <v>117</v>
      </c>
      <c r="Y27" s="214"/>
      <c r="Z27" s="214"/>
      <c r="AA27" s="214"/>
      <c r="AB27" s="214"/>
      <c r="AC27" s="214"/>
      <c r="AD27" s="214"/>
      <c r="AE27" s="214"/>
      <c r="AF27" s="214"/>
      <c r="AG27" s="214" t="s">
        <v>118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21"/>
      <c r="B28" s="222"/>
      <c r="C28" s="262" t="s">
        <v>143</v>
      </c>
      <c r="D28" s="249"/>
      <c r="E28" s="249"/>
      <c r="F28" s="249"/>
      <c r="G28" s="249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14"/>
      <c r="Z28" s="214"/>
      <c r="AA28" s="214"/>
      <c r="AB28" s="214"/>
      <c r="AC28" s="214"/>
      <c r="AD28" s="214"/>
      <c r="AE28" s="214"/>
      <c r="AF28" s="214"/>
      <c r="AG28" s="214" t="s">
        <v>120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21"/>
      <c r="B29" s="222"/>
      <c r="C29" s="263" t="s">
        <v>144</v>
      </c>
      <c r="D29" s="226"/>
      <c r="E29" s="227">
        <v>59.295000000000002</v>
      </c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14"/>
      <c r="Z29" s="214"/>
      <c r="AA29" s="214"/>
      <c r="AB29" s="214"/>
      <c r="AC29" s="214"/>
      <c r="AD29" s="214"/>
      <c r="AE29" s="214"/>
      <c r="AF29" s="214"/>
      <c r="AG29" s="214" t="s">
        <v>126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ht="22.5" outlineLevel="1" x14ac:dyDescent="0.2">
      <c r="A30" s="241">
        <v>8</v>
      </c>
      <c r="B30" s="242" t="s">
        <v>145</v>
      </c>
      <c r="C30" s="261" t="s">
        <v>146</v>
      </c>
      <c r="D30" s="243" t="s">
        <v>123</v>
      </c>
      <c r="E30" s="244">
        <v>59.295000000000002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6">
        <v>0</v>
      </c>
      <c r="O30" s="246">
        <f>ROUND(E30*N30,2)</f>
        <v>0</v>
      </c>
      <c r="P30" s="246">
        <v>0</v>
      </c>
      <c r="Q30" s="246">
        <f>ROUND(E30*P30,2)</f>
        <v>0</v>
      </c>
      <c r="R30" s="246" t="s">
        <v>114</v>
      </c>
      <c r="S30" s="246" t="s">
        <v>115</v>
      </c>
      <c r="T30" s="247" t="s">
        <v>116</v>
      </c>
      <c r="U30" s="224">
        <v>0.11600000000000001</v>
      </c>
      <c r="V30" s="224">
        <f>ROUND(E30*U30,2)</f>
        <v>6.88</v>
      </c>
      <c r="W30" s="224"/>
      <c r="X30" s="224" t="s">
        <v>117</v>
      </c>
      <c r="Y30" s="214"/>
      <c r="Z30" s="214"/>
      <c r="AA30" s="214"/>
      <c r="AB30" s="214"/>
      <c r="AC30" s="214"/>
      <c r="AD30" s="214"/>
      <c r="AE30" s="214"/>
      <c r="AF30" s="214"/>
      <c r="AG30" s="214" t="s">
        <v>118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21"/>
      <c r="B31" s="222"/>
      <c r="C31" s="262" t="s">
        <v>147</v>
      </c>
      <c r="D31" s="249"/>
      <c r="E31" s="249"/>
      <c r="F31" s="249"/>
      <c r="G31" s="249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14"/>
      <c r="Z31" s="214"/>
      <c r="AA31" s="214"/>
      <c r="AB31" s="214"/>
      <c r="AC31" s="214"/>
      <c r="AD31" s="214"/>
      <c r="AE31" s="214"/>
      <c r="AF31" s="214"/>
      <c r="AG31" s="214" t="s">
        <v>120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21"/>
      <c r="B32" s="222"/>
      <c r="C32" s="263" t="s">
        <v>148</v>
      </c>
      <c r="D32" s="226"/>
      <c r="E32" s="227">
        <v>59.295000000000002</v>
      </c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14"/>
      <c r="Z32" s="214"/>
      <c r="AA32" s="214"/>
      <c r="AB32" s="214"/>
      <c r="AC32" s="214"/>
      <c r="AD32" s="214"/>
      <c r="AE32" s="214"/>
      <c r="AF32" s="214"/>
      <c r="AG32" s="214" t="s">
        <v>126</v>
      </c>
      <c r="AH32" s="214">
        <v>5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41">
        <v>9</v>
      </c>
      <c r="B33" s="242" t="s">
        <v>149</v>
      </c>
      <c r="C33" s="261" t="s">
        <v>150</v>
      </c>
      <c r="D33" s="243" t="s">
        <v>113</v>
      </c>
      <c r="E33" s="244">
        <v>302.01749999999998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6">
        <v>0</v>
      </c>
      <c r="O33" s="246">
        <f>ROUND(E33*N33,2)</f>
        <v>0</v>
      </c>
      <c r="P33" s="246">
        <v>0</v>
      </c>
      <c r="Q33" s="246">
        <f>ROUND(E33*P33,2)</f>
        <v>0</v>
      </c>
      <c r="R33" s="246" t="s">
        <v>151</v>
      </c>
      <c r="S33" s="246" t="s">
        <v>115</v>
      </c>
      <c r="T33" s="247" t="s">
        <v>116</v>
      </c>
      <c r="U33" s="224">
        <v>0.06</v>
      </c>
      <c r="V33" s="224">
        <f>ROUND(E33*U33,2)</f>
        <v>18.12</v>
      </c>
      <c r="W33" s="224"/>
      <c r="X33" s="224" t="s">
        <v>117</v>
      </c>
      <c r="Y33" s="214"/>
      <c r="Z33" s="214"/>
      <c r="AA33" s="214"/>
      <c r="AB33" s="214"/>
      <c r="AC33" s="214"/>
      <c r="AD33" s="214"/>
      <c r="AE33" s="214"/>
      <c r="AF33" s="214"/>
      <c r="AG33" s="214" t="s">
        <v>118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21"/>
      <c r="B34" s="222"/>
      <c r="C34" s="262" t="s">
        <v>152</v>
      </c>
      <c r="D34" s="249"/>
      <c r="E34" s="249"/>
      <c r="F34" s="249"/>
      <c r="G34" s="24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14"/>
      <c r="Z34" s="214"/>
      <c r="AA34" s="214"/>
      <c r="AB34" s="214"/>
      <c r="AC34" s="214"/>
      <c r="AD34" s="214"/>
      <c r="AE34" s="214"/>
      <c r="AF34" s="214"/>
      <c r="AG34" s="214" t="s">
        <v>120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21"/>
      <c r="B35" s="222"/>
      <c r="C35" s="263" t="s">
        <v>153</v>
      </c>
      <c r="D35" s="226"/>
      <c r="E35" s="227">
        <v>302.01749999999998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14"/>
      <c r="Z35" s="214"/>
      <c r="AA35" s="214"/>
      <c r="AB35" s="214"/>
      <c r="AC35" s="214"/>
      <c r="AD35" s="214"/>
      <c r="AE35" s="214"/>
      <c r="AF35" s="214"/>
      <c r="AG35" s="214" t="s">
        <v>126</v>
      </c>
      <c r="AH35" s="214">
        <v>5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41">
        <v>10</v>
      </c>
      <c r="B36" s="242" t="s">
        <v>154</v>
      </c>
      <c r="C36" s="261" t="s">
        <v>155</v>
      </c>
      <c r="D36" s="243" t="s">
        <v>113</v>
      </c>
      <c r="E36" s="244">
        <v>302.01749999999998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6">
        <v>0</v>
      </c>
      <c r="O36" s="246">
        <f>ROUND(E36*N36,2)</f>
        <v>0</v>
      </c>
      <c r="P36" s="246">
        <v>0</v>
      </c>
      <c r="Q36" s="246">
        <f>ROUND(E36*P36,2)</f>
        <v>0</v>
      </c>
      <c r="R36" s="246" t="s">
        <v>114</v>
      </c>
      <c r="S36" s="246" t="s">
        <v>115</v>
      </c>
      <c r="T36" s="247" t="s">
        <v>116</v>
      </c>
      <c r="U36" s="224">
        <v>0.254</v>
      </c>
      <c r="V36" s="224">
        <f>ROUND(E36*U36,2)</f>
        <v>76.709999999999994</v>
      </c>
      <c r="W36" s="224"/>
      <c r="X36" s="224" t="s">
        <v>117</v>
      </c>
      <c r="Y36" s="214"/>
      <c r="Z36" s="214"/>
      <c r="AA36" s="214"/>
      <c r="AB36" s="214"/>
      <c r="AC36" s="214"/>
      <c r="AD36" s="214"/>
      <c r="AE36" s="214"/>
      <c r="AF36" s="214"/>
      <c r="AG36" s="214" t="s">
        <v>118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ht="22.5" outlineLevel="1" x14ac:dyDescent="0.2">
      <c r="A37" s="221"/>
      <c r="B37" s="222"/>
      <c r="C37" s="262" t="s">
        <v>156</v>
      </c>
      <c r="D37" s="249"/>
      <c r="E37" s="249"/>
      <c r="F37" s="249"/>
      <c r="G37" s="249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14"/>
      <c r="Z37" s="214"/>
      <c r="AA37" s="214"/>
      <c r="AB37" s="214"/>
      <c r="AC37" s="214"/>
      <c r="AD37" s="214"/>
      <c r="AE37" s="214"/>
      <c r="AF37" s="214"/>
      <c r="AG37" s="214" t="s">
        <v>120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48" t="str">
        <f>C37</f>
        <v>s případným nutným přemístěním hromad nebo dočasných skládek na místo potřeby ze vzdálenosti do 30 m, v rovině nebo ve svahu do 1 : 5,</v>
      </c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21"/>
      <c r="B38" s="222"/>
      <c r="C38" s="263" t="s">
        <v>157</v>
      </c>
      <c r="D38" s="226"/>
      <c r="E38" s="227">
        <v>248.26499999999999</v>
      </c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14"/>
      <c r="Z38" s="214"/>
      <c r="AA38" s="214"/>
      <c r="AB38" s="214"/>
      <c r="AC38" s="214"/>
      <c r="AD38" s="214"/>
      <c r="AE38" s="214"/>
      <c r="AF38" s="214"/>
      <c r="AG38" s="214" t="s">
        <v>126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21"/>
      <c r="B39" s="222"/>
      <c r="C39" s="263" t="s">
        <v>132</v>
      </c>
      <c r="D39" s="226"/>
      <c r="E39" s="227">
        <v>53.752499999999998</v>
      </c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14"/>
      <c r="Z39" s="214"/>
      <c r="AA39" s="214"/>
      <c r="AB39" s="214"/>
      <c r="AC39" s="214"/>
      <c r="AD39" s="214"/>
      <c r="AE39" s="214"/>
      <c r="AF39" s="214"/>
      <c r="AG39" s="214" t="s">
        <v>126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ht="22.5" outlineLevel="1" x14ac:dyDescent="0.2">
      <c r="A40" s="241">
        <v>11</v>
      </c>
      <c r="B40" s="242" t="s">
        <v>158</v>
      </c>
      <c r="C40" s="261" t="s">
        <v>159</v>
      </c>
      <c r="D40" s="243" t="s">
        <v>113</v>
      </c>
      <c r="E40" s="244">
        <v>302.01749999999998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6">
        <v>0</v>
      </c>
      <c r="O40" s="246">
        <f>ROUND(E40*N40,2)</f>
        <v>0</v>
      </c>
      <c r="P40" s="246">
        <v>0</v>
      </c>
      <c r="Q40" s="246">
        <f>ROUND(E40*P40,2)</f>
        <v>0</v>
      </c>
      <c r="R40" s="246" t="s">
        <v>151</v>
      </c>
      <c r="S40" s="246" t="s">
        <v>115</v>
      </c>
      <c r="T40" s="247" t="s">
        <v>116</v>
      </c>
      <c r="U40" s="224">
        <v>0.153</v>
      </c>
      <c r="V40" s="224">
        <f>ROUND(E40*U40,2)</f>
        <v>46.21</v>
      </c>
      <c r="W40" s="224"/>
      <c r="X40" s="224" t="s">
        <v>117</v>
      </c>
      <c r="Y40" s="214"/>
      <c r="Z40" s="214"/>
      <c r="AA40" s="214"/>
      <c r="AB40" s="214"/>
      <c r="AC40" s="214"/>
      <c r="AD40" s="214"/>
      <c r="AE40" s="214"/>
      <c r="AF40" s="214"/>
      <c r="AG40" s="214" t="s">
        <v>118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21"/>
      <c r="B41" s="222"/>
      <c r="C41" s="262" t="s">
        <v>160</v>
      </c>
      <c r="D41" s="249"/>
      <c r="E41" s="249"/>
      <c r="F41" s="249"/>
      <c r="G41" s="249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14"/>
      <c r="Z41" s="214"/>
      <c r="AA41" s="214"/>
      <c r="AB41" s="214"/>
      <c r="AC41" s="214"/>
      <c r="AD41" s="214"/>
      <c r="AE41" s="214"/>
      <c r="AF41" s="214"/>
      <c r="AG41" s="214" t="s">
        <v>120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21"/>
      <c r="B42" s="222"/>
      <c r="C42" s="263" t="s">
        <v>153</v>
      </c>
      <c r="D42" s="226"/>
      <c r="E42" s="227">
        <v>302.01749999999998</v>
      </c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14"/>
      <c r="Z42" s="214"/>
      <c r="AA42" s="214"/>
      <c r="AB42" s="214"/>
      <c r="AC42" s="214"/>
      <c r="AD42" s="214"/>
      <c r="AE42" s="214"/>
      <c r="AF42" s="214"/>
      <c r="AG42" s="214" t="s">
        <v>126</v>
      </c>
      <c r="AH42" s="214">
        <v>5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2">
      <c r="A43" s="250">
        <v>12</v>
      </c>
      <c r="B43" s="251" t="s">
        <v>161</v>
      </c>
      <c r="C43" s="264" t="s">
        <v>162</v>
      </c>
      <c r="D43" s="252" t="s">
        <v>163</v>
      </c>
      <c r="E43" s="253">
        <v>25</v>
      </c>
      <c r="F43" s="254"/>
      <c r="G43" s="255">
        <f>ROUND(E43*F43,2)</f>
        <v>0</v>
      </c>
      <c r="H43" s="254"/>
      <c r="I43" s="255">
        <f>ROUND(E43*H43,2)</f>
        <v>0</v>
      </c>
      <c r="J43" s="254"/>
      <c r="K43" s="255">
        <f>ROUND(E43*J43,2)</f>
        <v>0</v>
      </c>
      <c r="L43" s="255">
        <v>21</v>
      </c>
      <c r="M43" s="255">
        <f>G43*(1+L43/100)</f>
        <v>0</v>
      </c>
      <c r="N43" s="255">
        <v>1E-3</v>
      </c>
      <c r="O43" s="255">
        <f>ROUND(E43*N43,2)</f>
        <v>0.03</v>
      </c>
      <c r="P43" s="255">
        <v>0</v>
      </c>
      <c r="Q43" s="255">
        <f>ROUND(E43*P43,2)</f>
        <v>0</v>
      </c>
      <c r="R43" s="255" t="s">
        <v>164</v>
      </c>
      <c r="S43" s="255" t="s">
        <v>115</v>
      </c>
      <c r="T43" s="256" t="s">
        <v>116</v>
      </c>
      <c r="U43" s="224">
        <v>0</v>
      </c>
      <c r="V43" s="224">
        <f>ROUND(E43*U43,2)</f>
        <v>0</v>
      </c>
      <c r="W43" s="224"/>
      <c r="X43" s="224" t="s">
        <v>165</v>
      </c>
      <c r="Y43" s="214"/>
      <c r="Z43" s="214"/>
      <c r="AA43" s="214"/>
      <c r="AB43" s="214"/>
      <c r="AC43" s="214"/>
      <c r="AD43" s="214"/>
      <c r="AE43" s="214"/>
      <c r="AF43" s="214"/>
      <c r="AG43" s="214" t="s">
        <v>166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x14ac:dyDescent="0.2">
      <c r="A44" s="235" t="s">
        <v>109</v>
      </c>
      <c r="B44" s="236" t="s">
        <v>64</v>
      </c>
      <c r="C44" s="260" t="s">
        <v>65</v>
      </c>
      <c r="D44" s="237"/>
      <c r="E44" s="238"/>
      <c r="F44" s="239"/>
      <c r="G44" s="239">
        <f>SUMIF(AG45:AG61,"&lt;&gt;NOR",G45:G61)</f>
        <v>0</v>
      </c>
      <c r="H44" s="239"/>
      <c r="I44" s="239">
        <f>SUM(I45:I61)</f>
        <v>0</v>
      </c>
      <c r="J44" s="239"/>
      <c r="K44" s="239">
        <f>SUM(K45:K61)</f>
        <v>0</v>
      </c>
      <c r="L44" s="239"/>
      <c r="M44" s="239">
        <f>SUM(M45:M61)</f>
        <v>0</v>
      </c>
      <c r="N44" s="239"/>
      <c r="O44" s="239">
        <f>SUM(O45:O61)</f>
        <v>107.30999999999999</v>
      </c>
      <c r="P44" s="239"/>
      <c r="Q44" s="239">
        <f>SUM(Q45:Q61)</f>
        <v>0</v>
      </c>
      <c r="R44" s="239"/>
      <c r="S44" s="239"/>
      <c r="T44" s="240"/>
      <c r="U44" s="234"/>
      <c r="V44" s="234">
        <f>SUM(V45:V61)</f>
        <v>613.41999999999996</v>
      </c>
      <c r="W44" s="234"/>
      <c r="X44" s="234"/>
      <c r="AG44" t="s">
        <v>110</v>
      </c>
    </row>
    <row r="45" spans="1:60" outlineLevel="1" x14ac:dyDescent="0.2">
      <c r="A45" s="241">
        <v>13</v>
      </c>
      <c r="B45" s="242" t="s">
        <v>167</v>
      </c>
      <c r="C45" s="261" t="s">
        <v>168</v>
      </c>
      <c r="D45" s="243" t="s">
        <v>123</v>
      </c>
      <c r="E45" s="244">
        <v>37.154519999999998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6">
        <v>2.5276700000000001</v>
      </c>
      <c r="O45" s="246">
        <f>ROUND(E45*N45,2)</f>
        <v>93.91</v>
      </c>
      <c r="P45" s="246">
        <v>0</v>
      </c>
      <c r="Q45" s="246">
        <f>ROUND(E45*P45,2)</f>
        <v>0</v>
      </c>
      <c r="R45" s="246" t="s">
        <v>169</v>
      </c>
      <c r="S45" s="246" t="s">
        <v>115</v>
      </c>
      <c r="T45" s="247" t="s">
        <v>116</v>
      </c>
      <c r="U45" s="224">
        <v>1.093</v>
      </c>
      <c r="V45" s="224">
        <f>ROUND(E45*U45,2)</f>
        <v>40.61</v>
      </c>
      <c r="W45" s="224"/>
      <c r="X45" s="224" t="s">
        <v>117</v>
      </c>
      <c r="Y45" s="214"/>
      <c r="Z45" s="214"/>
      <c r="AA45" s="214"/>
      <c r="AB45" s="214"/>
      <c r="AC45" s="214"/>
      <c r="AD45" s="214"/>
      <c r="AE45" s="214"/>
      <c r="AF45" s="214"/>
      <c r="AG45" s="214" t="s">
        <v>118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ht="22.5" outlineLevel="1" x14ac:dyDescent="0.2">
      <c r="A46" s="221"/>
      <c r="B46" s="222"/>
      <c r="C46" s="262" t="s">
        <v>170</v>
      </c>
      <c r="D46" s="249"/>
      <c r="E46" s="249"/>
      <c r="F46" s="249"/>
      <c r="G46" s="249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14"/>
      <c r="Z46" s="214"/>
      <c r="AA46" s="214"/>
      <c r="AB46" s="214"/>
      <c r="AC46" s="214"/>
      <c r="AD46" s="214"/>
      <c r="AE46" s="214"/>
      <c r="AF46" s="214"/>
      <c r="AG46" s="214" t="s">
        <v>120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48" t="str">
        <f>C46</f>
        <v>nosných, výplňových, obkladových, půdních, štítových, poprsních apod. (bez výztuže), s pomocným lešením o výšce podlahy do 1900 mm a pro zatížení 1,5 kPa,</v>
      </c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21"/>
      <c r="B47" s="222"/>
      <c r="C47" s="263" t="s">
        <v>171</v>
      </c>
      <c r="D47" s="226"/>
      <c r="E47" s="227">
        <v>37.154519999999998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14"/>
      <c r="Z47" s="214"/>
      <c r="AA47" s="214"/>
      <c r="AB47" s="214"/>
      <c r="AC47" s="214"/>
      <c r="AD47" s="214"/>
      <c r="AE47" s="214"/>
      <c r="AF47" s="214"/>
      <c r="AG47" s="214" t="s">
        <v>126</v>
      </c>
      <c r="AH47" s="214">
        <v>5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">
      <c r="A48" s="241">
        <v>14</v>
      </c>
      <c r="B48" s="242" t="s">
        <v>172</v>
      </c>
      <c r="C48" s="261" t="s">
        <v>173</v>
      </c>
      <c r="D48" s="243" t="s">
        <v>113</v>
      </c>
      <c r="E48" s="244">
        <v>247.6968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6">
        <v>3.9309999999999998E-2</v>
      </c>
      <c r="O48" s="246">
        <f>ROUND(E48*N48,2)</f>
        <v>9.74</v>
      </c>
      <c r="P48" s="246">
        <v>0</v>
      </c>
      <c r="Q48" s="246">
        <f>ROUND(E48*P48,2)</f>
        <v>0</v>
      </c>
      <c r="R48" s="246" t="s">
        <v>169</v>
      </c>
      <c r="S48" s="246" t="s">
        <v>115</v>
      </c>
      <c r="T48" s="247" t="s">
        <v>116</v>
      </c>
      <c r="U48" s="224">
        <v>0.65</v>
      </c>
      <c r="V48" s="224">
        <f>ROUND(E48*U48,2)</f>
        <v>161</v>
      </c>
      <c r="W48" s="224"/>
      <c r="X48" s="224" t="s">
        <v>117</v>
      </c>
      <c r="Y48" s="214"/>
      <c r="Z48" s="214"/>
      <c r="AA48" s="214"/>
      <c r="AB48" s="214"/>
      <c r="AC48" s="214"/>
      <c r="AD48" s="214"/>
      <c r="AE48" s="214"/>
      <c r="AF48" s="214"/>
      <c r="AG48" s="214" t="s">
        <v>118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21"/>
      <c r="B49" s="222"/>
      <c r="C49" s="262" t="s">
        <v>174</v>
      </c>
      <c r="D49" s="249"/>
      <c r="E49" s="249"/>
      <c r="F49" s="249"/>
      <c r="G49" s="249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14"/>
      <c r="Z49" s="214"/>
      <c r="AA49" s="214"/>
      <c r="AB49" s="214"/>
      <c r="AC49" s="214"/>
      <c r="AD49" s="214"/>
      <c r="AE49" s="214"/>
      <c r="AF49" s="214"/>
      <c r="AG49" s="214" t="s">
        <v>120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48" t="str">
        <f>C49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49" s="214"/>
      <c r="BC49" s="214"/>
      <c r="BD49" s="214"/>
      <c r="BE49" s="214"/>
      <c r="BF49" s="214"/>
      <c r="BG49" s="214"/>
      <c r="BH49" s="214"/>
    </row>
    <row r="50" spans="1:60" outlineLevel="1" x14ac:dyDescent="0.2">
      <c r="A50" s="221"/>
      <c r="B50" s="222"/>
      <c r="C50" s="263" t="s">
        <v>175</v>
      </c>
      <c r="D50" s="226"/>
      <c r="E50" s="227">
        <v>247.6968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14"/>
      <c r="Z50" s="214"/>
      <c r="AA50" s="214"/>
      <c r="AB50" s="214"/>
      <c r="AC50" s="214"/>
      <c r="AD50" s="214"/>
      <c r="AE50" s="214"/>
      <c r="AF50" s="214"/>
      <c r="AG50" s="214" t="s">
        <v>126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41">
        <v>15</v>
      </c>
      <c r="B51" s="242" t="s">
        <v>176</v>
      </c>
      <c r="C51" s="261" t="s">
        <v>177</v>
      </c>
      <c r="D51" s="243" t="s">
        <v>113</v>
      </c>
      <c r="E51" s="244">
        <v>247.6968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6">
        <v>0</v>
      </c>
      <c r="O51" s="246">
        <f>ROUND(E51*N51,2)</f>
        <v>0</v>
      </c>
      <c r="P51" s="246">
        <v>0</v>
      </c>
      <c r="Q51" s="246">
        <f>ROUND(E51*P51,2)</f>
        <v>0</v>
      </c>
      <c r="R51" s="246" t="s">
        <v>169</v>
      </c>
      <c r="S51" s="246" t="s">
        <v>115</v>
      </c>
      <c r="T51" s="247" t="s">
        <v>116</v>
      </c>
      <c r="U51" s="224">
        <v>0.35</v>
      </c>
      <c r="V51" s="224">
        <f>ROUND(E51*U51,2)</f>
        <v>86.69</v>
      </c>
      <c r="W51" s="224"/>
      <c r="X51" s="224" t="s">
        <v>117</v>
      </c>
      <c r="Y51" s="214"/>
      <c r="Z51" s="214"/>
      <c r="AA51" s="214"/>
      <c r="AB51" s="214"/>
      <c r="AC51" s="214"/>
      <c r="AD51" s="214"/>
      <c r="AE51" s="214"/>
      <c r="AF51" s="214"/>
      <c r="AG51" s="214" t="s">
        <v>118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22.5" outlineLevel="1" x14ac:dyDescent="0.2">
      <c r="A52" s="221"/>
      <c r="B52" s="222"/>
      <c r="C52" s="262" t="s">
        <v>174</v>
      </c>
      <c r="D52" s="249"/>
      <c r="E52" s="249"/>
      <c r="F52" s="249"/>
      <c r="G52" s="249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14"/>
      <c r="Z52" s="214"/>
      <c r="AA52" s="214"/>
      <c r="AB52" s="214"/>
      <c r="AC52" s="214"/>
      <c r="AD52" s="214"/>
      <c r="AE52" s="214"/>
      <c r="AF52" s="214"/>
      <c r="AG52" s="214" t="s">
        <v>120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48" t="str">
        <f>C52</f>
        <v>svislé nebo šikmé (odkloněné), půdorysně přímé nebo zalomené nadzákladových zdí nosných, výplňových, obkladových, půdních, štítových, poprsních apod. ve volném prostranství, ve volných nebo zapažených jámách, rýhách, šachtách, včetně případných vzpěr,</v>
      </c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21"/>
      <c r="B53" s="222"/>
      <c r="C53" s="263" t="s">
        <v>178</v>
      </c>
      <c r="D53" s="226"/>
      <c r="E53" s="227">
        <v>247.6968</v>
      </c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14"/>
      <c r="Z53" s="214"/>
      <c r="AA53" s="214"/>
      <c r="AB53" s="214"/>
      <c r="AC53" s="214"/>
      <c r="AD53" s="214"/>
      <c r="AE53" s="214"/>
      <c r="AF53" s="214"/>
      <c r="AG53" s="214" t="s">
        <v>126</v>
      </c>
      <c r="AH53" s="214">
        <v>5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41">
        <v>16</v>
      </c>
      <c r="B54" s="242" t="s">
        <v>179</v>
      </c>
      <c r="C54" s="261" t="s">
        <v>180</v>
      </c>
      <c r="D54" s="243" t="s">
        <v>181</v>
      </c>
      <c r="E54" s="244">
        <v>3.3439100000000002</v>
      </c>
      <c r="F54" s="245"/>
      <c r="G54" s="246">
        <f>ROUND(E54*F54,2)</f>
        <v>0</v>
      </c>
      <c r="H54" s="245"/>
      <c r="I54" s="246">
        <f>ROUND(E54*H54,2)</f>
        <v>0</v>
      </c>
      <c r="J54" s="245"/>
      <c r="K54" s="246">
        <f>ROUND(E54*J54,2)</f>
        <v>0</v>
      </c>
      <c r="L54" s="246">
        <v>21</v>
      </c>
      <c r="M54" s="246">
        <f>G54*(1+L54/100)</f>
        <v>0</v>
      </c>
      <c r="N54" s="246">
        <v>1.0202899999999999</v>
      </c>
      <c r="O54" s="246">
        <f>ROUND(E54*N54,2)</f>
        <v>3.41</v>
      </c>
      <c r="P54" s="246">
        <v>0</v>
      </c>
      <c r="Q54" s="246">
        <f>ROUND(E54*P54,2)</f>
        <v>0</v>
      </c>
      <c r="R54" s="246" t="s">
        <v>169</v>
      </c>
      <c r="S54" s="246" t="s">
        <v>115</v>
      </c>
      <c r="T54" s="247" t="s">
        <v>116</v>
      </c>
      <c r="U54" s="224">
        <v>25.271000000000001</v>
      </c>
      <c r="V54" s="224">
        <f>ROUND(E54*U54,2)</f>
        <v>84.5</v>
      </c>
      <c r="W54" s="224"/>
      <c r="X54" s="224" t="s">
        <v>117</v>
      </c>
      <c r="Y54" s="214"/>
      <c r="Z54" s="214"/>
      <c r="AA54" s="214"/>
      <c r="AB54" s="214"/>
      <c r="AC54" s="214"/>
      <c r="AD54" s="214"/>
      <c r="AE54" s="214"/>
      <c r="AF54" s="214"/>
      <c r="AG54" s="214" t="s">
        <v>118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21"/>
      <c r="B55" s="222"/>
      <c r="C55" s="262" t="s">
        <v>182</v>
      </c>
      <c r="D55" s="249"/>
      <c r="E55" s="249"/>
      <c r="F55" s="249"/>
      <c r="G55" s="249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14"/>
      <c r="Z55" s="214"/>
      <c r="AA55" s="214"/>
      <c r="AB55" s="214"/>
      <c r="AC55" s="214"/>
      <c r="AD55" s="214"/>
      <c r="AE55" s="214"/>
      <c r="AF55" s="214"/>
      <c r="AG55" s="214" t="s">
        <v>120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21"/>
      <c r="B56" s="222"/>
      <c r="C56" s="263" t="s">
        <v>183</v>
      </c>
      <c r="D56" s="226"/>
      <c r="E56" s="227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14"/>
      <c r="Z56" s="214"/>
      <c r="AA56" s="214"/>
      <c r="AB56" s="214"/>
      <c r="AC56" s="214"/>
      <c r="AD56" s="214"/>
      <c r="AE56" s="214"/>
      <c r="AF56" s="214"/>
      <c r="AG56" s="214" t="s">
        <v>126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21"/>
      <c r="B57" s="222"/>
      <c r="C57" s="263" t="s">
        <v>184</v>
      </c>
      <c r="D57" s="226"/>
      <c r="E57" s="227">
        <v>3.3439100000000002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14"/>
      <c r="Z57" s="214"/>
      <c r="AA57" s="214"/>
      <c r="AB57" s="214"/>
      <c r="AC57" s="214"/>
      <c r="AD57" s="214"/>
      <c r="AE57" s="214"/>
      <c r="AF57" s="214"/>
      <c r="AG57" s="214" t="s">
        <v>126</v>
      </c>
      <c r="AH57" s="214">
        <v>5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ht="22.5" outlineLevel="1" x14ac:dyDescent="0.2">
      <c r="A58" s="241">
        <v>17</v>
      </c>
      <c r="B58" s="242" t="s">
        <v>185</v>
      </c>
      <c r="C58" s="261" t="s">
        <v>186</v>
      </c>
      <c r="D58" s="243" t="s">
        <v>187</v>
      </c>
      <c r="E58" s="244">
        <v>142.90199999999999</v>
      </c>
      <c r="F58" s="245"/>
      <c r="G58" s="246">
        <f>ROUND(E58*F58,2)</f>
        <v>0</v>
      </c>
      <c r="H58" s="245"/>
      <c r="I58" s="246">
        <f>ROUND(E58*H58,2)</f>
        <v>0</v>
      </c>
      <c r="J58" s="245"/>
      <c r="K58" s="246">
        <f>ROUND(E58*J58,2)</f>
        <v>0</v>
      </c>
      <c r="L58" s="246">
        <v>21</v>
      </c>
      <c r="M58" s="246">
        <f>G58*(1+L58/100)</f>
        <v>0</v>
      </c>
      <c r="N58" s="246">
        <v>1.1800000000000001E-3</v>
      </c>
      <c r="O58" s="246">
        <f>ROUND(E58*N58,2)</f>
        <v>0.17</v>
      </c>
      <c r="P58" s="246">
        <v>0</v>
      </c>
      <c r="Q58" s="246">
        <f>ROUND(E58*P58,2)</f>
        <v>0</v>
      </c>
      <c r="R58" s="246" t="s">
        <v>188</v>
      </c>
      <c r="S58" s="246" t="s">
        <v>115</v>
      </c>
      <c r="T58" s="247" t="s">
        <v>116</v>
      </c>
      <c r="U58" s="224">
        <v>1.1499999999999999</v>
      </c>
      <c r="V58" s="224">
        <f>ROUND(E58*U58,2)</f>
        <v>164.34</v>
      </c>
      <c r="W58" s="224"/>
      <c r="X58" s="224" t="s">
        <v>117</v>
      </c>
      <c r="Y58" s="214"/>
      <c r="Z58" s="214"/>
      <c r="AA58" s="214"/>
      <c r="AB58" s="214"/>
      <c r="AC58" s="214"/>
      <c r="AD58" s="214"/>
      <c r="AE58" s="214"/>
      <c r="AF58" s="214"/>
      <c r="AG58" s="214" t="s">
        <v>118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">
      <c r="A59" s="221"/>
      <c r="B59" s="222"/>
      <c r="C59" s="263" t="s">
        <v>189</v>
      </c>
      <c r="D59" s="226"/>
      <c r="E59" s="227">
        <v>142.90199999999999</v>
      </c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14"/>
      <c r="Z59" s="214"/>
      <c r="AA59" s="214"/>
      <c r="AB59" s="214"/>
      <c r="AC59" s="214"/>
      <c r="AD59" s="214"/>
      <c r="AE59" s="214"/>
      <c r="AF59" s="214"/>
      <c r="AG59" s="214" t="s">
        <v>126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41">
        <v>18</v>
      </c>
      <c r="B60" s="242" t="s">
        <v>190</v>
      </c>
      <c r="C60" s="261" t="s">
        <v>191</v>
      </c>
      <c r="D60" s="243" t="s">
        <v>113</v>
      </c>
      <c r="E60" s="244">
        <v>319.14780000000002</v>
      </c>
      <c r="F60" s="245"/>
      <c r="G60" s="246">
        <f>ROUND(E60*F60,2)</f>
        <v>0</v>
      </c>
      <c r="H60" s="245"/>
      <c r="I60" s="246">
        <f>ROUND(E60*H60,2)</f>
        <v>0</v>
      </c>
      <c r="J60" s="245"/>
      <c r="K60" s="246">
        <f>ROUND(E60*J60,2)</f>
        <v>0</v>
      </c>
      <c r="L60" s="246">
        <v>21</v>
      </c>
      <c r="M60" s="246">
        <f>G60*(1+L60/100)</f>
        <v>0</v>
      </c>
      <c r="N60" s="246">
        <v>2.4000000000000001E-4</v>
      </c>
      <c r="O60" s="246">
        <f>ROUND(E60*N60,2)</f>
        <v>0.08</v>
      </c>
      <c r="P60" s="246">
        <v>0</v>
      </c>
      <c r="Q60" s="246">
        <f>ROUND(E60*P60,2)</f>
        <v>0</v>
      </c>
      <c r="R60" s="246" t="s">
        <v>192</v>
      </c>
      <c r="S60" s="246" t="s">
        <v>115</v>
      </c>
      <c r="T60" s="247" t="s">
        <v>116</v>
      </c>
      <c r="U60" s="224">
        <v>0.23899999999999999</v>
      </c>
      <c r="V60" s="224">
        <f>ROUND(E60*U60,2)</f>
        <v>76.28</v>
      </c>
      <c r="W60" s="224"/>
      <c r="X60" s="224" t="s">
        <v>117</v>
      </c>
      <c r="Y60" s="214"/>
      <c r="Z60" s="214"/>
      <c r="AA60" s="214"/>
      <c r="AB60" s="214"/>
      <c r="AC60" s="214"/>
      <c r="AD60" s="214"/>
      <c r="AE60" s="214"/>
      <c r="AF60" s="214"/>
      <c r="AG60" s="214" t="s">
        <v>118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1" x14ac:dyDescent="0.2">
      <c r="A61" s="221"/>
      <c r="B61" s="222"/>
      <c r="C61" s="263" t="s">
        <v>193</v>
      </c>
      <c r="D61" s="226"/>
      <c r="E61" s="227">
        <v>319.14780000000002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14"/>
      <c r="Z61" s="214"/>
      <c r="AA61" s="214"/>
      <c r="AB61" s="214"/>
      <c r="AC61" s="214"/>
      <c r="AD61" s="214"/>
      <c r="AE61" s="214"/>
      <c r="AF61" s="214"/>
      <c r="AG61" s="214" t="s">
        <v>126</v>
      </c>
      <c r="AH61" s="214">
        <v>5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x14ac:dyDescent="0.2">
      <c r="A62" s="235" t="s">
        <v>109</v>
      </c>
      <c r="B62" s="236" t="s">
        <v>68</v>
      </c>
      <c r="C62" s="260" t="s">
        <v>69</v>
      </c>
      <c r="D62" s="237"/>
      <c r="E62" s="238"/>
      <c r="F62" s="239"/>
      <c r="G62" s="239">
        <f>SUMIF(AG63:AG68,"&lt;&gt;NOR",G63:G68)</f>
        <v>0</v>
      </c>
      <c r="H62" s="239"/>
      <c r="I62" s="239">
        <f>SUM(I63:I68)</f>
        <v>0</v>
      </c>
      <c r="J62" s="239"/>
      <c r="K62" s="239">
        <f>SUM(K63:K68)</f>
        <v>0</v>
      </c>
      <c r="L62" s="239"/>
      <c r="M62" s="239">
        <f>SUM(M63:M68)</f>
        <v>0</v>
      </c>
      <c r="N62" s="239"/>
      <c r="O62" s="239">
        <f>SUM(O63:O68)</f>
        <v>1.49</v>
      </c>
      <c r="P62" s="239"/>
      <c r="Q62" s="239">
        <f>SUM(Q63:Q68)</f>
        <v>0</v>
      </c>
      <c r="R62" s="239"/>
      <c r="S62" s="239"/>
      <c r="T62" s="240"/>
      <c r="U62" s="234"/>
      <c r="V62" s="234">
        <f>SUM(V63:V68)</f>
        <v>140.75</v>
      </c>
      <c r="W62" s="234"/>
      <c r="X62" s="234"/>
      <c r="AG62" t="s">
        <v>110</v>
      </c>
    </row>
    <row r="63" spans="1:60" outlineLevel="1" x14ac:dyDescent="0.2">
      <c r="A63" s="241">
        <v>19</v>
      </c>
      <c r="B63" s="242" t="s">
        <v>194</v>
      </c>
      <c r="C63" s="261" t="s">
        <v>195</v>
      </c>
      <c r="D63" s="243" t="s">
        <v>113</v>
      </c>
      <c r="E63" s="244">
        <v>319.14780000000002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6">
        <v>2.5200000000000001E-3</v>
      </c>
      <c r="O63" s="246">
        <f>ROUND(E63*N63,2)</f>
        <v>0.8</v>
      </c>
      <c r="P63" s="246">
        <v>0</v>
      </c>
      <c r="Q63" s="246">
        <f>ROUND(E63*P63,2)</f>
        <v>0</v>
      </c>
      <c r="R63" s="246" t="s">
        <v>169</v>
      </c>
      <c r="S63" s="246" t="s">
        <v>115</v>
      </c>
      <c r="T63" s="247" t="s">
        <v>116</v>
      </c>
      <c r="U63" s="224">
        <v>0.19</v>
      </c>
      <c r="V63" s="224">
        <f>ROUND(E63*U63,2)</f>
        <v>60.64</v>
      </c>
      <c r="W63" s="224"/>
      <c r="X63" s="224" t="s">
        <v>117</v>
      </c>
      <c r="Y63" s="214"/>
      <c r="Z63" s="214"/>
      <c r="AA63" s="214"/>
      <c r="AB63" s="214"/>
      <c r="AC63" s="214"/>
      <c r="AD63" s="214"/>
      <c r="AE63" s="214"/>
      <c r="AF63" s="214"/>
      <c r="AG63" s="214" t="s">
        <v>118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">
      <c r="A64" s="221"/>
      <c r="B64" s="222"/>
      <c r="C64" s="262" t="s">
        <v>196</v>
      </c>
      <c r="D64" s="249"/>
      <c r="E64" s="249"/>
      <c r="F64" s="249"/>
      <c r="G64" s="249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14"/>
      <c r="Z64" s="214"/>
      <c r="AA64" s="214"/>
      <c r="AB64" s="214"/>
      <c r="AC64" s="214"/>
      <c r="AD64" s="214"/>
      <c r="AE64" s="214"/>
      <c r="AF64" s="214"/>
      <c r="AG64" s="214" t="s">
        <v>120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48" t="str">
        <f>C64</f>
        <v>pilířů, svislých panelových konstrukcí, s oprášením podkladu, bez zakrývání při stříkání (viz 610 99)</v>
      </c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21"/>
      <c r="B65" s="222"/>
      <c r="C65" s="263" t="s">
        <v>197</v>
      </c>
      <c r="D65" s="226"/>
      <c r="E65" s="227">
        <v>319.14780000000002</v>
      </c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14"/>
      <c r="Z65" s="214"/>
      <c r="AA65" s="214"/>
      <c r="AB65" s="214"/>
      <c r="AC65" s="214"/>
      <c r="AD65" s="214"/>
      <c r="AE65" s="214"/>
      <c r="AF65" s="214"/>
      <c r="AG65" s="214" t="s">
        <v>126</v>
      </c>
      <c r="AH65" s="214">
        <v>5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41">
        <v>20</v>
      </c>
      <c r="B66" s="242" t="s">
        <v>198</v>
      </c>
      <c r="C66" s="261" t="s">
        <v>199</v>
      </c>
      <c r="D66" s="243" t="s">
        <v>113</v>
      </c>
      <c r="E66" s="244">
        <v>319.14780000000002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6">
        <v>2.1700000000000001E-3</v>
      </c>
      <c r="O66" s="246">
        <f>ROUND(E66*N66,2)</f>
        <v>0.69</v>
      </c>
      <c r="P66" s="246">
        <v>0</v>
      </c>
      <c r="Q66" s="246">
        <f>ROUND(E66*P66,2)</f>
        <v>0</v>
      </c>
      <c r="R66" s="246" t="s">
        <v>169</v>
      </c>
      <c r="S66" s="246" t="s">
        <v>115</v>
      </c>
      <c r="T66" s="247" t="s">
        <v>116</v>
      </c>
      <c r="U66" s="224">
        <v>0.251</v>
      </c>
      <c r="V66" s="224">
        <f>ROUND(E66*U66,2)</f>
        <v>80.11</v>
      </c>
      <c r="W66" s="224"/>
      <c r="X66" s="224" t="s">
        <v>117</v>
      </c>
      <c r="Y66" s="214"/>
      <c r="Z66" s="214"/>
      <c r="AA66" s="214"/>
      <c r="AB66" s="214"/>
      <c r="AC66" s="214"/>
      <c r="AD66" s="214"/>
      <c r="AE66" s="214"/>
      <c r="AF66" s="214"/>
      <c r="AG66" s="214" t="s">
        <v>118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">
      <c r="A67" s="221"/>
      <c r="B67" s="222"/>
      <c r="C67" s="262" t="s">
        <v>200</v>
      </c>
      <c r="D67" s="249"/>
      <c r="E67" s="249"/>
      <c r="F67" s="249"/>
      <c r="G67" s="249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14"/>
      <c r="Z67" s="214"/>
      <c r="AA67" s="214"/>
      <c r="AB67" s="214"/>
      <c r="AC67" s="214"/>
      <c r="AD67" s="214"/>
      <c r="AE67" s="214"/>
      <c r="AF67" s="214"/>
      <c r="AG67" s="214" t="s">
        <v>120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21"/>
      <c r="B68" s="222"/>
      <c r="C68" s="263" t="s">
        <v>201</v>
      </c>
      <c r="D68" s="226"/>
      <c r="E68" s="227">
        <v>319.14780000000002</v>
      </c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14"/>
      <c r="Z68" s="214"/>
      <c r="AA68" s="214"/>
      <c r="AB68" s="214"/>
      <c r="AC68" s="214"/>
      <c r="AD68" s="214"/>
      <c r="AE68" s="214"/>
      <c r="AF68" s="214"/>
      <c r="AG68" s="214" t="s">
        <v>126</v>
      </c>
      <c r="AH68" s="214">
        <v>5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x14ac:dyDescent="0.2">
      <c r="A69" s="235" t="s">
        <v>109</v>
      </c>
      <c r="B69" s="236" t="s">
        <v>70</v>
      </c>
      <c r="C69" s="260" t="s">
        <v>71</v>
      </c>
      <c r="D69" s="237"/>
      <c r="E69" s="238"/>
      <c r="F69" s="239"/>
      <c r="G69" s="239">
        <f>SUMIF(AG70:AG82,"&lt;&gt;NOR",G70:G82)</f>
        <v>0</v>
      </c>
      <c r="H69" s="239"/>
      <c r="I69" s="239">
        <f>SUM(I70:I82)</f>
        <v>0</v>
      </c>
      <c r="J69" s="239"/>
      <c r="K69" s="239">
        <f>SUM(K70:K82)</f>
        <v>0</v>
      </c>
      <c r="L69" s="239"/>
      <c r="M69" s="239">
        <f>SUM(M70:M82)</f>
        <v>0</v>
      </c>
      <c r="N69" s="239"/>
      <c r="O69" s="239">
        <f>SUM(O70:O82)</f>
        <v>0.05</v>
      </c>
      <c r="P69" s="239"/>
      <c r="Q69" s="239">
        <f>SUM(Q70:Q82)</f>
        <v>74.31</v>
      </c>
      <c r="R69" s="239"/>
      <c r="S69" s="239"/>
      <c r="T69" s="240"/>
      <c r="U69" s="234"/>
      <c r="V69" s="234">
        <f>SUM(V70:V82)</f>
        <v>90.759999999999991</v>
      </c>
      <c r="W69" s="234"/>
      <c r="X69" s="234"/>
      <c r="AG69" t="s">
        <v>110</v>
      </c>
    </row>
    <row r="70" spans="1:60" outlineLevel="1" x14ac:dyDescent="0.2">
      <c r="A70" s="241">
        <v>21</v>
      </c>
      <c r="B70" s="242" t="s">
        <v>202</v>
      </c>
      <c r="C70" s="261" t="s">
        <v>203</v>
      </c>
      <c r="D70" s="243" t="s">
        <v>123</v>
      </c>
      <c r="E70" s="244">
        <v>37.154519999999998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6">
        <v>1.2800000000000001E-3</v>
      </c>
      <c r="O70" s="246">
        <f>ROUND(E70*N70,2)</f>
        <v>0.05</v>
      </c>
      <c r="P70" s="246">
        <v>2</v>
      </c>
      <c r="Q70" s="246">
        <f>ROUND(E70*P70,2)</f>
        <v>74.31</v>
      </c>
      <c r="R70" s="246" t="s">
        <v>204</v>
      </c>
      <c r="S70" s="246" t="s">
        <v>115</v>
      </c>
      <c r="T70" s="247" t="s">
        <v>116</v>
      </c>
      <c r="U70" s="224">
        <v>1.7789999999999999</v>
      </c>
      <c r="V70" s="224">
        <f>ROUND(E70*U70,2)</f>
        <v>66.099999999999994</v>
      </c>
      <c r="W70" s="224"/>
      <c r="X70" s="224" t="s">
        <v>117</v>
      </c>
      <c r="Y70" s="214"/>
      <c r="Z70" s="214"/>
      <c r="AA70" s="214"/>
      <c r="AB70" s="214"/>
      <c r="AC70" s="214"/>
      <c r="AD70" s="214"/>
      <c r="AE70" s="214"/>
      <c r="AF70" s="214"/>
      <c r="AG70" s="214" t="s">
        <v>118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ht="22.5" outlineLevel="1" x14ac:dyDescent="0.2">
      <c r="A71" s="221"/>
      <c r="B71" s="222"/>
      <c r="C71" s="262" t="s">
        <v>205</v>
      </c>
      <c r="D71" s="249"/>
      <c r="E71" s="249"/>
      <c r="F71" s="249"/>
      <c r="G71" s="249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14"/>
      <c r="Z71" s="214"/>
      <c r="AA71" s="214"/>
      <c r="AB71" s="214"/>
      <c r="AC71" s="214"/>
      <c r="AD71" s="214"/>
      <c r="AE71" s="214"/>
      <c r="AF71" s="214"/>
      <c r="AG71" s="214" t="s">
        <v>120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48" t="str">
        <f>C71</f>
        <v>nebo vybourání otvorů průřezové plochy přes 4 m2 ve zdivu nadzákladovém, včetně pomocného lešení o výšce podlahy do 1900 mm a pro zatížení do 1,5 kPa  (150 kg/m2)</v>
      </c>
      <c r="BB71" s="214"/>
      <c r="BC71" s="214"/>
      <c r="BD71" s="214"/>
      <c r="BE71" s="214"/>
      <c r="BF71" s="214"/>
      <c r="BG71" s="214"/>
      <c r="BH71" s="214"/>
    </row>
    <row r="72" spans="1:60" outlineLevel="1" x14ac:dyDescent="0.2">
      <c r="A72" s="221"/>
      <c r="B72" s="222"/>
      <c r="C72" s="265" t="s">
        <v>206</v>
      </c>
      <c r="D72" s="228"/>
      <c r="E72" s="229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14"/>
      <c r="Z72" s="214"/>
      <c r="AA72" s="214"/>
      <c r="AB72" s="214"/>
      <c r="AC72" s="214"/>
      <c r="AD72" s="214"/>
      <c r="AE72" s="214"/>
      <c r="AF72" s="214"/>
      <c r="AG72" s="214" t="s">
        <v>126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21"/>
      <c r="B73" s="222"/>
      <c r="C73" s="266" t="s">
        <v>207</v>
      </c>
      <c r="D73" s="228"/>
      <c r="E73" s="229">
        <v>54.14</v>
      </c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14"/>
      <c r="Z73" s="214"/>
      <c r="AA73" s="214"/>
      <c r="AB73" s="214"/>
      <c r="AC73" s="214"/>
      <c r="AD73" s="214"/>
      <c r="AE73" s="214"/>
      <c r="AF73" s="214"/>
      <c r="AG73" s="214" t="s">
        <v>126</v>
      </c>
      <c r="AH73" s="214">
        <v>2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">
      <c r="A74" s="221"/>
      <c r="B74" s="222"/>
      <c r="C74" s="266" t="s">
        <v>208</v>
      </c>
      <c r="D74" s="228"/>
      <c r="E74" s="229">
        <v>54.67</v>
      </c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14"/>
      <c r="Z74" s="214"/>
      <c r="AA74" s="214"/>
      <c r="AB74" s="214"/>
      <c r="AC74" s="214"/>
      <c r="AD74" s="214"/>
      <c r="AE74" s="214"/>
      <c r="AF74" s="214"/>
      <c r="AG74" s="214" t="s">
        <v>126</v>
      </c>
      <c r="AH74" s="214">
        <v>2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21"/>
      <c r="B75" s="222"/>
      <c r="C75" s="266" t="s">
        <v>209</v>
      </c>
      <c r="D75" s="228"/>
      <c r="E75" s="229">
        <v>65.819999999999993</v>
      </c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14"/>
      <c r="Z75" s="214"/>
      <c r="AA75" s="214"/>
      <c r="AB75" s="214"/>
      <c r="AC75" s="214"/>
      <c r="AD75" s="214"/>
      <c r="AE75" s="214"/>
      <c r="AF75" s="214"/>
      <c r="AG75" s="214" t="s">
        <v>126</v>
      </c>
      <c r="AH75" s="214">
        <v>2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21"/>
      <c r="B76" s="222"/>
      <c r="C76" s="266" t="s">
        <v>210</v>
      </c>
      <c r="D76" s="228"/>
      <c r="E76" s="229">
        <v>63.54</v>
      </c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14"/>
      <c r="Z76" s="214"/>
      <c r="AA76" s="214"/>
      <c r="AB76" s="214"/>
      <c r="AC76" s="214"/>
      <c r="AD76" s="214"/>
      <c r="AE76" s="214"/>
      <c r="AF76" s="214"/>
      <c r="AG76" s="214" t="s">
        <v>126</v>
      </c>
      <c r="AH76" s="214">
        <v>2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">
      <c r="A77" s="221"/>
      <c r="B77" s="222"/>
      <c r="C77" s="267" t="s">
        <v>211</v>
      </c>
      <c r="D77" s="230"/>
      <c r="E77" s="231">
        <v>238.17</v>
      </c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14"/>
      <c r="Z77" s="214"/>
      <c r="AA77" s="214"/>
      <c r="AB77" s="214"/>
      <c r="AC77" s="214"/>
      <c r="AD77" s="214"/>
      <c r="AE77" s="214"/>
      <c r="AF77" s="214"/>
      <c r="AG77" s="214" t="s">
        <v>126</v>
      </c>
      <c r="AH77" s="214">
        <v>3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21"/>
      <c r="B78" s="222"/>
      <c r="C78" s="265" t="s">
        <v>212</v>
      </c>
      <c r="D78" s="228"/>
      <c r="E78" s="229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14"/>
      <c r="Z78" s="214"/>
      <c r="AA78" s="214"/>
      <c r="AB78" s="214"/>
      <c r="AC78" s="214"/>
      <c r="AD78" s="214"/>
      <c r="AE78" s="214"/>
      <c r="AF78" s="214"/>
      <c r="AG78" s="214" t="s">
        <v>126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21"/>
      <c r="B79" s="222"/>
      <c r="C79" s="263" t="s">
        <v>213</v>
      </c>
      <c r="D79" s="226"/>
      <c r="E79" s="227">
        <v>37.154519999999998</v>
      </c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14"/>
      <c r="Z79" s="214"/>
      <c r="AA79" s="214"/>
      <c r="AB79" s="214"/>
      <c r="AC79" s="214"/>
      <c r="AD79" s="214"/>
      <c r="AE79" s="214"/>
      <c r="AF79" s="214"/>
      <c r="AG79" s="214" t="s">
        <v>126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ht="22.5" outlineLevel="1" x14ac:dyDescent="0.2">
      <c r="A80" s="241">
        <v>22</v>
      </c>
      <c r="B80" s="242" t="s">
        <v>214</v>
      </c>
      <c r="C80" s="261" t="s">
        <v>215</v>
      </c>
      <c r="D80" s="243" t="s">
        <v>123</v>
      </c>
      <c r="E80" s="244">
        <v>0.81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6">
        <v>0</v>
      </c>
      <c r="O80" s="246">
        <f>ROUND(E80*N80,2)</f>
        <v>0</v>
      </c>
      <c r="P80" s="246">
        <v>0</v>
      </c>
      <c r="Q80" s="246">
        <f>ROUND(E80*P80,2)</f>
        <v>0</v>
      </c>
      <c r="R80" s="246" t="s">
        <v>114</v>
      </c>
      <c r="S80" s="246" t="s">
        <v>115</v>
      </c>
      <c r="T80" s="247" t="s">
        <v>116</v>
      </c>
      <c r="U80" s="224">
        <v>30.439</v>
      </c>
      <c r="V80" s="224">
        <f>ROUND(E80*U80,2)</f>
        <v>24.66</v>
      </c>
      <c r="W80" s="224"/>
      <c r="X80" s="224" t="s">
        <v>117</v>
      </c>
      <c r="Y80" s="214"/>
      <c r="Z80" s="214"/>
      <c r="AA80" s="214"/>
      <c r="AB80" s="214"/>
      <c r="AC80" s="214"/>
      <c r="AD80" s="214"/>
      <c r="AE80" s="214"/>
      <c r="AF80" s="214"/>
      <c r="AG80" s="214" t="s">
        <v>118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21"/>
      <c r="B81" s="222"/>
      <c r="C81" s="262" t="s">
        <v>216</v>
      </c>
      <c r="D81" s="249"/>
      <c r="E81" s="249"/>
      <c r="F81" s="249"/>
      <c r="G81" s="249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14"/>
      <c r="Z81" s="214"/>
      <c r="AA81" s="214"/>
      <c r="AB81" s="214"/>
      <c r="AC81" s="214"/>
      <c r="AD81" s="214"/>
      <c r="AE81" s="214"/>
      <c r="AF81" s="214"/>
      <c r="AG81" s="214" t="s">
        <v>120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21"/>
      <c r="B82" s="222"/>
      <c r="C82" s="263" t="s">
        <v>217</v>
      </c>
      <c r="D82" s="226"/>
      <c r="E82" s="227">
        <v>0.81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14"/>
      <c r="Z82" s="214"/>
      <c r="AA82" s="214"/>
      <c r="AB82" s="214"/>
      <c r="AC82" s="214"/>
      <c r="AD82" s="214"/>
      <c r="AE82" s="214"/>
      <c r="AF82" s="214"/>
      <c r="AG82" s="214" t="s">
        <v>126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x14ac:dyDescent="0.2">
      <c r="A83" s="235" t="s">
        <v>109</v>
      </c>
      <c r="B83" s="236" t="s">
        <v>72</v>
      </c>
      <c r="C83" s="260" t="s">
        <v>73</v>
      </c>
      <c r="D83" s="237"/>
      <c r="E83" s="238"/>
      <c r="F83" s="239"/>
      <c r="G83" s="239">
        <f>SUMIF(AG84:AG85,"&lt;&gt;NOR",G84:G85)</f>
        <v>0</v>
      </c>
      <c r="H83" s="239"/>
      <c r="I83" s="239">
        <f>SUM(I84:I85)</f>
        <v>0</v>
      </c>
      <c r="J83" s="239"/>
      <c r="K83" s="239">
        <f>SUM(K84:K85)</f>
        <v>0</v>
      </c>
      <c r="L83" s="239"/>
      <c r="M83" s="239">
        <f>SUM(M84:M85)</f>
        <v>0</v>
      </c>
      <c r="N83" s="239"/>
      <c r="O83" s="239">
        <f>SUM(O84:O85)</f>
        <v>0</v>
      </c>
      <c r="P83" s="239"/>
      <c r="Q83" s="239">
        <f>SUM(Q84:Q85)</f>
        <v>0</v>
      </c>
      <c r="R83" s="239"/>
      <c r="S83" s="239"/>
      <c r="T83" s="240"/>
      <c r="U83" s="234"/>
      <c r="V83" s="234">
        <f>SUM(V84:V85)</f>
        <v>124.98</v>
      </c>
      <c r="W83" s="234"/>
      <c r="X83" s="234"/>
      <c r="AG83" t="s">
        <v>110</v>
      </c>
    </row>
    <row r="84" spans="1:60" ht="33.75" outlineLevel="1" x14ac:dyDescent="0.2">
      <c r="A84" s="241">
        <v>23</v>
      </c>
      <c r="B84" s="242" t="s">
        <v>218</v>
      </c>
      <c r="C84" s="261" t="s">
        <v>219</v>
      </c>
      <c r="D84" s="243" t="s">
        <v>181</v>
      </c>
      <c r="E84" s="244">
        <v>133.16842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6">
        <v>0</v>
      </c>
      <c r="O84" s="246">
        <f>ROUND(E84*N84,2)</f>
        <v>0</v>
      </c>
      <c r="P84" s="246">
        <v>0</v>
      </c>
      <c r="Q84" s="246">
        <f>ROUND(E84*P84,2)</f>
        <v>0</v>
      </c>
      <c r="R84" s="246" t="s">
        <v>188</v>
      </c>
      <c r="S84" s="246" t="s">
        <v>115</v>
      </c>
      <c r="T84" s="247" t="s">
        <v>115</v>
      </c>
      <c r="U84" s="224">
        <v>0.9385</v>
      </c>
      <c r="V84" s="224">
        <f>ROUND(E84*U84,2)</f>
        <v>124.98</v>
      </c>
      <c r="W84" s="224"/>
      <c r="X84" s="224" t="s">
        <v>220</v>
      </c>
      <c r="Y84" s="214"/>
      <c r="Z84" s="214"/>
      <c r="AA84" s="214"/>
      <c r="AB84" s="214"/>
      <c r="AC84" s="214"/>
      <c r="AD84" s="214"/>
      <c r="AE84" s="214"/>
      <c r="AF84" s="214"/>
      <c r="AG84" s="214" t="s">
        <v>221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21"/>
      <c r="B85" s="222"/>
      <c r="C85" s="262" t="s">
        <v>222</v>
      </c>
      <c r="D85" s="249"/>
      <c r="E85" s="249"/>
      <c r="F85" s="249"/>
      <c r="G85" s="249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14"/>
      <c r="Z85" s="214"/>
      <c r="AA85" s="214"/>
      <c r="AB85" s="214"/>
      <c r="AC85" s="214"/>
      <c r="AD85" s="214"/>
      <c r="AE85" s="214"/>
      <c r="AF85" s="214"/>
      <c r="AG85" s="214" t="s">
        <v>120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x14ac:dyDescent="0.2">
      <c r="A86" s="235" t="s">
        <v>109</v>
      </c>
      <c r="B86" s="236" t="s">
        <v>74</v>
      </c>
      <c r="C86" s="260" t="s">
        <v>75</v>
      </c>
      <c r="D86" s="237"/>
      <c r="E86" s="238"/>
      <c r="F86" s="239"/>
      <c r="G86" s="239">
        <f>SUMIF(AG87:AG88,"&lt;&gt;NOR",G87:G88)</f>
        <v>0</v>
      </c>
      <c r="H86" s="239"/>
      <c r="I86" s="239">
        <f>SUM(I87:I88)</f>
        <v>0</v>
      </c>
      <c r="J86" s="239"/>
      <c r="K86" s="239">
        <f>SUM(K87:K88)</f>
        <v>0</v>
      </c>
      <c r="L86" s="239"/>
      <c r="M86" s="239">
        <f>SUM(M87:M88)</f>
        <v>0</v>
      </c>
      <c r="N86" s="239"/>
      <c r="O86" s="239">
        <f>SUM(O87:O88)</f>
        <v>7.0000000000000007E-2</v>
      </c>
      <c r="P86" s="239"/>
      <c r="Q86" s="239">
        <f>SUM(Q87:Q88)</f>
        <v>0</v>
      </c>
      <c r="R86" s="239"/>
      <c r="S86" s="239"/>
      <c r="T86" s="240"/>
      <c r="U86" s="234"/>
      <c r="V86" s="234">
        <f>SUM(V87:V88)</f>
        <v>9.2899999999999991</v>
      </c>
      <c r="W86" s="234"/>
      <c r="X86" s="234"/>
      <c r="AG86" t="s">
        <v>110</v>
      </c>
    </row>
    <row r="87" spans="1:60" outlineLevel="1" x14ac:dyDescent="0.2">
      <c r="A87" s="241">
        <v>24</v>
      </c>
      <c r="B87" s="242" t="s">
        <v>223</v>
      </c>
      <c r="C87" s="261" t="s">
        <v>224</v>
      </c>
      <c r="D87" s="243" t="s">
        <v>113</v>
      </c>
      <c r="E87" s="244">
        <v>71.450999999999993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6">
        <v>9.5E-4</v>
      </c>
      <c r="O87" s="246">
        <f>ROUND(E87*N87,2)</f>
        <v>7.0000000000000007E-2</v>
      </c>
      <c r="P87" s="246">
        <v>0</v>
      </c>
      <c r="Q87" s="246">
        <f>ROUND(E87*P87,2)</f>
        <v>0</v>
      </c>
      <c r="R87" s="246" t="s">
        <v>225</v>
      </c>
      <c r="S87" s="246" t="s">
        <v>115</v>
      </c>
      <c r="T87" s="247" t="s">
        <v>116</v>
      </c>
      <c r="U87" s="224">
        <v>0.13</v>
      </c>
      <c r="V87" s="224">
        <f>ROUND(E87*U87,2)</f>
        <v>9.2899999999999991</v>
      </c>
      <c r="W87" s="224"/>
      <c r="X87" s="224" t="s">
        <v>117</v>
      </c>
      <c r="Y87" s="214"/>
      <c r="Z87" s="214"/>
      <c r="AA87" s="214"/>
      <c r="AB87" s="214"/>
      <c r="AC87" s="214"/>
      <c r="AD87" s="214"/>
      <c r="AE87" s="214"/>
      <c r="AF87" s="214"/>
      <c r="AG87" s="214" t="s">
        <v>118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21"/>
      <c r="B88" s="222"/>
      <c r="C88" s="263" t="s">
        <v>226</v>
      </c>
      <c r="D88" s="226"/>
      <c r="E88" s="227">
        <v>71.450999999999993</v>
      </c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14"/>
      <c r="Z88" s="214"/>
      <c r="AA88" s="214"/>
      <c r="AB88" s="214"/>
      <c r="AC88" s="214"/>
      <c r="AD88" s="214"/>
      <c r="AE88" s="214"/>
      <c r="AF88" s="214"/>
      <c r="AG88" s="214" t="s">
        <v>126</v>
      </c>
      <c r="AH88" s="214">
        <v>5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x14ac:dyDescent="0.2">
      <c r="A89" s="235" t="s">
        <v>109</v>
      </c>
      <c r="B89" s="236" t="s">
        <v>76</v>
      </c>
      <c r="C89" s="260" t="s">
        <v>77</v>
      </c>
      <c r="D89" s="237"/>
      <c r="E89" s="238"/>
      <c r="F89" s="239"/>
      <c r="G89" s="239">
        <f>SUMIF(AG90:AG94,"&lt;&gt;NOR",G90:G94)</f>
        <v>0</v>
      </c>
      <c r="H89" s="239"/>
      <c r="I89" s="239">
        <f>SUM(I90:I94)</f>
        <v>0</v>
      </c>
      <c r="J89" s="239"/>
      <c r="K89" s="239">
        <f>SUM(K90:K94)</f>
        <v>0</v>
      </c>
      <c r="L89" s="239"/>
      <c r="M89" s="239">
        <f>SUM(M90:M94)</f>
        <v>0</v>
      </c>
      <c r="N89" s="239"/>
      <c r="O89" s="239">
        <f>SUM(O90:O94)</f>
        <v>0</v>
      </c>
      <c r="P89" s="239"/>
      <c r="Q89" s="239">
        <f>SUM(Q90:Q94)</f>
        <v>0</v>
      </c>
      <c r="R89" s="239"/>
      <c r="S89" s="239"/>
      <c r="T89" s="240"/>
      <c r="U89" s="234"/>
      <c r="V89" s="234">
        <f>SUM(V90:V94)</f>
        <v>97.65</v>
      </c>
      <c r="W89" s="234"/>
      <c r="X89" s="234"/>
      <c r="AG89" t="s">
        <v>110</v>
      </c>
    </row>
    <row r="90" spans="1:60" outlineLevel="1" x14ac:dyDescent="0.2">
      <c r="A90" s="241">
        <v>25</v>
      </c>
      <c r="B90" s="242" t="s">
        <v>227</v>
      </c>
      <c r="C90" s="261" t="s">
        <v>228</v>
      </c>
      <c r="D90" s="243" t="s">
        <v>187</v>
      </c>
      <c r="E90" s="244">
        <v>238.17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6">
        <v>0</v>
      </c>
      <c r="O90" s="246">
        <f>ROUND(E90*N90,2)</f>
        <v>0</v>
      </c>
      <c r="P90" s="246">
        <v>0</v>
      </c>
      <c r="Q90" s="246">
        <f>ROUND(E90*P90,2)</f>
        <v>0</v>
      </c>
      <c r="R90" s="246" t="s">
        <v>229</v>
      </c>
      <c r="S90" s="246" t="s">
        <v>115</v>
      </c>
      <c r="T90" s="247" t="s">
        <v>116</v>
      </c>
      <c r="U90" s="224">
        <v>0.41</v>
      </c>
      <c r="V90" s="224">
        <f>ROUND(E90*U90,2)</f>
        <v>97.65</v>
      </c>
      <c r="W90" s="224"/>
      <c r="X90" s="224" t="s">
        <v>117</v>
      </c>
      <c r="Y90" s="214"/>
      <c r="Z90" s="214"/>
      <c r="AA90" s="214"/>
      <c r="AB90" s="214"/>
      <c r="AC90" s="214"/>
      <c r="AD90" s="214"/>
      <c r="AE90" s="214"/>
      <c r="AF90" s="214"/>
      <c r="AG90" s="214" t="s">
        <v>118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">
      <c r="A91" s="221"/>
      <c r="B91" s="222"/>
      <c r="C91" s="263" t="s">
        <v>230</v>
      </c>
      <c r="D91" s="226"/>
      <c r="E91" s="227">
        <v>54.14</v>
      </c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14"/>
      <c r="Z91" s="214"/>
      <c r="AA91" s="214"/>
      <c r="AB91" s="214"/>
      <c r="AC91" s="214"/>
      <c r="AD91" s="214"/>
      <c r="AE91" s="214"/>
      <c r="AF91" s="214"/>
      <c r="AG91" s="214" t="s">
        <v>126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21"/>
      <c r="B92" s="222"/>
      <c r="C92" s="263" t="s">
        <v>231</v>
      </c>
      <c r="D92" s="226"/>
      <c r="E92" s="227">
        <v>54.67</v>
      </c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14"/>
      <c r="Z92" s="214"/>
      <c r="AA92" s="214"/>
      <c r="AB92" s="214"/>
      <c r="AC92" s="214"/>
      <c r="AD92" s="214"/>
      <c r="AE92" s="214"/>
      <c r="AF92" s="214"/>
      <c r="AG92" s="214" t="s">
        <v>126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21"/>
      <c r="B93" s="222"/>
      <c r="C93" s="263" t="s">
        <v>232</v>
      </c>
      <c r="D93" s="226"/>
      <c r="E93" s="227">
        <v>65.819999999999993</v>
      </c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14"/>
      <c r="Z93" s="214"/>
      <c r="AA93" s="214"/>
      <c r="AB93" s="214"/>
      <c r="AC93" s="214"/>
      <c r="AD93" s="214"/>
      <c r="AE93" s="214"/>
      <c r="AF93" s="214"/>
      <c r="AG93" s="214" t="s">
        <v>126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21"/>
      <c r="B94" s="222"/>
      <c r="C94" s="263" t="s">
        <v>233</v>
      </c>
      <c r="D94" s="226"/>
      <c r="E94" s="227">
        <v>63.54</v>
      </c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14"/>
      <c r="Z94" s="214"/>
      <c r="AA94" s="214"/>
      <c r="AB94" s="214"/>
      <c r="AC94" s="214"/>
      <c r="AD94" s="214"/>
      <c r="AE94" s="214"/>
      <c r="AF94" s="214"/>
      <c r="AG94" s="214" t="s">
        <v>126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x14ac:dyDescent="0.2">
      <c r="A95" s="235" t="s">
        <v>109</v>
      </c>
      <c r="B95" s="236" t="s">
        <v>68</v>
      </c>
      <c r="C95" s="260" t="s">
        <v>69</v>
      </c>
      <c r="D95" s="237"/>
      <c r="E95" s="238"/>
      <c r="F95" s="239"/>
      <c r="G95" s="239">
        <f>SUMIF(AG96:AG102,"&lt;&gt;NOR",G96:G102)</f>
        <v>0</v>
      </c>
      <c r="H95" s="239"/>
      <c r="I95" s="239">
        <f>SUM(I96:I102)</f>
        <v>0</v>
      </c>
      <c r="J95" s="239"/>
      <c r="K95" s="239">
        <f>SUM(K96:K102)</f>
        <v>0</v>
      </c>
      <c r="L95" s="239"/>
      <c r="M95" s="239">
        <f>SUM(M96:M102)</f>
        <v>0</v>
      </c>
      <c r="N95" s="239"/>
      <c r="O95" s="239">
        <f>SUM(O96:O102)</f>
        <v>0</v>
      </c>
      <c r="P95" s="239"/>
      <c r="Q95" s="239">
        <f>SUM(Q96:Q102)</f>
        <v>0</v>
      </c>
      <c r="R95" s="239"/>
      <c r="S95" s="239"/>
      <c r="T95" s="240"/>
      <c r="U95" s="234"/>
      <c r="V95" s="234">
        <f>SUM(V96:V102)</f>
        <v>2.99</v>
      </c>
      <c r="W95" s="234"/>
      <c r="X95" s="234"/>
      <c r="AG95" t="s">
        <v>110</v>
      </c>
    </row>
    <row r="96" spans="1:60" outlineLevel="1" x14ac:dyDescent="0.2">
      <c r="A96" s="241">
        <v>26</v>
      </c>
      <c r="B96" s="242" t="s">
        <v>234</v>
      </c>
      <c r="C96" s="261" t="s">
        <v>235</v>
      </c>
      <c r="D96" s="243" t="s">
        <v>113</v>
      </c>
      <c r="E96" s="244">
        <v>2.1840000000000002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6">
        <v>6.9999999999999999E-4</v>
      </c>
      <c r="O96" s="246">
        <f>ROUND(E96*N96,2)</f>
        <v>0</v>
      </c>
      <c r="P96" s="246">
        <v>0</v>
      </c>
      <c r="Q96" s="246">
        <f>ROUND(E96*P96,2)</f>
        <v>0</v>
      </c>
      <c r="R96" s="246" t="s">
        <v>169</v>
      </c>
      <c r="S96" s="246" t="s">
        <v>115</v>
      </c>
      <c r="T96" s="247" t="s">
        <v>115</v>
      </c>
      <c r="U96" s="224">
        <v>0.2</v>
      </c>
      <c r="V96" s="224">
        <f>ROUND(E96*U96,2)</f>
        <v>0.44</v>
      </c>
      <c r="W96" s="224"/>
      <c r="X96" s="224" t="s">
        <v>117</v>
      </c>
      <c r="Y96" s="214"/>
      <c r="Z96" s="214"/>
      <c r="AA96" s="214"/>
      <c r="AB96" s="214"/>
      <c r="AC96" s="214"/>
      <c r="AD96" s="214"/>
      <c r="AE96" s="214"/>
      <c r="AF96" s="214"/>
      <c r="AG96" s="214" t="s">
        <v>118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ht="22.5" outlineLevel="1" x14ac:dyDescent="0.2">
      <c r="A97" s="221"/>
      <c r="B97" s="222"/>
      <c r="C97" s="262" t="s">
        <v>236</v>
      </c>
      <c r="D97" s="249"/>
      <c r="E97" s="249"/>
      <c r="F97" s="249"/>
      <c r="G97" s="249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14"/>
      <c r="Z97" s="214"/>
      <c r="AA97" s="214"/>
      <c r="AB97" s="214"/>
      <c r="AC97" s="214"/>
      <c r="AD97" s="214"/>
      <c r="AE97" s="214"/>
      <c r="AF97" s="214"/>
      <c r="AG97" s="214" t="s">
        <v>120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48" t="str">
        <f>C97</f>
        <v>včetně dodání a osazení v jakémkoliv zdivu, včetně jednostranného zajištění polohy vložek proti sesmeknutí (např. přibitím, maltovými terči).</v>
      </c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21"/>
      <c r="B98" s="222"/>
      <c r="C98" s="263" t="s">
        <v>237</v>
      </c>
      <c r="D98" s="226"/>
      <c r="E98" s="227">
        <v>2.1840000000000002</v>
      </c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14"/>
      <c r="Z98" s="214"/>
      <c r="AA98" s="214"/>
      <c r="AB98" s="214"/>
      <c r="AC98" s="214"/>
      <c r="AD98" s="214"/>
      <c r="AE98" s="214"/>
      <c r="AF98" s="214"/>
      <c r="AG98" s="214" t="s">
        <v>126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41">
        <v>27</v>
      </c>
      <c r="B99" s="242" t="s">
        <v>238</v>
      </c>
      <c r="C99" s="261" t="s">
        <v>239</v>
      </c>
      <c r="D99" s="243" t="s">
        <v>187</v>
      </c>
      <c r="E99" s="244">
        <v>14.56</v>
      </c>
      <c r="F99" s="245"/>
      <c r="G99" s="246">
        <f>ROUND(E99*F99,2)</f>
        <v>0</v>
      </c>
      <c r="H99" s="245"/>
      <c r="I99" s="246">
        <f>ROUND(E99*H99,2)</f>
        <v>0</v>
      </c>
      <c r="J99" s="245"/>
      <c r="K99" s="246">
        <f>ROUND(E99*J99,2)</f>
        <v>0</v>
      </c>
      <c r="L99" s="246">
        <v>21</v>
      </c>
      <c r="M99" s="246">
        <f>G99*(1+L99/100)</f>
        <v>0</v>
      </c>
      <c r="N99" s="246">
        <v>1E-4</v>
      </c>
      <c r="O99" s="246">
        <f>ROUND(E99*N99,2)</f>
        <v>0</v>
      </c>
      <c r="P99" s="246">
        <v>0</v>
      </c>
      <c r="Q99" s="246">
        <f>ROUND(E99*P99,2)</f>
        <v>0</v>
      </c>
      <c r="R99" s="246" t="s">
        <v>169</v>
      </c>
      <c r="S99" s="246" t="s">
        <v>115</v>
      </c>
      <c r="T99" s="247" t="s">
        <v>116</v>
      </c>
      <c r="U99" s="224">
        <v>5.5E-2</v>
      </c>
      <c r="V99" s="224">
        <f>ROUND(E99*U99,2)</f>
        <v>0.8</v>
      </c>
      <c r="W99" s="224"/>
      <c r="X99" s="224" t="s">
        <v>117</v>
      </c>
      <c r="Y99" s="214"/>
      <c r="Z99" s="214"/>
      <c r="AA99" s="214"/>
      <c r="AB99" s="214"/>
      <c r="AC99" s="214"/>
      <c r="AD99" s="214"/>
      <c r="AE99" s="214"/>
      <c r="AF99" s="214"/>
      <c r="AG99" s="214" t="s">
        <v>118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21"/>
      <c r="B100" s="222"/>
      <c r="C100" s="263" t="s">
        <v>240</v>
      </c>
      <c r="D100" s="226"/>
      <c r="E100" s="227">
        <v>14.56</v>
      </c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14"/>
      <c r="Z100" s="214"/>
      <c r="AA100" s="214"/>
      <c r="AB100" s="214"/>
      <c r="AC100" s="214"/>
      <c r="AD100" s="214"/>
      <c r="AE100" s="214"/>
      <c r="AF100" s="214"/>
      <c r="AG100" s="214" t="s">
        <v>126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41">
        <v>28</v>
      </c>
      <c r="B101" s="242" t="s">
        <v>241</v>
      </c>
      <c r="C101" s="261" t="s">
        <v>242</v>
      </c>
      <c r="D101" s="243" t="s">
        <v>187</v>
      </c>
      <c r="E101" s="244">
        <v>14.56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6">
        <v>2.0000000000000002E-5</v>
      </c>
      <c r="O101" s="246">
        <f>ROUND(E101*N101,2)</f>
        <v>0</v>
      </c>
      <c r="P101" s="246">
        <v>0</v>
      </c>
      <c r="Q101" s="246">
        <f>ROUND(E101*P101,2)</f>
        <v>0</v>
      </c>
      <c r="R101" s="246"/>
      <c r="S101" s="246" t="s">
        <v>243</v>
      </c>
      <c r="T101" s="247" t="s">
        <v>116</v>
      </c>
      <c r="U101" s="224">
        <v>0.12</v>
      </c>
      <c r="V101" s="224">
        <f>ROUND(E101*U101,2)</f>
        <v>1.75</v>
      </c>
      <c r="W101" s="224"/>
      <c r="X101" s="224" t="s">
        <v>117</v>
      </c>
      <c r="Y101" s="214"/>
      <c r="Z101" s="214"/>
      <c r="AA101" s="214"/>
      <c r="AB101" s="214"/>
      <c r="AC101" s="214"/>
      <c r="AD101" s="214"/>
      <c r="AE101" s="214"/>
      <c r="AF101" s="214"/>
      <c r="AG101" s="214" t="s">
        <v>118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">
      <c r="A102" s="221"/>
      <c r="B102" s="222"/>
      <c r="C102" s="263" t="s">
        <v>244</v>
      </c>
      <c r="D102" s="226"/>
      <c r="E102" s="227">
        <v>14.56</v>
      </c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14"/>
      <c r="Z102" s="214"/>
      <c r="AA102" s="214"/>
      <c r="AB102" s="214"/>
      <c r="AC102" s="214"/>
      <c r="AD102" s="214"/>
      <c r="AE102" s="214"/>
      <c r="AF102" s="214"/>
      <c r="AG102" s="214" t="s">
        <v>126</v>
      </c>
      <c r="AH102" s="214">
        <v>5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x14ac:dyDescent="0.2">
      <c r="A103" s="235" t="s">
        <v>109</v>
      </c>
      <c r="B103" s="236" t="s">
        <v>76</v>
      </c>
      <c r="C103" s="260" t="s">
        <v>77</v>
      </c>
      <c r="D103" s="237"/>
      <c r="E103" s="238"/>
      <c r="F103" s="239"/>
      <c r="G103" s="239">
        <f>SUMIF(AG104:AG126,"&lt;&gt;NOR",G104:G126)</f>
        <v>0</v>
      </c>
      <c r="H103" s="239"/>
      <c r="I103" s="239">
        <f>SUM(I104:I126)</f>
        <v>0</v>
      </c>
      <c r="J103" s="239"/>
      <c r="K103" s="239">
        <f>SUM(K104:K126)</f>
        <v>0</v>
      </c>
      <c r="L103" s="239"/>
      <c r="M103" s="239">
        <f>SUM(M104:M126)</f>
        <v>0</v>
      </c>
      <c r="N103" s="239"/>
      <c r="O103" s="239">
        <f>SUM(O104:O126)</f>
        <v>1.7699999999999998</v>
      </c>
      <c r="P103" s="239"/>
      <c r="Q103" s="239">
        <f>SUM(Q104:Q126)</f>
        <v>2.85</v>
      </c>
      <c r="R103" s="239"/>
      <c r="S103" s="239"/>
      <c r="T103" s="240"/>
      <c r="U103" s="234"/>
      <c r="V103" s="234">
        <f>SUM(V104:V126)</f>
        <v>437.31</v>
      </c>
      <c r="W103" s="234"/>
      <c r="X103" s="234"/>
      <c r="AG103" t="s">
        <v>110</v>
      </c>
    </row>
    <row r="104" spans="1:60" ht="22.5" outlineLevel="1" x14ac:dyDescent="0.2">
      <c r="A104" s="241">
        <v>29</v>
      </c>
      <c r="B104" s="242" t="s">
        <v>245</v>
      </c>
      <c r="C104" s="261" t="s">
        <v>246</v>
      </c>
      <c r="D104" s="243" t="s">
        <v>163</v>
      </c>
      <c r="E104" s="244">
        <v>2846.04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6">
        <v>5.0000000000000002E-5</v>
      </c>
      <c r="O104" s="246">
        <f>ROUND(E104*N104,2)</f>
        <v>0.14000000000000001</v>
      </c>
      <c r="P104" s="246">
        <v>1E-3</v>
      </c>
      <c r="Q104" s="246">
        <f>ROUND(E104*P104,2)</f>
        <v>2.85</v>
      </c>
      <c r="R104" s="246" t="s">
        <v>229</v>
      </c>
      <c r="S104" s="246" t="s">
        <v>115</v>
      </c>
      <c r="T104" s="247" t="s">
        <v>116</v>
      </c>
      <c r="U104" s="224">
        <v>9.7000000000000003E-2</v>
      </c>
      <c r="V104" s="224">
        <f>ROUND(E104*U104,2)</f>
        <v>276.07</v>
      </c>
      <c r="W104" s="224"/>
      <c r="X104" s="224" t="s">
        <v>117</v>
      </c>
      <c r="Y104" s="214"/>
      <c r="Z104" s="214"/>
      <c r="AA104" s="214"/>
      <c r="AB104" s="214"/>
      <c r="AC104" s="214"/>
      <c r="AD104" s="214"/>
      <c r="AE104" s="214"/>
      <c r="AF104" s="214"/>
      <c r="AG104" s="214" t="s">
        <v>118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">
      <c r="A105" s="221"/>
      <c r="B105" s="222"/>
      <c r="C105" s="263" t="s">
        <v>247</v>
      </c>
      <c r="D105" s="226"/>
      <c r="E105" s="227">
        <v>2846.04</v>
      </c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14"/>
      <c r="Z105" s="214"/>
      <c r="AA105" s="214"/>
      <c r="AB105" s="214"/>
      <c r="AC105" s="214"/>
      <c r="AD105" s="214"/>
      <c r="AE105" s="214"/>
      <c r="AF105" s="214"/>
      <c r="AG105" s="214" t="s">
        <v>126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ht="22.5" outlineLevel="1" x14ac:dyDescent="0.2">
      <c r="A106" s="241">
        <v>30</v>
      </c>
      <c r="B106" s="242" t="s">
        <v>248</v>
      </c>
      <c r="C106" s="261" t="s">
        <v>249</v>
      </c>
      <c r="D106" s="243" t="s">
        <v>250</v>
      </c>
      <c r="E106" s="244">
        <v>99</v>
      </c>
      <c r="F106" s="245"/>
      <c r="G106" s="246">
        <f>ROUND(E106*F106,2)</f>
        <v>0</v>
      </c>
      <c r="H106" s="245"/>
      <c r="I106" s="246">
        <f>ROUND(E106*H106,2)</f>
        <v>0</v>
      </c>
      <c r="J106" s="245"/>
      <c r="K106" s="246">
        <f>ROUND(E106*J106,2)</f>
        <v>0</v>
      </c>
      <c r="L106" s="246">
        <v>21</v>
      </c>
      <c r="M106" s="246">
        <f>G106*(1+L106/100)</f>
        <v>0</v>
      </c>
      <c r="N106" s="246">
        <v>7.0000000000000001E-3</v>
      </c>
      <c r="O106" s="246">
        <f>ROUND(E106*N106,2)</f>
        <v>0.69</v>
      </c>
      <c r="P106" s="246">
        <v>0</v>
      </c>
      <c r="Q106" s="246">
        <f>ROUND(E106*P106,2)</f>
        <v>0</v>
      </c>
      <c r="R106" s="246" t="s">
        <v>164</v>
      </c>
      <c r="S106" s="246" t="s">
        <v>115</v>
      </c>
      <c r="T106" s="247" t="s">
        <v>116</v>
      </c>
      <c r="U106" s="224">
        <v>0</v>
      </c>
      <c r="V106" s="224">
        <f>ROUND(E106*U106,2)</f>
        <v>0</v>
      </c>
      <c r="W106" s="224"/>
      <c r="X106" s="224" t="s">
        <v>165</v>
      </c>
      <c r="Y106" s="214"/>
      <c r="Z106" s="214"/>
      <c r="AA106" s="214"/>
      <c r="AB106" s="214"/>
      <c r="AC106" s="214"/>
      <c r="AD106" s="214"/>
      <c r="AE106" s="214"/>
      <c r="AF106" s="214"/>
      <c r="AG106" s="214" t="s">
        <v>166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21"/>
      <c r="B107" s="222"/>
      <c r="C107" s="263" t="s">
        <v>251</v>
      </c>
      <c r="D107" s="226"/>
      <c r="E107" s="227">
        <v>23</v>
      </c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14"/>
      <c r="Z107" s="214"/>
      <c r="AA107" s="214"/>
      <c r="AB107" s="214"/>
      <c r="AC107" s="214"/>
      <c r="AD107" s="214"/>
      <c r="AE107" s="214"/>
      <c r="AF107" s="214"/>
      <c r="AG107" s="214" t="s">
        <v>126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21"/>
      <c r="B108" s="222"/>
      <c r="C108" s="263" t="s">
        <v>252</v>
      </c>
      <c r="D108" s="226"/>
      <c r="E108" s="227">
        <v>24</v>
      </c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14"/>
      <c r="Z108" s="214"/>
      <c r="AA108" s="214"/>
      <c r="AB108" s="214"/>
      <c r="AC108" s="214"/>
      <c r="AD108" s="214"/>
      <c r="AE108" s="214"/>
      <c r="AF108" s="214"/>
      <c r="AG108" s="214" t="s">
        <v>126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21"/>
      <c r="B109" s="222"/>
      <c r="C109" s="263" t="s">
        <v>253</v>
      </c>
      <c r="D109" s="226"/>
      <c r="E109" s="227">
        <v>26</v>
      </c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14"/>
      <c r="Z109" s="214"/>
      <c r="AA109" s="214"/>
      <c r="AB109" s="214"/>
      <c r="AC109" s="214"/>
      <c r="AD109" s="214"/>
      <c r="AE109" s="214"/>
      <c r="AF109" s="214"/>
      <c r="AG109" s="214" t="s">
        <v>126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21"/>
      <c r="B110" s="222"/>
      <c r="C110" s="263" t="s">
        <v>254</v>
      </c>
      <c r="D110" s="226"/>
      <c r="E110" s="227">
        <v>26</v>
      </c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14"/>
      <c r="Z110" s="214"/>
      <c r="AA110" s="214"/>
      <c r="AB110" s="214"/>
      <c r="AC110" s="214"/>
      <c r="AD110" s="214"/>
      <c r="AE110" s="214"/>
      <c r="AF110" s="214"/>
      <c r="AG110" s="214" t="s">
        <v>126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22.5" outlineLevel="1" x14ac:dyDescent="0.2">
      <c r="A111" s="241">
        <v>31</v>
      </c>
      <c r="B111" s="242" t="s">
        <v>255</v>
      </c>
      <c r="C111" s="261" t="s">
        <v>256</v>
      </c>
      <c r="D111" s="243" t="s">
        <v>250</v>
      </c>
      <c r="E111" s="244">
        <v>77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6">
        <v>4.0000000000000001E-3</v>
      </c>
      <c r="O111" s="246">
        <f>ROUND(E111*N111,2)</f>
        <v>0.31</v>
      </c>
      <c r="P111" s="246">
        <v>0</v>
      </c>
      <c r="Q111" s="246">
        <f>ROUND(E111*P111,2)</f>
        <v>0</v>
      </c>
      <c r="R111" s="246" t="s">
        <v>164</v>
      </c>
      <c r="S111" s="246" t="s">
        <v>115</v>
      </c>
      <c r="T111" s="247" t="s">
        <v>116</v>
      </c>
      <c r="U111" s="224">
        <v>0</v>
      </c>
      <c r="V111" s="224">
        <f>ROUND(E111*U111,2)</f>
        <v>0</v>
      </c>
      <c r="W111" s="224"/>
      <c r="X111" s="224" t="s">
        <v>165</v>
      </c>
      <c r="Y111" s="214"/>
      <c r="Z111" s="214"/>
      <c r="AA111" s="214"/>
      <c r="AB111" s="214"/>
      <c r="AC111" s="214"/>
      <c r="AD111" s="214"/>
      <c r="AE111" s="214"/>
      <c r="AF111" s="214"/>
      <c r="AG111" s="214" t="s">
        <v>166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21"/>
      <c r="B112" s="222"/>
      <c r="C112" s="263" t="s">
        <v>257</v>
      </c>
      <c r="D112" s="226"/>
      <c r="E112" s="227">
        <v>77</v>
      </c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14"/>
      <c r="Z112" s="214"/>
      <c r="AA112" s="214"/>
      <c r="AB112" s="214"/>
      <c r="AC112" s="214"/>
      <c r="AD112" s="214"/>
      <c r="AE112" s="214"/>
      <c r="AF112" s="214"/>
      <c r="AG112" s="214" t="s">
        <v>126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41">
        <v>32</v>
      </c>
      <c r="B113" s="242" t="s">
        <v>258</v>
      </c>
      <c r="C113" s="261" t="s">
        <v>259</v>
      </c>
      <c r="D113" s="243" t="s">
        <v>163</v>
      </c>
      <c r="E113" s="244">
        <v>530.39200000000005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6">
        <v>6.0000000000000002E-5</v>
      </c>
      <c r="O113" s="246">
        <f>ROUND(E113*N113,2)</f>
        <v>0.03</v>
      </c>
      <c r="P113" s="246">
        <v>0</v>
      </c>
      <c r="Q113" s="246">
        <f>ROUND(E113*P113,2)</f>
        <v>0</v>
      </c>
      <c r="R113" s="246" t="s">
        <v>229</v>
      </c>
      <c r="S113" s="246" t="s">
        <v>115</v>
      </c>
      <c r="T113" s="247" t="s">
        <v>116</v>
      </c>
      <c r="U113" s="224">
        <v>0.30399999999999999</v>
      </c>
      <c r="V113" s="224">
        <f>ROUND(E113*U113,2)</f>
        <v>161.24</v>
      </c>
      <c r="W113" s="224"/>
      <c r="X113" s="224" t="s">
        <v>117</v>
      </c>
      <c r="Y113" s="214"/>
      <c r="Z113" s="214"/>
      <c r="AA113" s="214"/>
      <c r="AB113" s="214"/>
      <c r="AC113" s="214"/>
      <c r="AD113" s="214"/>
      <c r="AE113" s="214"/>
      <c r="AF113" s="214"/>
      <c r="AG113" s="214" t="s">
        <v>118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">
      <c r="A114" s="221"/>
      <c r="B114" s="222"/>
      <c r="C114" s="263" t="s">
        <v>260</v>
      </c>
      <c r="D114" s="226"/>
      <c r="E114" s="227">
        <v>155.19999999999999</v>
      </c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14"/>
      <c r="Z114" s="214"/>
      <c r="AA114" s="214"/>
      <c r="AB114" s="214"/>
      <c r="AC114" s="214"/>
      <c r="AD114" s="214"/>
      <c r="AE114" s="214"/>
      <c r="AF114" s="214"/>
      <c r="AG114" s="214" t="s">
        <v>126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21"/>
      <c r="B115" s="222"/>
      <c r="C115" s="263" t="s">
        <v>261</v>
      </c>
      <c r="D115" s="226"/>
      <c r="E115" s="227">
        <v>293.83199999999999</v>
      </c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14"/>
      <c r="Z115" s="214"/>
      <c r="AA115" s="214"/>
      <c r="AB115" s="214"/>
      <c r="AC115" s="214"/>
      <c r="AD115" s="214"/>
      <c r="AE115" s="214"/>
      <c r="AF115" s="214"/>
      <c r="AG115" s="214" t="s">
        <v>126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21"/>
      <c r="B116" s="222"/>
      <c r="C116" s="263" t="s">
        <v>262</v>
      </c>
      <c r="D116" s="226"/>
      <c r="E116" s="227">
        <v>81.36</v>
      </c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14"/>
      <c r="Z116" s="214"/>
      <c r="AA116" s="214"/>
      <c r="AB116" s="214"/>
      <c r="AC116" s="214"/>
      <c r="AD116" s="214"/>
      <c r="AE116" s="214"/>
      <c r="AF116" s="214"/>
      <c r="AG116" s="214" t="s">
        <v>126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ht="22.5" outlineLevel="1" x14ac:dyDescent="0.2">
      <c r="A117" s="241">
        <v>33</v>
      </c>
      <c r="B117" s="242" t="s">
        <v>263</v>
      </c>
      <c r="C117" s="261" t="s">
        <v>264</v>
      </c>
      <c r="D117" s="243" t="s">
        <v>181</v>
      </c>
      <c r="E117" s="244">
        <v>0.432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6">
        <v>1</v>
      </c>
      <c r="O117" s="246">
        <f>ROUND(E117*N117,2)</f>
        <v>0.43</v>
      </c>
      <c r="P117" s="246">
        <v>0</v>
      </c>
      <c r="Q117" s="246">
        <f>ROUND(E117*P117,2)</f>
        <v>0</v>
      </c>
      <c r="R117" s="246" t="s">
        <v>164</v>
      </c>
      <c r="S117" s="246" t="s">
        <v>115</v>
      </c>
      <c r="T117" s="247" t="s">
        <v>116</v>
      </c>
      <c r="U117" s="224">
        <v>0</v>
      </c>
      <c r="V117" s="224">
        <f>ROUND(E117*U117,2)</f>
        <v>0</v>
      </c>
      <c r="W117" s="224"/>
      <c r="X117" s="224" t="s">
        <v>165</v>
      </c>
      <c r="Y117" s="214"/>
      <c r="Z117" s="214"/>
      <c r="AA117" s="214"/>
      <c r="AB117" s="214"/>
      <c r="AC117" s="214"/>
      <c r="AD117" s="214"/>
      <c r="AE117" s="214"/>
      <c r="AF117" s="214"/>
      <c r="AG117" s="214" t="s">
        <v>166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1" x14ac:dyDescent="0.2">
      <c r="A118" s="221"/>
      <c r="B118" s="222"/>
      <c r="C118" s="263" t="s">
        <v>265</v>
      </c>
      <c r="D118" s="226"/>
      <c r="E118" s="227">
        <v>0.34560000000000002</v>
      </c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14"/>
      <c r="Z118" s="214"/>
      <c r="AA118" s="214"/>
      <c r="AB118" s="214"/>
      <c r="AC118" s="214"/>
      <c r="AD118" s="214"/>
      <c r="AE118" s="214"/>
      <c r="AF118" s="214"/>
      <c r="AG118" s="214" t="s">
        <v>126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21"/>
      <c r="B119" s="222"/>
      <c r="C119" s="263" t="s">
        <v>266</v>
      </c>
      <c r="D119" s="226"/>
      <c r="E119" s="227">
        <v>8.6400000000000005E-2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14"/>
      <c r="Z119" s="214"/>
      <c r="AA119" s="214"/>
      <c r="AB119" s="214"/>
      <c r="AC119" s="214"/>
      <c r="AD119" s="214"/>
      <c r="AE119" s="214"/>
      <c r="AF119" s="214"/>
      <c r="AG119" s="214" t="s">
        <v>126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41">
        <v>34</v>
      </c>
      <c r="B120" s="242" t="s">
        <v>267</v>
      </c>
      <c r="C120" s="261" t="s">
        <v>268</v>
      </c>
      <c r="D120" s="243" t="s">
        <v>181</v>
      </c>
      <c r="E120" s="244">
        <v>0.17072000000000001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6">
        <v>1</v>
      </c>
      <c r="O120" s="246">
        <f>ROUND(E120*N120,2)</f>
        <v>0.17</v>
      </c>
      <c r="P120" s="246">
        <v>0</v>
      </c>
      <c r="Q120" s="246">
        <f>ROUND(E120*P120,2)</f>
        <v>0</v>
      </c>
      <c r="R120" s="246" t="s">
        <v>164</v>
      </c>
      <c r="S120" s="246" t="s">
        <v>115</v>
      </c>
      <c r="T120" s="247" t="s">
        <v>116</v>
      </c>
      <c r="U120" s="224">
        <v>0</v>
      </c>
      <c r="V120" s="224">
        <f>ROUND(E120*U120,2)</f>
        <v>0</v>
      </c>
      <c r="W120" s="224"/>
      <c r="X120" s="224" t="s">
        <v>165</v>
      </c>
      <c r="Y120" s="214"/>
      <c r="Z120" s="214"/>
      <c r="AA120" s="214"/>
      <c r="AB120" s="214"/>
      <c r="AC120" s="214"/>
      <c r="AD120" s="214"/>
      <c r="AE120" s="214"/>
      <c r="AF120" s="214"/>
      <c r="AG120" s="214" t="s">
        <v>166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">
      <c r="A121" s="221"/>
      <c r="B121" s="222"/>
      <c r="C121" s="263" t="s">
        <v>269</v>
      </c>
      <c r="D121" s="226"/>
      <c r="E121" s="227">
        <v>0.1552</v>
      </c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14"/>
      <c r="Z121" s="214"/>
      <c r="AA121" s="214"/>
      <c r="AB121" s="214"/>
      <c r="AC121" s="214"/>
      <c r="AD121" s="214"/>
      <c r="AE121" s="214"/>
      <c r="AF121" s="214"/>
      <c r="AG121" s="214" t="s">
        <v>126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">
      <c r="A122" s="221"/>
      <c r="B122" s="222"/>
      <c r="C122" s="268" t="s">
        <v>270</v>
      </c>
      <c r="D122" s="232"/>
      <c r="E122" s="233">
        <v>1.5520000000000001E-2</v>
      </c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14"/>
      <c r="Z122" s="214"/>
      <c r="AA122" s="214"/>
      <c r="AB122" s="214"/>
      <c r="AC122" s="214"/>
      <c r="AD122" s="214"/>
      <c r="AE122" s="214"/>
      <c r="AF122" s="214"/>
      <c r="AG122" s="214" t="s">
        <v>126</v>
      </c>
      <c r="AH122" s="214">
        <v>4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21"/>
      <c r="B123" s="222"/>
      <c r="C123" s="268" t="s">
        <v>271</v>
      </c>
      <c r="D123" s="232"/>
      <c r="E123" s="233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14"/>
      <c r="Z123" s="214"/>
      <c r="AA123" s="214"/>
      <c r="AB123" s="214"/>
      <c r="AC123" s="214"/>
      <c r="AD123" s="214"/>
      <c r="AE123" s="214"/>
      <c r="AF123" s="214"/>
      <c r="AG123" s="214" t="s">
        <v>126</v>
      </c>
      <c r="AH123" s="214">
        <v>4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1" x14ac:dyDescent="0.2">
      <c r="A124" s="241">
        <v>35</v>
      </c>
      <c r="B124" s="242" t="s">
        <v>272</v>
      </c>
      <c r="C124" s="261" t="s">
        <v>273</v>
      </c>
      <c r="D124" s="243" t="s">
        <v>274</v>
      </c>
      <c r="E124" s="244">
        <v>1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6">
        <v>0</v>
      </c>
      <c r="O124" s="246">
        <f>ROUND(E124*N124,2)</f>
        <v>0</v>
      </c>
      <c r="P124" s="246">
        <v>0</v>
      </c>
      <c r="Q124" s="246">
        <f>ROUND(E124*P124,2)</f>
        <v>0</v>
      </c>
      <c r="R124" s="246"/>
      <c r="S124" s="246" t="s">
        <v>243</v>
      </c>
      <c r="T124" s="247" t="s">
        <v>116</v>
      </c>
      <c r="U124" s="224">
        <v>0</v>
      </c>
      <c r="V124" s="224">
        <f>ROUND(E124*U124,2)</f>
        <v>0</v>
      </c>
      <c r="W124" s="224"/>
      <c r="X124" s="224" t="s">
        <v>165</v>
      </c>
      <c r="Y124" s="214"/>
      <c r="Z124" s="214"/>
      <c r="AA124" s="214"/>
      <c r="AB124" s="214"/>
      <c r="AC124" s="214"/>
      <c r="AD124" s="214"/>
      <c r="AE124" s="214"/>
      <c r="AF124" s="214"/>
      <c r="AG124" s="214" t="s">
        <v>166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 x14ac:dyDescent="0.2">
      <c r="A125" s="221">
        <v>36</v>
      </c>
      <c r="B125" s="222" t="s">
        <v>275</v>
      </c>
      <c r="C125" s="269" t="s">
        <v>276</v>
      </c>
      <c r="D125" s="223" t="s">
        <v>0</v>
      </c>
      <c r="E125" s="257"/>
      <c r="F125" s="225"/>
      <c r="G125" s="224">
        <f>ROUND(E125*F125,2)</f>
        <v>0</v>
      </c>
      <c r="H125" s="225"/>
      <c r="I125" s="224">
        <f>ROUND(E125*H125,2)</f>
        <v>0</v>
      </c>
      <c r="J125" s="225"/>
      <c r="K125" s="224">
        <f>ROUND(E125*J125,2)</f>
        <v>0</v>
      </c>
      <c r="L125" s="224">
        <v>21</v>
      </c>
      <c r="M125" s="224">
        <f>G125*(1+L125/100)</f>
        <v>0</v>
      </c>
      <c r="N125" s="224">
        <v>0</v>
      </c>
      <c r="O125" s="224">
        <f>ROUND(E125*N125,2)</f>
        <v>0</v>
      </c>
      <c r="P125" s="224">
        <v>0</v>
      </c>
      <c r="Q125" s="224">
        <f>ROUND(E125*P125,2)</f>
        <v>0</v>
      </c>
      <c r="R125" s="224" t="s">
        <v>229</v>
      </c>
      <c r="S125" s="224" t="s">
        <v>115</v>
      </c>
      <c r="T125" s="224" t="s">
        <v>116</v>
      </c>
      <c r="U125" s="224">
        <v>0</v>
      </c>
      <c r="V125" s="224">
        <f>ROUND(E125*U125,2)</f>
        <v>0</v>
      </c>
      <c r="W125" s="224"/>
      <c r="X125" s="224" t="s">
        <v>220</v>
      </c>
      <c r="Y125" s="214"/>
      <c r="Z125" s="214"/>
      <c r="AA125" s="214"/>
      <c r="AB125" s="214"/>
      <c r="AC125" s="214"/>
      <c r="AD125" s="214"/>
      <c r="AE125" s="214"/>
      <c r="AF125" s="214"/>
      <c r="AG125" s="214" t="s">
        <v>221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">
      <c r="A126" s="221"/>
      <c r="B126" s="222"/>
      <c r="C126" s="270" t="s">
        <v>277</v>
      </c>
      <c r="D126" s="258"/>
      <c r="E126" s="258"/>
      <c r="F126" s="258"/>
      <c r="G126" s="258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14"/>
      <c r="Z126" s="214"/>
      <c r="AA126" s="214"/>
      <c r="AB126" s="214"/>
      <c r="AC126" s="214"/>
      <c r="AD126" s="214"/>
      <c r="AE126" s="214"/>
      <c r="AF126" s="214"/>
      <c r="AG126" s="214" t="s">
        <v>120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x14ac:dyDescent="0.2">
      <c r="A127" s="235" t="s">
        <v>109</v>
      </c>
      <c r="B127" s="236" t="s">
        <v>78</v>
      </c>
      <c r="C127" s="260" t="s">
        <v>79</v>
      </c>
      <c r="D127" s="237"/>
      <c r="E127" s="238"/>
      <c r="F127" s="239"/>
      <c r="G127" s="239">
        <f>SUMIF(AG128:AG134,"&lt;&gt;NOR",G128:G134)</f>
        <v>0</v>
      </c>
      <c r="H127" s="239"/>
      <c r="I127" s="239">
        <f>SUM(I128:I134)</f>
        <v>0</v>
      </c>
      <c r="J127" s="239"/>
      <c r="K127" s="239">
        <f>SUM(K128:K134)</f>
        <v>0</v>
      </c>
      <c r="L127" s="239"/>
      <c r="M127" s="239">
        <f>SUM(M128:M134)</f>
        <v>0</v>
      </c>
      <c r="N127" s="239"/>
      <c r="O127" s="239">
        <f>SUM(O128:O134)</f>
        <v>0</v>
      </c>
      <c r="P127" s="239"/>
      <c r="Q127" s="239">
        <f>SUM(Q128:Q134)</f>
        <v>0</v>
      </c>
      <c r="R127" s="239"/>
      <c r="S127" s="239"/>
      <c r="T127" s="240"/>
      <c r="U127" s="234"/>
      <c r="V127" s="234">
        <f>SUM(V128:V134)</f>
        <v>65.649999999999991</v>
      </c>
      <c r="W127" s="234"/>
      <c r="X127" s="234"/>
      <c r="AG127" t="s">
        <v>110</v>
      </c>
    </row>
    <row r="128" spans="1:60" outlineLevel="1" x14ac:dyDescent="0.2">
      <c r="A128" s="241">
        <v>37</v>
      </c>
      <c r="B128" s="242" t="s">
        <v>278</v>
      </c>
      <c r="C128" s="261" t="s">
        <v>279</v>
      </c>
      <c r="D128" s="243" t="s">
        <v>181</v>
      </c>
      <c r="E128" s="244">
        <v>99.465209999999999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6">
        <v>0</v>
      </c>
      <c r="O128" s="246">
        <f>ROUND(E128*N128,2)</f>
        <v>0</v>
      </c>
      <c r="P128" s="246">
        <v>0</v>
      </c>
      <c r="Q128" s="246">
        <f>ROUND(E128*P128,2)</f>
        <v>0</v>
      </c>
      <c r="R128" s="246" t="s">
        <v>280</v>
      </c>
      <c r="S128" s="246" t="s">
        <v>115</v>
      </c>
      <c r="T128" s="247" t="s">
        <v>116</v>
      </c>
      <c r="U128" s="224">
        <v>0.16400000000000001</v>
      </c>
      <c r="V128" s="224">
        <f>ROUND(E128*U128,2)</f>
        <v>16.309999999999999</v>
      </c>
      <c r="W128" s="224"/>
      <c r="X128" s="224" t="s">
        <v>281</v>
      </c>
      <c r="Y128" s="214"/>
      <c r="Z128" s="214"/>
      <c r="AA128" s="214"/>
      <c r="AB128" s="214"/>
      <c r="AC128" s="214"/>
      <c r="AD128" s="214"/>
      <c r="AE128" s="214"/>
      <c r="AF128" s="214"/>
      <c r="AG128" s="214" t="s">
        <v>282</v>
      </c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ht="22.5" outlineLevel="1" x14ac:dyDescent="0.2">
      <c r="A129" s="221"/>
      <c r="B129" s="222"/>
      <c r="C129" s="262" t="s">
        <v>283</v>
      </c>
      <c r="D129" s="249"/>
      <c r="E129" s="249"/>
      <c r="F129" s="249"/>
      <c r="G129" s="249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14"/>
      <c r="Z129" s="214"/>
      <c r="AA129" s="214"/>
      <c r="AB129" s="214"/>
      <c r="AC129" s="214"/>
      <c r="AD129" s="214"/>
      <c r="AE129" s="214"/>
      <c r="AF129" s="214"/>
      <c r="AG129" s="214" t="s">
        <v>120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48" t="str">
        <f>C129</f>
        <v>se složením a hrubým urovnáním nebo s přeložením na jiný dopravní prostředek kromě lodi, vč. příplatku za každých dalších i započatých 1000 m přes 1000 m,</v>
      </c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">
      <c r="A130" s="250">
        <v>38</v>
      </c>
      <c r="B130" s="251" t="s">
        <v>284</v>
      </c>
      <c r="C130" s="264" t="s">
        <v>285</v>
      </c>
      <c r="D130" s="252" t="s">
        <v>181</v>
      </c>
      <c r="E130" s="253">
        <v>99.465209999999999</v>
      </c>
      <c r="F130" s="254"/>
      <c r="G130" s="255">
        <f>ROUND(E130*F130,2)</f>
        <v>0</v>
      </c>
      <c r="H130" s="254"/>
      <c r="I130" s="255">
        <f>ROUND(E130*H130,2)</f>
        <v>0</v>
      </c>
      <c r="J130" s="254"/>
      <c r="K130" s="255">
        <f>ROUND(E130*J130,2)</f>
        <v>0</v>
      </c>
      <c r="L130" s="255">
        <v>21</v>
      </c>
      <c r="M130" s="255">
        <f>G130*(1+L130/100)</f>
        <v>0</v>
      </c>
      <c r="N130" s="255">
        <v>0</v>
      </c>
      <c r="O130" s="255">
        <f>ROUND(E130*N130,2)</f>
        <v>0</v>
      </c>
      <c r="P130" s="255">
        <v>0</v>
      </c>
      <c r="Q130" s="255">
        <f>ROUND(E130*P130,2)</f>
        <v>0</v>
      </c>
      <c r="R130" s="255" t="s">
        <v>204</v>
      </c>
      <c r="S130" s="255" t="s">
        <v>115</v>
      </c>
      <c r="T130" s="256" t="s">
        <v>116</v>
      </c>
      <c r="U130" s="224">
        <v>0.49</v>
      </c>
      <c r="V130" s="224">
        <f>ROUND(E130*U130,2)</f>
        <v>48.74</v>
      </c>
      <c r="W130" s="224"/>
      <c r="X130" s="224" t="s">
        <v>281</v>
      </c>
      <c r="Y130" s="214"/>
      <c r="Z130" s="214"/>
      <c r="AA130" s="214"/>
      <c r="AB130" s="214"/>
      <c r="AC130" s="214"/>
      <c r="AD130" s="214"/>
      <c r="AE130" s="214"/>
      <c r="AF130" s="214"/>
      <c r="AG130" s="214" t="s">
        <v>282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">
      <c r="A131" s="250">
        <v>39</v>
      </c>
      <c r="B131" s="251" t="s">
        <v>286</v>
      </c>
      <c r="C131" s="264" t="s">
        <v>287</v>
      </c>
      <c r="D131" s="252" t="s">
        <v>181</v>
      </c>
      <c r="E131" s="253">
        <v>99.465209999999999</v>
      </c>
      <c r="F131" s="254"/>
      <c r="G131" s="255">
        <f>ROUND(E131*F131,2)</f>
        <v>0</v>
      </c>
      <c r="H131" s="254"/>
      <c r="I131" s="255">
        <f>ROUND(E131*H131,2)</f>
        <v>0</v>
      </c>
      <c r="J131" s="254"/>
      <c r="K131" s="255">
        <f>ROUND(E131*J131,2)</f>
        <v>0</v>
      </c>
      <c r="L131" s="255">
        <v>21</v>
      </c>
      <c r="M131" s="255">
        <f>G131*(1+L131/100)</f>
        <v>0</v>
      </c>
      <c r="N131" s="255">
        <v>0</v>
      </c>
      <c r="O131" s="255">
        <f>ROUND(E131*N131,2)</f>
        <v>0</v>
      </c>
      <c r="P131" s="255">
        <v>0</v>
      </c>
      <c r="Q131" s="255">
        <f>ROUND(E131*P131,2)</f>
        <v>0</v>
      </c>
      <c r="R131" s="255" t="s">
        <v>204</v>
      </c>
      <c r="S131" s="255" t="s">
        <v>115</v>
      </c>
      <c r="T131" s="256" t="s">
        <v>116</v>
      </c>
      <c r="U131" s="224">
        <v>0</v>
      </c>
      <c r="V131" s="224">
        <f>ROUND(E131*U131,2)</f>
        <v>0</v>
      </c>
      <c r="W131" s="224"/>
      <c r="X131" s="224" t="s">
        <v>281</v>
      </c>
      <c r="Y131" s="214"/>
      <c r="Z131" s="214"/>
      <c r="AA131" s="214"/>
      <c r="AB131" s="214"/>
      <c r="AC131" s="214"/>
      <c r="AD131" s="214"/>
      <c r="AE131" s="214"/>
      <c r="AF131" s="214"/>
      <c r="AG131" s="214" t="s">
        <v>282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">
      <c r="A132" s="241">
        <v>40</v>
      </c>
      <c r="B132" s="242" t="s">
        <v>288</v>
      </c>
      <c r="C132" s="261" t="s">
        <v>289</v>
      </c>
      <c r="D132" s="243" t="s">
        <v>181</v>
      </c>
      <c r="E132" s="244">
        <v>99.465209999999999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6">
        <v>0</v>
      </c>
      <c r="O132" s="246">
        <f>ROUND(E132*N132,2)</f>
        <v>0</v>
      </c>
      <c r="P132" s="246">
        <v>0</v>
      </c>
      <c r="Q132" s="246">
        <f>ROUND(E132*P132,2)</f>
        <v>0</v>
      </c>
      <c r="R132" s="246" t="s">
        <v>290</v>
      </c>
      <c r="S132" s="246" t="s">
        <v>115</v>
      </c>
      <c r="T132" s="247" t="s">
        <v>116</v>
      </c>
      <c r="U132" s="224">
        <v>6.0000000000000001E-3</v>
      </c>
      <c r="V132" s="224">
        <f>ROUND(E132*U132,2)</f>
        <v>0.6</v>
      </c>
      <c r="W132" s="224"/>
      <c r="X132" s="224" t="s">
        <v>281</v>
      </c>
      <c r="Y132" s="214"/>
      <c r="Z132" s="214"/>
      <c r="AA132" s="214"/>
      <c r="AB132" s="214"/>
      <c r="AC132" s="214"/>
      <c r="AD132" s="214"/>
      <c r="AE132" s="214"/>
      <c r="AF132" s="214"/>
      <c r="AG132" s="214" t="s">
        <v>282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">
      <c r="A133" s="221"/>
      <c r="B133" s="222"/>
      <c r="C133" s="262" t="s">
        <v>291</v>
      </c>
      <c r="D133" s="249"/>
      <c r="E133" s="249"/>
      <c r="F133" s="249"/>
      <c r="G133" s="249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14"/>
      <c r="Z133" s="214"/>
      <c r="AA133" s="214"/>
      <c r="AB133" s="214"/>
      <c r="AC133" s="214"/>
      <c r="AD133" s="214"/>
      <c r="AE133" s="214"/>
      <c r="AF133" s="214"/>
      <c r="AG133" s="214" t="s">
        <v>120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">
      <c r="A134" s="250">
        <v>41</v>
      </c>
      <c r="B134" s="251" t="s">
        <v>292</v>
      </c>
      <c r="C134" s="264" t="s">
        <v>293</v>
      </c>
      <c r="D134" s="252" t="s">
        <v>181</v>
      </c>
      <c r="E134" s="253">
        <v>99.465209999999999</v>
      </c>
      <c r="F134" s="254"/>
      <c r="G134" s="255">
        <f>ROUND(E134*F134,2)</f>
        <v>0</v>
      </c>
      <c r="H134" s="254"/>
      <c r="I134" s="255">
        <f>ROUND(E134*H134,2)</f>
        <v>0</v>
      </c>
      <c r="J134" s="254"/>
      <c r="K134" s="255">
        <f>ROUND(E134*J134,2)</f>
        <v>0</v>
      </c>
      <c r="L134" s="255">
        <v>21</v>
      </c>
      <c r="M134" s="255">
        <f>G134*(1+L134/100)</f>
        <v>0</v>
      </c>
      <c r="N134" s="255">
        <v>0</v>
      </c>
      <c r="O134" s="255">
        <f>ROUND(E134*N134,2)</f>
        <v>0</v>
      </c>
      <c r="P134" s="255">
        <v>0</v>
      </c>
      <c r="Q134" s="255">
        <f>ROUND(E134*P134,2)</f>
        <v>0</v>
      </c>
      <c r="R134" s="255" t="s">
        <v>204</v>
      </c>
      <c r="S134" s="255" t="s">
        <v>115</v>
      </c>
      <c r="T134" s="256" t="s">
        <v>116</v>
      </c>
      <c r="U134" s="224">
        <v>0</v>
      </c>
      <c r="V134" s="224">
        <f>ROUND(E134*U134,2)</f>
        <v>0</v>
      </c>
      <c r="W134" s="224"/>
      <c r="X134" s="224" t="s">
        <v>281</v>
      </c>
      <c r="Y134" s="214"/>
      <c r="Z134" s="214"/>
      <c r="AA134" s="214"/>
      <c r="AB134" s="214"/>
      <c r="AC134" s="214"/>
      <c r="AD134" s="214"/>
      <c r="AE134" s="214"/>
      <c r="AF134" s="214"/>
      <c r="AG134" s="214" t="s">
        <v>282</v>
      </c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x14ac:dyDescent="0.2">
      <c r="A135" s="235" t="s">
        <v>109</v>
      </c>
      <c r="B135" s="236" t="s">
        <v>81</v>
      </c>
      <c r="C135" s="260" t="s">
        <v>27</v>
      </c>
      <c r="D135" s="237"/>
      <c r="E135" s="238"/>
      <c r="F135" s="239"/>
      <c r="G135" s="239">
        <f>SUMIF(AG136:AG140,"&lt;&gt;NOR",G136:G140)</f>
        <v>0</v>
      </c>
      <c r="H135" s="239"/>
      <c r="I135" s="239">
        <f>SUM(I136:I140)</f>
        <v>0</v>
      </c>
      <c r="J135" s="239"/>
      <c r="K135" s="239">
        <f>SUM(K136:K140)</f>
        <v>0</v>
      </c>
      <c r="L135" s="239"/>
      <c r="M135" s="239">
        <f>SUM(M136:M140)</f>
        <v>0</v>
      </c>
      <c r="N135" s="239"/>
      <c r="O135" s="239">
        <f>SUM(O136:O140)</f>
        <v>0</v>
      </c>
      <c r="P135" s="239"/>
      <c r="Q135" s="239">
        <f>SUM(Q136:Q140)</f>
        <v>0</v>
      </c>
      <c r="R135" s="239"/>
      <c r="S135" s="239"/>
      <c r="T135" s="240"/>
      <c r="U135" s="234"/>
      <c r="V135" s="234">
        <f>SUM(V136:V140)</f>
        <v>0</v>
      </c>
      <c r="W135" s="234"/>
      <c r="X135" s="234"/>
      <c r="AG135" t="s">
        <v>110</v>
      </c>
    </row>
    <row r="136" spans="1:60" outlineLevel="1" x14ac:dyDescent="0.2">
      <c r="A136" s="250">
        <v>42</v>
      </c>
      <c r="B136" s="251" t="s">
        <v>294</v>
      </c>
      <c r="C136" s="264" t="s">
        <v>295</v>
      </c>
      <c r="D136" s="252" t="s">
        <v>296</v>
      </c>
      <c r="E136" s="253">
        <v>1</v>
      </c>
      <c r="F136" s="254"/>
      <c r="G136" s="255">
        <f>ROUND(E136*F136,2)</f>
        <v>0</v>
      </c>
      <c r="H136" s="254"/>
      <c r="I136" s="255">
        <f>ROUND(E136*H136,2)</f>
        <v>0</v>
      </c>
      <c r="J136" s="254"/>
      <c r="K136" s="255">
        <f>ROUND(E136*J136,2)</f>
        <v>0</v>
      </c>
      <c r="L136" s="255">
        <v>21</v>
      </c>
      <c r="M136" s="255">
        <f>G136*(1+L136/100)</f>
        <v>0</v>
      </c>
      <c r="N136" s="255">
        <v>0</v>
      </c>
      <c r="O136" s="255">
        <f>ROUND(E136*N136,2)</f>
        <v>0</v>
      </c>
      <c r="P136" s="255">
        <v>0</v>
      </c>
      <c r="Q136" s="255">
        <f>ROUND(E136*P136,2)</f>
        <v>0</v>
      </c>
      <c r="R136" s="255"/>
      <c r="S136" s="255" t="s">
        <v>115</v>
      </c>
      <c r="T136" s="256" t="s">
        <v>116</v>
      </c>
      <c r="U136" s="224">
        <v>0</v>
      </c>
      <c r="V136" s="224">
        <f>ROUND(E136*U136,2)</f>
        <v>0</v>
      </c>
      <c r="W136" s="224"/>
      <c r="X136" s="224" t="s">
        <v>297</v>
      </c>
      <c r="Y136" s="214"/>
      <c r="Z136" s="214"/>
      <c r="AA136" s="214"/>
      <c r="AB136" s="214"/>
      <c r="AC136" s="214"/>
      <c r="AD136" s="214"/>
      <c r="AE136" s="214"/>
      <c r="AF136" s="214"/>
      <c r="AG136" s="214" t="s">
        <v>298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1" x14ac:dyDescent="0.2">
      <c r="A137" s="250">
        <v>43</v>
      </c>
      <c r="B137" s="251" t="s">
        <v>299</v>
      </c>
      <c r="C137" s="264" t="s">
        <v>300</v>
      </c>
      <c r="D137" s="252" t="s">
        <v>296</v>
      </c>
      <c r="E137" s="253">
        <v>1</v>
      </c>
      <c r="F137" s="254"/>
      <c r="G137" s="255">
        <f>ROUND(E137*F137,2)</f>
        <v>0</v>
      </c>
      <c r="H137" s="254"/>
      <c r="I137" s="255">
        <f>ROUND(E137*H137,2)</f>
        <v>0</v>
      </c>
      <c r="J137" s="254"/>
      <c r="K137" s="255">
        <f>ROUND(E137*J137,2)</f>
        <v>0</v>
      </c>
      <c r="L137" s="255">
        <v>21</v>
      </c>
      <c r="M137" s="255">
        <f>G137*(1+L137/100)</f>
        <v>0</v>
      </c>
      <c r="N137" s="255">
        <v>0</v>
      </c>
      <c r="O137" s="255">
        <f>ROUND(E137*N137,2)</f>
        <v>0</v>
      </c>
      <c r="P137" s="255">
        <v>0</v>
      </c>
      <c r="Q137" s="255">
        <f>ROUND(E137*P137,2)</f>
        <v>0</v>
      </c>
      <c r="R137" s="255"/>
      <c r="S137" s="255" t="s">
        <v>115</v>
      </c>
      <c r="T137" s="256" t="s">
        <v>116</v>
      </c>
      <c r="U137" s="224">
        <v>0</v>
      </c>
      <c r="V137" s="224">
        <f>ROUND(E137*U137,2)</f>
        <v>0</v>
      </c>
      <c r="W137" s="224"/>
      <c r="X137" s="224" t="s">
        <v>297</v>
      </c>
      <c r="Y137" s="214"/>
      <c r="Z137" s="214"/>
      <c r="AA137" s="214"/>
      <c r="AB137" s="214"/>
      <c r="AC137" s="214"/>
      <c r="AD137" s="214"/>
      <c r="AE137" s="214"/>
      <c r="AF137" s="214"/>
      <c r="AG137" s="214" t="s">
        <v>301</v>
      </c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ht="22.5" outlineLevel="1" x14ac:dyDescent="0.2">
      <c r="A138" s="241">
        <v>44</v>
      </c>
      <c r="B138" s="242" t="s">
        <v>302</v>
      </c>
      <c r="C138" s="261" t="s">
        <v>303</v>
      </c>
      <c r="D138" s="243" t="s">
        <v>187</v>
      </c>
      <c r="E138" s="244">
        <v>484.36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6">
        <v>0</v>
      </c>
      <c r="O138" s="246">
        <f>ROUND(E138*N138,2)</f>
        <v>0</v>
      </c>
      <c r="P138" s="246">
        <v>0</v>
      </c>
      <c r="Q138" s="246">
        <f>ROUND(E138*P138,2)</f>
        <v>0</v>
      </c>
      <c r="R138" s="246"/>
      <c r="S138" s="246" t="s">
        <v>243</v>
      </c>
      <c r="T138" s="247" t="s">
        <v>116</v>
      </c>
      <c r="U138" s="224">
        <v>0</v>
      </c>
      <c r="V138" s="224">
        <f>ROUND(E138*U138,2)</f>
        <v>0</v>
      </c>
      <c r="W138" s="224"/>
      <c r="X138" s="224" t="s">
        <v>297</v>
      </c>
      <c r="Y138" s="214"/>
      <c r="Z138" s="214"/>
      <c r="AA138" s="214"/>
      <c r="AB138" s="214"/>
      <c r="AC138" s="214"/>
      <c r="AD138" s="214"/>
      <c r="AE138" s="214"/>
      <c r="AF138" s="214"/>
      <c r="AG138" s="214" t="s">
        <v>304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21"/>
      <c r="B139" s="222"/>
      <c r="C139" s="263" t="s">
        <v>305</v>
      </c>
      <c r="D139" s="226"/>
      <c r="E139" s="227">
        <v>484.36</v>
      </c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14"/>
      <c r="Z139" s="214"/>
      <c r="AA139" s="214"/>
      <c r="AB139" s="214"/>
      <c r="AC139" s="214"/>
      <c r="AD139" s="214"/>
      <c r="AE139" s="214"/>
      <c r="AF139" s="214"/>
      <c r="AG139" s="214" t="s">
        <v>126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2">
      <c r="A140" s="241">
        <v>45</v>
      </c>
      <c r="B140" s="242" t="s">
        <v>306</v>
      </c>
      <c r="C140" s="261" t="s">
        <v>307</v>
      </c>
      <c r="D140" s="243" t="s">
        <v>296</v>
      </c>
      <c r="E140" s="244">
        <v>1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6">
        <v>0</v>
      </c>
      <c r="O140" s="246">
        <f>ROUND(E140*N140,2)</f>
        <v>0</v>
      </c>
      <c r="P140" s="246">
        <v>0</v>
      </c>
      <c r="Q140" s="246">
        <f>ROUND(E140*P140,2)</f>
        <v>0</v>
      </c>
      <c r="R140" s="246"/>
      <c r="S140" s="246" t="s">
        <v>115</v>
      </c>
      <c r="T140" s="247" t="s">
        <v>116</v>
      </c>
      <c r="U140" s="224">
        <v>0</v>
      </c>
      <c r="V140" s="224">
        <f>ROUND(E140*U140,2)</f>
        <v>0</v>
      </c>
      <c r="W140" s="224"/>
      <c r="X140" s="224" t="s">
        <v>297</v>
      </c>
      <c r="Y140" s="214"/>
      <c r="Z140" s="214"/>
      <c r="AA140" s="214"/>
      <c r="AB140" s="214"/>
      <c r="AC140" s="214"/>
      <c r="AD140" s="214"/>
      <c r="AE140" s="214"/>
      <c r="AF140" s="214"/>
      <c r="AG140" s="214" t="s">
        <v>298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x14ac:dyDescent="0.2">
      <c r="A141" s="3"/>
      <c r="B141" s="4"/>
      <c r="C141" s="271"/>
      <c r="D141" s="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AE141">
        <v>15</v>
      </c>
      <c r="AF141">
        <v>21</v>
      </c>
    </row>
    <row r="142" spans="1:60" x14ac:dyDescent="0.2">
      <c r="A142" s="217"/>
      <c r="B142" s="218" t="s">
        <v>29</v>
      </c>
      <c r="C142" s="272"/>
      <c r="D142" s="219"/>
      <c r="E142" s="220"/>
      <c r="F142" s="220"/>
      <c r="G142" s="259">
        <f>G8+G20+G26+G44+G62+G69+G83+G86+G89+G95+G103+G127+G135</f>
        <v>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AE142">
        <f>SUMIF(L7:L140,AE141,G7:G140)</f>
        <v>0</v>
      </c>
      <c r="AF142">
        <f>SUMIF(L7:L140,AF141,G7:G140)</f>
        <v>0</v>
      </c>
      <c r="AG142" t="s">
        <v>308</v>
      </c>
    </row>
    <row r="143" spans="1:60" x14ac:dyDescent="0.2">
      <c r="C143" s="273"/>
      <c r="D143" s="10"/>
      <c r="AG143" t="s">
        <v>309</v>
      </c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bqSRWa+bcyvENVzCjI/p97jkQwBh0vHqCwFCQbCgQfGJb/SJDUlUlZHbDuvBuDeZyGWU1N58947fAXxH+8rqnA==" saltValue="SRstWGvruKZrRJnCIqSPgw==" spinCount="100000" sheet="1"/>
  <mergeCells count="26">
    <mergeCell ref="C129:G129"/>
    <mergeCell ref="C133:G133"/>
    <mergeCell ref="C67:G67"/>
    <mergeCell ref="C71:G71"/>
    <mergeCell ref="C81:G81"/>
    <mergeCell ref="C85:G85"/>
    <mergeCell ref="C97:G97"/>
    <mergeCell ref="C126:G126"/>
    <mergeCell ref="C41:G41"/>
    <mergeCell ref="C46:G46"/>
    <mergeCell ref="C49:G49"/>
    <mergeCell ref="C52:G52"/>
    <mergeCell ref="C55:G55"/>
    <mergeCell ref="C64:G64"/>
    <mergeCell ref="C16:G16"/>
    <mergeCell ref="C24:G24"/>
    <mergeCell ref="C28:G28"/>
    <mergeCell ref="C31:G31"/>
    <mergeCell ref="C34:G34"/>
    <mergeCell ref="C37:G37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Osička</dc:creator>
  <cp:lastModifiedBy>Martin Osička</cp:lastModifiedBy>
  <cp:lastPrinted>2019-03-19T12:27:02Z</cp:lastPrinted>
  <dcterms:created xsi:type="dcterms:W3CDTF">2009-04-08T07:15:50Z</dcterms:created>
  <dcterms:modified xsi:type="dcterms:W3CDTF">2019-04-10T17:24:24Z</dcterms:modified>
</cp:coreProperties>
</file>