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ty\_zakazky2018\tzb 2018\1806kiho\"/>
    </mc:Choice>
  </mc:AlternateContent>
  <bookViews>
    <workbookView xWindow="360" yWindow="270" windowWidth="18735" windowHeight="12210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Pol'!$A$1:$U$213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52511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0" i="1" l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G39" i="1"/>
  <c r="F39" i="1"/>
  <c r="G203" i="12"/>
  <c r="AC203" i="12"/>
  <c r="AD203" i="12"/>
  <c r="G9" i="12"/>
  <c r="I9" i="12"/>
  <c r="I8" i="12" s="1"/>
  <c r="K9" i="12"/>
  <c r="M9" i="12"/>
  <c r="O9" i="12"/>
  <c r="Q9" i="12"/>
  <c r="U9" i="12"/>
  <c r="U8" i="12" s="1"/>
  <c r="G10" i="12"/>
  <c r="G8" i="12" s="1"/>
  <c r="I10" i="12"/>
  <c r="K10" i="12"/>
  <c r="K8" i="12" s="1"/>
  <c r="O10" i="12"/>
  <c r="O8" i="12" s="1"/>
  <c r="Q10" i="12"/>
  <c r="U10" i="12"/>
  <c r="G11" i="12"/>
  <c r="M11" i="12" s="1"/>
  <c r="I11" i="12"/>
  <c r="K11" i="12"/>
  <c r="O11" i="12"/>
  <c r="Q11" i="12"/>
  <c r="U11" i="12"/>
  <c r="G12" i="12"/>
  <c r="M12" i="12" s="1"/>
  <c r="I12" i="12"/>
  <c r="K12" i="12"/>
  <c r="O12" i="12"/>
  <c r="Q12" i="12"/>
  <c r="U12" i="12"/>
  <c r="G13" i="12"/>
  <c r="I13" i="12"/>
  <c r="K13" i="12"/>
  <c r="M13" i="12"/>
  <c r="O13" i="12"/>
  <c r="Q13" i="12"/>
  <c r="Q8" i="12" s="1"/>
  <c r="U13" i="12"/>
  <c r="G14" i="12"/>
  <c r="I14" i="12"/>
  <c r="K14" i="12"/>
  <c r="M14" i="12"/>
  <c r="O14" i="12"/>
  <c r="Q14" i="12"/>
  <c r="U14" i="12"/>
  <c r="G15" i="12"/>
  <c r="I15" i="12"/>
  <c r="K15" i="12"/>
  <c r="M15" i="12"/>
  <c r="O15" i="12"/>
  <c r="Q15" i="12"/>
  <c r="U15" i="12"/>
  <c r="G16" i="12"/>
  <c r="M16" i="12" s="1"/>
  <c r="I16" i="12"/>
  <c r="K16" i="12"/>
  <c r="O16" i="12"/>
  <c r="Q16" i="12"/>
  <c r="U16" i="12"/>
  <c r="G18" i="12"/>
  <c r="M18" i="12" s="1"/>
  <c r="I18" i="12"/>
  <c r="K18" i="12"/>
  <c r="K17" i="12" s="1"/>
  <c r="O18" i="12"/>
  <c r="O17" i="12" s="1"/>
  <c r="Q18" i="12"/>
  <c r="U18" i="12"/>
  <c r="G19" i="12"/>
  <c r="M19" i="12" s="1"/>
  <c r="I19" i="12"/>
  <c r="I17" i="12" s="1"/>
  <c r="K19" i="12"/>
  <c r="O19" i="12"/>
  <c r="Q19" i="12"/>
  <c r="Q17" i="12" s="1"/>
  <c r="U19" i="12"/>
  <c r="G20" i="12"/>
  <c r="M20" i="12" s="1"/>
  <c r="I20" i="12"/>
  <c r="K20" i="12"/>
  <c r="O20" i="12"/>
  <c r="Q20" i="12"/>
  <c r="U20" i="12"/>
  <c r="G21" i="12"/>
  <c r="I21" i="12"/>
  <c r="K21" i="12"/>
  <c r="M21" i="12"/>
  <c r="O21" i="12"/>
  <c r="Q21" i="12"/>
  <c r="U21" i="12"/>
  <c r="G22" i="12"/>
  <c r="I22" i="12"/>
  <c r="K22" i="12"/>
  <c r="M22" i="12"/>
  <c r="O22" i="12"/>
  <c r="Q22" i="12"/>
  <c r="U22" i="12"/>
  <c r="U17" i="12" s="1"/>
  <c r="G23" i="12"/>
  <c r="I23" i="12"/>
  <c r="K23" i="12"/>
  <c r="M23" i="12"/>
  <c r="O23" i="12"/>
  <c r="Q23" i="12"/>
  <c r="U23" i="12"/>
  <c r="G25" i="12"/>
  <c r="I25" i="12"/>
  <c r="I24" i="12" s="1"/>
  <c r="K25" i="12"/>
  <c r="M25" i="12"/>
  <c r="O25" i="12"/>
  <c r="Q25" i="12"/>
  <c r="U25" i="12"/>
  <c r="U24" i="12" s="1"/>
  <c r="G26" i="12"/>
  <c r="G24" i="12" s="1"/>
  <c r="I26" i="12"/>
  <c r="K26" i="12"/>
  <c r="K24" i="12" s="1"/>
  <c r="O26" i="12"/>
  <c r="O24" i="12" s="1"/>
  <c r="Q26" i="12"/>
  <c r="U26" i="12"/>
  <c r="G27" i="12"/>
  <c r="M27" i="12" s="1"/>
  <c r="I27" i="12"/>
  <c r="K27" i="12"/>
  <c r="O27" i="12"/>
  <c r="Q27" i="12"/>
  <c r="U27" i="12"/>
  <c r="G28" i="12"/>
  <c r="M28" i="12" s="1"/>
  <c r="I28" i="12"/>
  <c r="K28" i="12"/>
  <c r="O28" i="12"/>
  <c r="Q28" i="12"/>
  <c r="U28" i="12"/>
  <c r="G29" i="12"/>
  <c r="I29" i="12"/>
  <c r="K29" i="12"/>
  <c r="M29" i="12"/>
  <c r="O29" i="12"/>
  <c r="Q29" i="12"/>
  <c r="Q24" i="12" s="1"/>
  <c r="U29" i="12"/>
  <c r="G30" i="12"/>
  <c r="I30" i="12"/>
  <c r="K30" i="12"/>
  <c r="M30" i="12"/>
  <c r="O30" i="12"/>
  <c r="Q30" i="12"/>
  <c r="U30" i="12"/>
  <c r="G31" i="12"/>
  <c r="I31" i="12"/>
  <c r="K31" i="12"/>
  <c r="M31" i="12"/>
  <c r="O31" i="12"/>
  <c r="Q31" i="12"/>
  <c r="U31" i="12"/>
  <c r="G32" i="12"/>
  <c r="K32" i="12"/>
  <c r="O32" i="12"/>
  <c r="Q32" i="12"/>
  <c r="G33" i="12"/>
  <c r="I33" i="12"/>
  <c r="I32" i="12" s="1"/>
  <c r="K33" i="12"/>
  <c r="M33" i="12"/>
  <c r="M32" i="12" s="1"/>
  <c r="O33" i="12"/>
  <c r="Q33" i="12"/>
  <c r="U33" i="12"/>
  <c r="U32" i="12" s="1"/>
  <c r="G34" i="12"/>
  <c r="K34" i="12"/>
  <c r="O34" i="12"/>
  <c r="U34" i="12"/>
  <c r="G35" i="12"/>
  <c r="I35" i="12"/>
  <c r="I34" i="12" s="1"/>
  <c r="K35" i="12"/>
  <c r="M35" i="12"/>
  <c r="M34" i="12" s="1"/>
  <c r="O35" i="12"/>
  <c r="Q35" i="12"/>
  <c r="Q34" i="12" s="1"/>
  <c r="U35" i="12"/>
  <c r="K36" i="12"/>
  <c r="G37" i="12"/>
  <c r="I37" i="12"/>
  <c r="I36" i="12" s="1"/>
  <c r="K37" i="12"/>
  <c r="M37" i="12"/>
  <c r="O37" i="12"/>
  <c r="Q37" i="12"/>
  <c r="Q36" i="12" s="1"/>
  <c r="U37" i="12"/>
  <c r="G38" i="12"/>
  <c r="I38" i="12"/>
  <c r="K38" i="12"/>
  <c r="M38" i="12"/>
  <c r="O38" i="12"/>
  <c r="O36" i="12" s="1"/>
  <c r="Q38" i="12"/>
  <c r="U38" i="12"/>
  <c r="U36" i="12" s="1"/>
  <c r="G39" i="12"/>
  <c r="I39" i="12"/>
  <c r="K39" i="12"/>
  <c r="M39" i="12"/>
  <c r="O39" i="12"/>
  <c r="Q39" i="12"/>
  <c r="U39" i="12"/>
  <c r="G40" i="12"/>
  <c r="M40" i="12" s="1"/>
  <c r="I40" i="12"/>
  <c r="K40" i="12"/>
  <c r="O40" i="12"/>
  <c r="Q40" i="12"/>
  <c r="U40" i="12"/>
  <c r="G41" i="12"/>
  <c r="I41" i="12"/>
  <c r="K41" i="12"/>
  <c r="M41" i="12"/>
  <c r="O41" i="12"/>
  <c r="Q41" i="12"/>
  <c r="U41" i="12"/>
  <c r="G42" i="12"/>
  <c r="M42" i="12" s="1"/>
  <c r="I42" i="12"/>
  <c r="K42" i="12"/>
  <c r="O42" i="12"/>
  <c r="Q42" i="12"/>
  <c r="U42" i="12"/>
  <c r="I43" i="12"/>
  <c r="G44" i="12"/>
  <c r="G43" i="12" s="1"/>
  <c r="I44" i="12"/>
  <c r="K44" i="12"/>
  <c r="K43" i="12" s="1"/>
  <c r="O44" i="12"/>
  <c r="O43" i="12" s="1"/>
  <c r="Q44" i="12"/>
  <c r="U44" i="12"/>
  <c r="U43" i="12" s="1"/>
  <c r="G45" i="12"/>
  <c r="I45" i="12"/>
  <c r="K45" i="12"/>
  <c r="M45" i="12"/>
  <c r="O45" i="12"/>
  <c r="Q45" i="12"/>
  <c r="Q43" i="12" s="1"/>
  <c r="U45" i="12"/>
  <c r="G47" i="12"/>
  <c r="I47" i="12"/>
  <c r="I46" i="12" s="1"/>
  <c r="K47" i="12"/>
  <c r="M47" i="12"/>
  <c r="O47" i="12"/>
  <c r="Q47" i="12"/>
  <c r="Q46" i="12" s="1"/>
  <c r="U47" i="12"/>
  <c r="G48" i="12"/>
  <c r="G46" i="12" s="1"/>
  <c r="I48" i="12"/>
  <c r="K48" i="12"/>
  <c r="O48" i="12"/>
  <c r="Q48" i="12"/>
  <c r="U48" i="12"/>
  <c r="U46" i="12" s="1"/>
  <c r="G49" i="12"/>
  <c r="I49" i="12"/>
  <c r="K49" i="12"/>
  <c r="M49" i="12"/>
  <c r="O49" i="12"/>
  <c r="Q49" i="12"/>
  <c r="U49" i="12"/>
  <c r="G50" i="12"/>
  <c r="M50" i="12" s="1"/>
  <c r="I50" i="12"/>
  <c r="K50" i="12"/>
  <c r="O50" i="12"/>
  <c r="Q50" i="12"/>
  <c r="U50" i="12"/>
  <c r="G51" i="12"/>
  <c r="M51" i="12" s="1"/>
  <c r="I51" i="12"/>
  <c r="K51" i="12"/>
  <c r="O51" i="12"/>
  <c r="Q51" i="12"/>
  <c r="U51" i="12"/>
  <c r="G52" i="12"/>
  <c r="M52" i="12" s="1"/>
  <c r="I52" i="12"/>
  <c r="K52" i="12"/>
  <c r="K46" i="12" s="1"/>
  <c r="O52" i="12"/>
  <c r="Q52" i="12"/>
  <c r="U52" i="12"/>
  <c r="G53" i="12"/>
  <c r="I53" i="12"/>
  <c r="K53" i="12"/>
  <c r="M53" i="12"/>
  <c r="O53" i="12"/>
  <c r="Q53" i="12"/>
  <c r="U53" i="12"/>
  <c r="G54" i="12"/>
  <c r="I54" i="12"/>
  <c r="K54" i="12"/>
  <c r="M54" i="12"/>
  <c r="O54" i="12"/>
  <c r="O46" i="12" s="1"/>
  <c r="Q54" i="12"/>
  <c r="U54" i="12"/>
  <c r="G55" i="12"/>
  <c r="I55" i="12"/>
  <c r="K55" i="12"/>
  <c r="M55" i="12"/>
  <c r="O55" i="12"/>
  <c r="Q55" i="12"/>
  <c r="U55" i="12"/>
  <c r="G56" i="12"/>
  <c r="M56" i="12" s="1"/>
  <c r="I56" i="12"/>
  <c r="K56" i="12"/>
  <c r="O56" i="12"/>
  <c r="Q56" i="12"/>
  <c r="U56" i="12"/>
  <c r="G58" i="12"/>
  <c r="M58" i="12" s="1"/>
  <c r="I58" i="12"/>
  <c r="K58" i="12"/>
  <c r="K57" i="12" s="1"/>
  <c r="O58" i="12"/>
  <c r="O57" i="12" s="1"/>
  <c r="Q58" i="12"/>
  <c r="U58" i="12"/>
  <c r="U57" i="12" s="1"/>
  <c r="G59" i="12"/>
  <c r="M59" i="12" s="1"/>
  <c r="I59" i="12"/>
  <c r="I57" i="12" s="1"/>
  <c r="K59" i="12"/>
  <c r="O59" i="12"/>
  <c r="Q59" i="12"/>
  <c r="Q57" i="12" s="1"/>
  <c r="U59" i="12"/>
  <c r="G60" i="12"/>
  <c r="M60" i="12" s="1"/>
  <c r="I60" i="12"/>
  <c r="K60" i="12"/>
  <c r="O60" i="12"/>
  <c r="Q60" i="12"/>
  <c r="U60" i="12"/>
  <c r="G61" i="12"/>
  <c r="I61" i="12"/>
  <c r="K61" i="12"/>
  <c r="M61" i="12"/>
  <c r="O61" i="12"/>
  <c r="Q61" i="12"/>
  <c r="U61" i="12"/>
  <c r="G62" i="12"/>
  <c r="I62" i="12"/>
  <c r="K62" i="12"/>
  <c r="M62" i="12"/>
  <c r="O62" i="12"/>
  <c r="Q62" i="12"/>
  <c r="U62" i="12"/>
  <c r="G63" i="12"/>
  <c r="I63" i="12"/>
  <c r="K63" i="12"/>
  <c r="M63" i="12"/>
  <c r="O63" i="12"/>
  <c r="Q63" i="12"/>
  <c r="U63" i="12"/>
  <c r="G64" i="12"/>
  <c r="M64" i="12" s="1"/>
  <c r="I64" i="12"/>
  <c r="K64" i="12"/>
  <c r="O64" i="12"/>
  <c r="Q64" i="12"/>
  <c r="U64" i="12"/>
  <c r="G65" i="12"/>
  <c r="I65" i="12"/>
  <c r="K65" i="12"/>
  <c r="M65" i="12"/>
  <c r="O65" i="12"/>
  <c r="Q65" i="12"/>
  <c r="U65" i="12"/>
  <c r="G66" i="12"/>
  <c r="M66" i="12" s="1"/>
  <c r="I66" i="12"/>
  <c r="K66" i="12"/>
  <c r="O66" i="12"/>
  <c r="Q66" i="12"/>
  <c r="U66" i="12"/>
  <c r="G67" i="12"/>
  <c r="M67" i="12" s="1"/>
  <c r="I67" i="12"/>
  <c r="K67" i="12"/>
  <c r="O67" i="12"/>
  <c r="Q67" i="12"/>
  <c r="U67" i="12"/>
  <c r="G68" i="12"/>
  <c r="M68" i="12" s="1"/>
  <c r="I68" i="12"/>
  <c r="K68" i="12"/>
  <c r="O68" i="12"/>
  <c r="Q68" i="12"/>
  <c r="U68" i="12"/>
  <c r="G69" i="12"/>
  <c r="I69" i="12"/>
  <c r="K69" i="12"/>
  <c r="M69" i="12"/>
  <c r="O69" i="12"/>
  <c r="Q69" i="12"/>
  <c r="U69" i="12"/>
  <c r="G70" i="12"/>
  <c r="I70" i="12"/>
  <c r="K70" i="12"/>
  <c r="M70" i="12"/>
  <c r="O70" i="12"/>
  <c r="Q70" i="12"/>
  <c r="U70" i="12"/>
  <c r="G71" i="12"/>
  <c r="I71" i="12"/>
  <c r="K71" i="12"/>
  <c r="M71" i="12"/>
  <c r="O71" i="12"/>
  <c r="Q71" i="12"/>
  <c r="U71" i="12"/>
  <c r="G72" i="12"/>
  <c r="M72" i="12" s="1"/>
  <c r="I72" i="12"/>
  <c r="K72" i="12"/>
  <c r="O72" i="12"/>
  <c r="Q72" i="12"/>
  <c r="U72" i="12"/>
  <c r="G73" i="12"/>
  <c r="I73" i="12"/>
  <c r="K73" i="12"/>
  <c r="M73" i="12"/>
  <c r="O73" i="12"/>
  <c r="Q73" i="12"/>
  <c r="U73" i="12"/>
  <c r="G74" i="12"/>
  <c r="M74" i="12" s="1"/>
  <c r="I74" i="12"/>
  <c r="K74" i="12"/>
  <c r="O74" i="12"/>
  <c r="Q74" i="12"/>
  <c r="U74" i="12"/>
  <c r="G75" i="12"/>
  <c r="M75" i="12" s="1"/>
  <c r="I75" i="12"/>
  <c r="K75" i="12"/>
  <c r="O75" i="12"/>
  <c r="Q75" i="12"/>
  <c r="U75" i="12"/>
  <c r="G76" i="12"/>
  <c r="M76" i="12" s="1"/>
  <c r="I76" i="12"/>
  <c r="K76" i="12"/>
  <c r="O76" i="12"/>
  <c r="Q76" i="12"/>
  <c r="U76" i="12"/>
  <c r="G77" i="12"/>
  <c r="I77" i="12"/>
  <c r="K77" i="12"/>
  <c r="M77" i="12"/>
  <c r="O77" i="12"/>
  <c r="Q77" i="12"/>
  <c r="U77" i="12"/>
  <c r="G78" i="12"/>
  <c r="I78" i="12"/>
  <c r="K78" i="12"/>
  <c r="M78" i="12"/>
  <c r="O78" i="12"/>
  <c r="Q78" i="12"/>
  <c r="U78" i="12"/>
  <c r="G79" i="12"/>
  <c r="I79" i="12"/>
  <c r="K79" i="12"/>
  <c r="M79" i="12"/>
  <c r="O79" i="12"/>
  <c r="Q79" i="12"/>
  <c r="U79" i="12"/>
  <c r="G80" i="12"/>
  <c r="M80" i="12" s="1"/>
  <c r="I80" i="12"/>
  <c r="K80" i="12"/>
  <c r="O80" i="12"/>
  <c r="Q80" i="12"/>
  <c r="U80" i="12"/>
  <c r="G81" i="12"/>
  <c r="I81" i="12"/>
  <c r="K81" i="12"/>
  <c r="M81" i="12"/>
  <c r="O81" i="12"/>
  <c r="Q81" i="12"/>
  <c r="U81" i="12"/>
  <c r="G83" i="12"/>
  <c r="M83" i="12" s="1"/>
  <c r="I83" i="12"/>
  <c r="I82" i="12" s="1"/>
  <c r="K83" i="12"/>
  <c r="O83" i="12"/>
  <c r="Q83" i="12"/>
  <c r="Q82" i="12" s="1"/>
  <c r="U83" i="12"/>
  <c r="G84" i="12"/>
  <c r="M84" i="12" s="1"/>
  <c r="I84" i="12"/>
  <c r="K84" i="12"/>
  <c r="K82" i="12" s="1"/>
  <c r="O84" i="12"/>
  <c r="Q84" i="12"/>
  <c r="U84" i="12"/>
  <c r="G85" i="12"/>
  <c r="I85" i="12"/>
  <c r="K85" i="12"/>
  <c r="M85" i="12"/>
  <c r="O85" i="12"/>
  <c r="Q85" i="12"/>
  <c r="U85" i="12"/>
  <c r="G86" i="12"/>
  <c r="I86" i="12"/>
  <c r="K86" i="12"/>
  <c r="M86" i="12"/>
  <c r="O86" i="12"/>
  <c r="O82" i="12" s="1"/>
  <c r="Q86" i="12"/>
  <c r="U86" i="12"/>
  <c r="G87" i="12"/>
  <c r="I87" i="12"/>
  <c r="K87" i="12"/>
  <c r="M87" i="12"/>
  <c r="O87" i="12"/>
  <c r="Q87" i="12"/>
  <c r="U87" i="12"/>
  <c r="G88" i="12"/>
  <c r="M88" i="12" s="1"/>
  <c r="I88" i="12"/>
  <c r="K88" i="12"/>
  <c r="O88" i="12"/>
  <c r="Q88" i="12"/>
  <c r="U88" i="12"/>
  <c r="U82" i="12" s="1"/>
  <c r="G89" i="12"/>
  <c r="I89" i="12"/>
  <c r="K89" i="12"/>
  <c r="M89" i="12"/>
  <c r="O89" i="12"/>
  <c r="Q89" i="12"/>
  <c r="U89" i="12"/>
  <c r="G90" i="12"/>
  <c r="M90" i="12" s="1"/>
  <c r="I90" i="12"/>
  <c r="K90" i="12"/>
  <c r="O90" i="12"/>
  <c r="Q90" i="12"/>
  <c r="U90" i="12"/>
  <c r="G91" i="12"/>
  <c r="M91" i="12" s="1"/>
  <c r="I91" i="12"/>
  <c r="K91" i="12"/>
  <c r="O91" i="12"/>
  <c r="Q91" i="12"/>
  <c r="U91" i="12"/>
  <c r="G92" i="12"/>
  <c r="M92" i="12" s="1"/>
  <c r="I92" i="12"/>
  <c r="K92" i="12"/>
  <c r="O92" i="12"/>
  <c r="Q92" i="12"/>
  <c r="U92" i="12"/>
  <c r="G93" i="12"/>
  <c r="I93" i="12"/>
  <c r="K93" i="12"/>
  <c r="M93" i="12"/>
  <c r="O93" i="12"/>
  <c r="Q93" i="12"/>
  <c r="U93" i="12"/>
  <c r="G94" i="12"/>
  <c r="I94" i="12"/>
  <c r="K94" i="12"/>
  <c r="M94" i="12"/>
  <c r="O94" i="12"/>
  <c r="Q94" i="12"/>
  <c r="U94" i="12"/>
  <c r="G95" i="12"/>
  <c r="I95" i="12"/>
  <c r="K95" i="12"/>
  <c r="M95" i="12"/>
  <c r="O95" i="12"/>
  <c r="Q95" i="12"/>
  <c r="U95" i="12"/>
  <c r="G96" i="12"/>
  <c r="M96" i="12" s="1"/>
  <c r="I96" i="12"/>
  <c r="K96" i="12"/>
  <c r="O96" i="12"/>
  <c r="Q96" i="12"/>
  <c r="U96" i="12"/>
  <c r="G97" i="12"/>
  <c r="I97" i="12"/>
  <c r="K97" i="12"/>
  <c r="M97" i="12"/>
  <c r="O97" i="12"/>
  <c r="Q97" i="12"/>
  <c r="U97" i="12"/>
  <c r="G98" i="12"/>
  <c r="M98" i="12" s="1"/>
  <c r="I98" i="12"/>
  <c r="K98" i="12"/>
  <c r="O98" i="12"/>
  <c r="Q98" i="12"/>
  <c r="U98" i="12"/>
  <c r="G99" i="12"/>
  <c r="M99" i="12" s="1"/>
  <c r="I99" i="12"/>
  <c r="K99" i="12"/>
  <c r="O99" i="12"/>
  <c r="Q99" i="12"/>
  <c r="U99" i="12"/>
  <c r="G100" i="12"/>
  <c r="M100" i="12" s="1"/>
  <c r="I100" i="12"/>
  <c r="K100" i="12"/>
  <c r="O100" i="12"/>
  <c r="Q100" i="12"/>
  <c r="U100" i="12"/>
  <c r="G101" i="12"/>
  <c r="I101" i="12"/>
  <c r="K101" i="12"/>
  <c r="M101" i="12"/>
  <c r="O101" i="12"/>
  <c r="Q101" i="12"/>
  <c r="U101" i="12"/>
  <c r="G102" i="12"/>
  <c r="I102" i="12"/>
  <c r="K102" i="12"/>
  <c r="M102" i="12"/>
  <c r="O102" i="12"/>
  <c r="Q102" i="12"/>
  <c r="U102" i="12"/>
  <c r="G103" i="12"/>
  <c r="I103" i="12"/>
  <c r="K103" i="12"/>
  <c r="M103" i="12"/>
  <c r="O103" i="12"/>
  <c r="Q103" i="12"/>
  <c r="U103" i="12"/>
  <c r="G104" i="12"/>
  <c r="M104" i="12" s="1"/>
  <c r="I104" i="12"/>
  <c r="K104" i="12"/>
  <c r="O104" i="12"/>
  <c r="Q104" i="12"/>
  <c r="U104" i="12"/>
  <c r="G105" i="12"/>
  <c r="I105" i="12"/>
  <c r="K105" i="12"/>
  <c r="M105" i="12"/>
  <c r="O105" i="12"/>
  <c r="Q105" i="12"/>
  <c r="U105" i="12"/>
  <c r="G106" i="12"/>
  <c r="M106" i="12" s="1"/>
  <c r="I106" i="12"/>
  <c r="K106" i="12"/>
  <c r="O106" i="12"/>
  <c r="Q106" i="12"/>
  <c r="U106" i="12"/>
  <c r="G107" i="12"/>
  <c r="M107" i="12" s="1"/>
  <c r="I107" i="12"/>
  <c r="K107" i="12"/>
  <c r="O107" i="12"/>
  <c r="Q107" i="12"/>
  <c r="U107" i="12"/>
  <c r="G108" i="12"/>
  <c r="M108" i="12" s="1"/>
  <c r="I108" i="12"/>
  <c r="K108" i="12"/>
  <c r="O108" i="12"/>
  <c r="Q108" i="12"/>
  <c r="U108" i="12"/>
  <c r="G109" i="12"/>
  <c r="I109" i="12"/>
  <c r="K109" i="12"/>
  <c r="M109" i="12"/>
  <c r="O109" i="12"/>
  <c r="Q109" i="12"/>
  <c r="U109" i="12"/>
  <c r="G110" i="12"/>
  <c r="I110" i="12"/>
  <c r="K110" i="12"/>
  <c r="M110" i="12"/>
  <c r="O110" i="12"/>
  <c r="Q110" i="12"/>
  <c r="U110" i="12"/>
  <c r="G111" i="12"/>
  <c r="I111" i="12"/>
  <c r="K111" i="12"/>
  <c r="M111" i="12"/>
  <c r="O111" i="12"/>
  <c r="Q111" i="12"/>
  <c r="U111" i="12"/>
  <c r="G112" i="12"/>
  <c r="M112" i="12" s="1"/>
  <c r="I112" i="12"/>
  <c r="K112" i="12"/>
  <c r="O112" i="12"/>
  <c r="Q112" i="12"/>
  <c r="U112" i="12"/>
  <c r="G113" i="12"/>
  <c r="I113" i="12"/>
  <c r="K113" i="12"/>
  <c r="M113" i="12"/>
  <c r="O113" i="12"/>
  <c r="Q113" i="12"/>
  <c r="U113" i="12"/>
  <c r="G114" i="12"/>
  <c r="M114" i="12" s="1"/>
  <c r="I114" i="12"/>
  <c r="K114" i="12"/>
  <c r="O114" i="12"/>
  <c r="Q114" i="12"/>
  <c r="U114" i="12"/>
  <c r="G115" i="12"/>
  <c r="M115" i="12" s="1"/>
  <c r="I115" i="12"/>
  <c r="K115" i="12"/>
  <c r="O115" i="12"/>
  <c r="Q115" i="12"/>
  <c r="U115" i="12"/>
  <c r="G116" i="12"/>
  <c r="M116" i="12" s="1"/>
  <c r="I116" i="12"/>
  <c r="K116" i="12"/>
  <c r="O116" i="12"/>
  <c r="Q116" i="12"/>
  <c r="U116" i="12"/>
  <c r="G117" i="12"/>
  <c r="I117" i="12"/>
  <c r="K117" i="12"/>
  <c r="M117" i="12"/>
  <c r="O117" i="12"/>
  <c r="Q117" i="12"/>
  <c r="U117" i="12"/>
  <c r="G118" i="12"/>
  <c r="I118" i="12"/>
  <c r="K118" i="12"/>
  <c r="M118" i="12"/>
  <c r="O118" i="12"/>
  <c r="Q118" i="12"/>
  <c r="U118" i="12"/>
  <c r="G120" i="12"/>
  <c r="G119" i="12" s="1"/>
  <c r="I120" i="12"/>
  <c r="K120" i="12"/>
  <c r="K119" i="12" s="1"/>
  <c r="O120" i="12"/>
  <c r="O119" i="12" s="1"/>
  <c r="Q120" i="12"/>
  <c r="U120" i="12"/>
  <c r="U119" i="12" s="1"/>
  <c r="G121" i="12"/>
  <c r="I121" i="12"/>
  <c r="K121" i="12"/>
  <c r="M121" i="12"/>
  <c r="O121" i="12"/>
  <c r="Q121" i="12"/>
  <c r="U121" i="12"/>
  <c r="G122" i="12"/>
  <c r="M122" i="12" s="1"/>
  <c r="I122" i="12"/>
  <c r="K122" i="12"/>
  <c r="O122" i="12"/>
  <c r="Q122" i="12"/>
  <c r="U122" i="12"/>
  <c r="G123" i="12"/>
  <c r="M123" i="12" s="1"/>
  <c r="I123" i="12"/>
  <c r="I119" i="12" s="1"/>
  <c r="K123" i="12"/>
  <c r="O123" i="12"/>
  <c r="Q123" i="12"/>
  <c r="U123" i="12"/>
  <c r="G124" i="12"/>
  <c r="M124" i="12" s="1"/>
  <c r="I124" i="12"/>
  <c r="K124" i="12"/>
  <c r="O124" i="12"/>
  <c r="Q124" i="12"/>
  <c r="U124" i="12"/>
  <c r="G125" i="12"/>
  <c r="I125" i="12"/>
  <c r="K125" i="12"/>
  <c r="M125" i="12"/>
  <c r="O125" i="12"/>
  <c r="Q125" i="12"/>
  <c r="U125" i="12"/>
  <c r="G126" i="12"/>
  <c r="I126" i="12"/>
  <c r="K126" i="12"/>
  <c r="M126" i="12"/>
  <c r="O126" i="12"/>
  <c r="Q126" i="12"/>
  <c r="U126" i="12"/>
  <c r="G127" i="12"/>
  <c r="I127" i="12"/>
  <c r="K127" i="12"/>
  <c r="M127" i="12"/>
  <c r="O127" i="12"/>
  <c r="Q127" i="12"/>
  <c r="Q119" i="12" s="1"/>
  <c r="U127" i="12"/>
  <c r="G128" i="12"/>
  <c r="M128" i="12" s="1"/>
  <c r="I128" i="12"/>
  <c r="K128" i="12"/>
  <c r="O128" i="12"/>
  <c r="Q128" i="12"/>
  <c r="U128" i="12"/>
  <c r="G130" i="12"/>
  <c r="M130" i="12" s="1"/>
  <c r="I130" i="12"/>
  <c r="K130" i="12"/>
  <c r="K129" i="12" s="1"/>
  <c r="O130" i="12"/>
  <c r="O129" i="12" s="1"/>
  <c r="Q130" i="12"/>
  <c r="U130" i="12"/>
  <c r="U129" i="12" s="1"/>
  <c r="G131" i="12"/>
  <c r="M131" i="12" s="1"/>
  <c r="I131" i="12"/>
  <c r="I129" i="12" s="1"/>
  <c r="K131" i="12"/>
  <c r="O131" i="12"/>
  <c r="Q131" i="12"/>
  <c r="U131" i="12"/>
  <c r="G132" i="12"/>
  <c r="M132" i="12" s="1"/>
  <c r="I132" i="12"/>
  <c r="K132" i="12"/>
  <c r="O132" i="12"/>
  <c r="Q132" i="12"/>
  <c r="U132" i="12"/>
  <c r="G133" i="12"/>
  <c r="I133" i="12"/>
  <c r="K133" i="12"/>
  <c r="M133" i="12"/>
  <c r="O133" i="12"/>
  <c r="Q133" i="12"/>
  <c r="U133" i="12"/>
  <c r="G134" i="12"/>
  <c r="I134" i="12"/>
  <c r="K134" i="12"/>
  <c r="M134" i="12"/>
  <c r="O134" i="12"/>
  <c r="Q134" i="12"/>
  <c r="U134" i="12"/>
  <c r="G135" i="12"/>
  <c r="I135" i="12"/>
  <c r="K135" i="12"/>
  <c r="M135" i="12"/>
  <c r="O135" i="12"/>
  <c r="Q135" i="12"/>
  <c r="Q129" i="12" s="1"/>
  <c r="U135" i="12"/>
  <c r="G136" i="12"/>
  <c r="M136" i="12" s="1"/>
  <c r="I136" i="12"/>
  <c r="K136" i="12"/>
  <c r="O136" i="12"/>
  <c r="Q136" i="12"/>
  <c r="U136" i="12"/>
  <c r="G137" i="12"/>
  <c r="I137" i="12"/>
  <c r="K137" i="12"/>
  <c r="M137" i="12"/>
  <c r="O137" i="12"/>
  <c r="Q137" i="12"/>
  <c r="U137" i="12"/>
  <c r="G138" i="12"/>
  <c r="M138" i="12" s="1"/>
  <c r="I138" i="12"/>
  <c r="K138" i="12"/>
  <c r="O138" i="12"/>
  <c r="Q138" i="12"/>
  <c r="U138" i="12"/>
  <c r="G139" i="12"/>
  <c r="M139" i="12" s="1"/>
  <c r="I139" i="12"/>
  <c r="K139" i="12"/>
  <c r="O139" i="12"/>
  <c r="Q139" i="12"/>
  <c r="U139" i="12"/>
  <c r="G140" i="12"/>
  <c r="M140" i="12" s="1"/>
  <c r="I140" i="12"/>
  <c r="K140" i="12"/>
  <c r="O140" i="12"/>
  <c r="Q140" i="12"/>
  <c r="U140" i="12"/>
  <c r="G141" i="12"/>
  <c r="I141" i="12"/>
  <c r="K141" i="12"/>
  <c r="M141" i="12"/>
  <c r="O141" i="12"/>
  <c r="Q141" i="12"/>
  <c r="U141" i="12"/>
  <c r="G142" i="12"/>
  <c r="I142" i="12"/>
  <c r="K142" i="12"/>
  <c r="M142" i="12"/>
  <c r="O142" i="12"/>
  <c r="Q142" i="12"/>
  <c r="U142" i="12"/>
  <c r="G143" i="12"/>
  <c r="I143" i="12"/>
  <c r="K143" i="12"/>
  <c r="M143" i="12"/>
  <c r="O143" i="12"/>
  <c r="Q143" i="12"/>
  <c r="U143" i="12"/>
  <c r="G144" i="12"/>
  <c r="M144" i="12" s="1"/>
  <c r="I144" i="12"/>
  <c r="K144" i="12"/>
  <c r="O144" i="12"/>
  <c r="Q144" i="12"/>
  <c r="U144" i="12"/>
  <c r="G145" i="12"/>
  <c r="I145" i="12"/>
  <c r="K145" i="12"/>
  <c r="M145" i="12"/>
  <c r="O145" i="12"/>
  <c r="Q145" i="12"/>
  <c r="U145" i="12"/>
  <c r="G146" i="12"/>
  <c r="M146" i="12" s="1"/>
  <c r="I146" i="12"/>
  <c r="K146" i="12"/>
  <c r="O146" i="12"/>
  <c r="Q146" i="12"/>
  <c r="U146" i="12"/>
  <c r="G147" i="12"/>
  <c r="M147" i="12" s="1"/>
  <c r="I147" i="12"/>
  <c r="K147" i="12"/>
  <c r="O147" i="12"/>
  <c r="Q147" i="12"/>
  <c r="U147" i="12"/>
  <c r="G148" i="12"/>
  <c r="M148" i="12" s="1"/>
  <c r="I148" i="12"/>
  <c r="K148" i="12"/>
  <c r="O148" i="12"/>
  <c r="Q148" i="12"/>
  <c r="U148" i="12"/>
  <c r="G149" i="12"/>
  <c r="I149" i="12"/>
  <c r="K149" i="12"/>
  <c r="M149" i="12"/>
  <c r="O149" i="12"/>
  <c r="Q149" i="12"/>
  <c r="U149" i="12"/>
  <c r="G150" i="12"/>
  <c r="I150" i="12"/>
  <c r="K150" i="12"/>
  <c r="M150" i="12"/>
  <c r="O150" i="12"/>
  <c r="Q150" i="12"/>
  <c r="U150" i="12"/>
  <c r="G151" i="12"/>
  <c r="I151" i="12"/>
  <c r="K151" i="12"/>
  <c r="M151" i="12"/>
  <c r="O151" i="12"/>
  <c r="Q151" i="12"/>
  <c r="U151" i="12"/>
  <c r="G152" i="12"/>
  <c r="M152" i="12" s="1"/>
  <c r="I152" i="12"/>
  <c r="K152" i="12"/>
  <c r="O152" i="12"/>
  <c r="Q152" i="12"/>
  <c r="U152" i="12"/>
  <c r="G153" i="12"/>
  <c r="I153" i="12"/>
  <c r="K153" i="12"/>
  <c r="M153" i="12"/>
  <c r="O153" i="12"/>
  <c r="Q153" i="12"/>
  <c r="U153" i="12"/>
  <c r="G154" i="12"/>
  <c r="M154" i="12" s="1"/>
  <c r="I154" i="12"/>
  <c r="K154" i="12"/>
  <c r="O154" i="12"/>
  <c r="Q154" i="12"/>
  <c r="U154" i="12"/>
  <c r="G155" i="12"/>
  <c r="M155" i="12" s="1"/>
  <c r="I155" i="12"/>
  <c r="K155" i="12"/>
  <c r="O155" i="12"/>
  <c r="Q155" i="12"/>
  <c r="U155" i="12"/>
  <c r="G156" i="12"/>
  <c r="M156" i="12" s="1"/>
  <c r="I156" i="12"/>
  <c r="K156" i="12"/>
  <c r="O156" i="12"/>
  <c r="Q156" i="12"/>
  <c r="U156" i="12"/>
  <c r="G157" i="12"/>
  <c r="I157" i="12"/>
  <c r="K157" i="12"/>
  <c r="M157" i="12"/>
  <c r="O157" i="12"/>
  <c r="Q157" i="12"/>
  <c r="U157" i="12"/>
  <c r="G158" i="12"/>
  <c r="I158" i="12"/>
  <c r="K158" i="12"/>
  <c r="M158" i="12"/>
  <c r="O158" i="12"/>
  <c r="Q158" i="12"/>
  <c r="U158" i="12"/>
  <c r="G159" i="12"/>
  <c r="I159" i="12"/>
  <c r="K159" i="12"/>
  <c r="M159" i="12"/>
  <c r="O159" i="12"/>
  <c r="Q159" i="12"/>
  <c r="U159" i="12"/>
  <c r="G160" i="12"/>
  <c r="I160" i="12"/>
  <c r="K160" i="12"/>
  <c r="M160" i="12"/>
  <c r="O160" i="12"/>
  <c r="Q160" i="12"/>
  <c r="U160" i="12"/>
  <c r="G161" i="12"/>
  <c r="I161" i="12"/>
  <c r="K161" i="12"/>
  <c r="M161" i="12"/>
  <c r="O161" i="12"/>
  <c r="Q161" i="12"/>
  <c r="U161" i="12"/>
  <c r="G162" i="12"/>
  <c r="M162" i="12" s="1"/>
  <c r="I162" i="12"/>
  <c r="K162" i="12"/>
  <c r="O162" i="12"/>
  <c r="Q162" i="12"/>
  <c r="U162" i="12"/>
  <c r="G163" i="12"/>
  <c r="M163" i="12" s="1"/>
  <c r="I163" i="12"/>
  <c r="K163" i="12"/>
  <c r="O163" i="12"/>
  <c r="Q163" i="12"/>
  <c r="U163" i="12"/>
  <c r="G164" i="12"/>
  <c r="M164" i="12" s="1"/>
  <c r="I164" i="12"/>
  <c r="K164" i="12"/>
  <c r="O164" i="12"/>
  <c r="Q164" i="12"/>
  <c r="U164" i="12"/>
  <c r="G165" i="12"/>
  <c r="I165" i="12"/>
  <c r="K165" i="12"/>
  <c r="M165" i="12"/>
  <c r="O165" i="12"/>
  <c r="Q165" i="12"/>
  <c r="U165" i="12"/>
  <c r="G166" i="12"/>
  <c r="I166" i="12"/>
  <c r="K166" i="12"/>
  <c r="M166" i="12"/>
  <c r="O166" i="12"/>
  <c r="Q166" i="12"/>
  <c r="U166" i="12"/>
  <c r="G167" i="12"/>
  <c r="I167" i="12"/>
  <c r="K167" i="12"/>
  <c r="M167" i="12"/>
  <c r="O167" i="12"/>
  <c r="Q167" i="12"/>
  <c r="U167" i="12"/>
  <c r="G168" i="12"/>
  <c r="I168" i="12"/>
  <c r="K168" i="12"/>
  <c r="M168" i="12"/>
  <c r="O168" i="12"/>
  <c r="Q168" i="12"/>
  <c r="U168" i="12"/>
  <c r="G169" i="12"/>
  <c r="I169" i="12"/>
  <c r="K169" i="12"/>
  <c r="M169" i="12"/>
  <c r="O169" i="12"/>
  <c r="Q169" i="12"/>
  <c r="U169" i="12"/>
  <c r="G170" i="12"/>
  <c r="M170" i="12" s="1"/>
  <c r="I170" i="12"/>
  <c r="K170" i="12"/>
  <c r="O170" i="12"/>
  <c r="Q170" i="12"/>
  <c r="U170" i="12"/>
  <c r="G171" i="12"/>
  <c r="M171" i="12" s="1"/>
  <c r="I171" i="12"/>
  <c r="K171" i="12"/>
  <c r="O171" i="12"/>
  <c r="Q171" i="12"/>
  <c r="U171" i="12"/>
  <c r="G172" i="12"/>
  <c r="M172" i="12" s="1"/>
  <c r="I172" i="12"/>
  <c r="K172" i="12"/>
  <c r="O172" i="12"/>
  <c r="Q172" i="12"/>
  <c r="U172" i="12"/>
  <c r="G173" i="12"/>
  <c r="I173" i="12"/>
  <c r="K173" i="12"/>
  <c r="M173" i="12"/>
  <c r="O173" i="12"/>
  <c r="Q173" i="12"/>
  <c r="U173" i="12"/>
  <c r="G174" i="12"/>
  <c r="I174" i="12"/>
  <c r="K174" i="12"/>
  <c r="M174" i="12"/>
  <c r="O174" i="12"/>
  <c r="Q174" i="12"/>
  <c r="U174" i="12"/>
  <c r="G175" i="12"/>
  <c r="I175" i="12"/>
  <c r="K175" i="12"/>
  <c r="M175" i="12"/>
  <c r="O175" i="12"/>
  <c r="Q175" i="12"/>
  <c r="U175" i="12"/>
  <c r="G176" i="12"/>
  <c r="I176" i="12"/>
  <c r="K176" i="12"/>
  <c r="M176" i="12"/>
  <c r="O176" i="12"/>
  <c r="Q176" i="12"/>
  <c r="U176" i="12"/>
  <c r="G177" i="12"/>
  <c r="I177" i="12"/>
  <c r="K177" i="12"/>
  <c r="M177" i="12"/>
  <c r="O177" i="12"/>
  <c r="Q177" i="12"/>
  <c r="U177" i="12"/>
  <c r="G178" i="12"/>
  <c r="M178" i="12" s="1"/>
  <c r="I178" i="12"/>
  <c r="K178" i="12"/>
  <c r="O178" i="12"/>
  <c r="Q178" i="12"/>
  <c r="U178" i="12"/>
  <c r="G179" i="12"/>
  <c r="M179" i="12" s="1"/>
  <c r="I179" i="12"/>
  <c r="K179" i="12"/>
  <c r="O179" i="12"/>
  <c r="Q179" i="12"/>
  <c r="U179" i="12"/>
  <c r="G180" i="12"/>
  <c r="M180" i="12" s="1"/>
  <c r="I180" i="12"/>
  <c r="K180" i="12"/>
  <c r="O180" i="12"/>
  <c r="Q180" i="12"/>
  <c r="U180" i="12"/>
  <c r="G181" i="12"/>
  <c r="I181" i="12"/>
  <c r="K181" i="12"/>
  <c r="M181" i="12"/>
  <c r="O181" i="12"/>
  <c r="Q181" i="12"/>
  <c r="U181" i="12"/>
  <c r="G182" i="12"/>
  <c r="I182" i="12"/>
  <c r="K182" i="12"/>
  <c r="M182" i="12"/>
  <c r="O182" i="12"/>
  <c r="Q182" i="12"/>
  <c r="U182" i="12"/>
  <c r="G183" i="12"/>
  <c r="I183" i="12"/>
  <c r="K183" i="12"/>
  <c r="M183" i="12"/>
  <c r="O183" i="12"/>
  <c r="Q183" i="12"/>
  <c r="U183" i="12"/>
  <c r="G184" i="12"/>
  <c r="I184" i="12"/>
  <c r="K184" i="12"/>
  <c r="M184" i="12"/>
  <c r="O184" i="12"/>
  <c r="Q184" i="12"/>
  <c r="U184" i="12"/>
  <c r="G185" i="12"/>
  <c r="I185" i="12"/>
  <c r="K185" i="12"/>
  <c r="M185" i="12"/>
  <c r="O185" i="12"/>
  <c r="Q185" i="12"/>
  <c r="U185" i="12"/>
  <c r="G186" i="12"/>
  <c r="M186" i="12" s="1"/>
  <c r="I186" i="12"/>
  <c r="K186" i="12"/>
  <c r="O186" i="12"/>
  <c r="Q186" i="12"/>
  <c r="U186" i="12"/>
  <c r="G187" i="12"/>
  <c r="M187" i="12" s="1"/>
  <c r="I187" i="12"/>
  <c r="K187" i="12"/>
  <c r="O187" i="12"/>
  <c r="Q187" i="12"/>
  <c r="U187" i="12"/>
  <c r="G188" i="12"/>
  <c r="M188" i="12" s="1"/>
  <c r="I188" i="12"/>
  <c r="K188" i="12"/>
  <c r="O188" i="12"/>
  <c r="Q188" i="12"/>
  <c r="U188" i="12"/>
  <c r="G189" i="12"/>
  <c r="I189" i="12"/>
  <c r="K189" i="12"/>
  <c r="M189" i="12"/>
  <c r="O189" i="12"/>
  <c r="Q189" i="12"/>
  <c r="U189" i="12"/>
  <c r="G190" i="12"/>
  <c r="I190" i="12"/>
  <c r="K190" i="12"/>
  <c r="M190" i="12"/>
  <c r="O190" i="12"/>
  <c r="Q190" i="12"/>
  <c r="U190" i="12"/>
  <c r="G191" i="12"/>
  <c r="I191" i="12"/>
  <c r="K191" i="12"/>
  <c r="M191" i="12"/>
  <c r="O191" i="12"/>
  <c r="Q191" i="12"/>
  <c r="U191" i="12"/>
  <c r="G192" i="12"/>
  <c r="I192" i="12"/>
  <c r="K192" i="12"/>
  <c r="M192" i="12"/>
  <c r="O192" i="12"/>
  <c r="Q192" i="12"/>
  <c r="U192" i="12"/>
  <c r="G193" i="12"/>
  <c r="I193" i="12"/>
  <c r="K193" i="12"/>
  <c r="M193" i="12"/>
  <c r="O193" i="12"/>
  <c r="Q193" i="12"/>
  <c r="U193" i="12"/>
  <c r="G194" i="12"/>
  <c r="M194" i="12" s="1"/>
  <c r="I194" i="12"/>
  <c r="K194" i="12"/>
  <c r="O194" i="12"/>
  <c r="Q194" i="12"/>
  <c r="U194" i="12"/>
  <c r="G195" i="12"/>
  <c r="I195" i="12"/>
  <c r="Q195" i="12"/>
  <c r="G196" i="12"/>
  <c r="M196" i="12" s="1"/>
  <c r="M195" i="12" s="1"/>
  <c r="I196" i="12"/>
  <c r="K196" i="12"/>
  <c r="K195" i="12" s="1"/>
  <c r="O196" i="12"/>
  <c r="O195" i="12" s="1"/>
  <c r="Q196" i="12"/>
  <c r="U196" i="12"/>
  <c r="U195" i="12" s="1"/>
  <c r="G197" i="12"/>
  <c r="I197" i="12"/>
  <c r="K197" i="12"/>
  <c r="M197" i="12"/>
  <c r="O197" i="12"/>
  <c r="Q197" i="12"/>
  <c r="U197" i="12"/>
  <c r="G198" i="12"/>
  <c r="I198" i="12"/>
  <c r="K198" i="12"/>
  <c r="M198" i="12"/>
  <c r="O198" i="12"/>
  <c r="Q198" i="12"/>
  <c r="U198" i="12"/>
  <c r="I199" i="12"/>
  <c r="K199" i="12"/>
  <c r="M199" i="12"/>
  <c r="O199" i="12"/>
  <c r="Q199" i="12"/>
  <c r="G200" i="12"/>
  <c r="G199" i="12" s="1"/>
  <c r="I200" i="12"/>
  <c r="K200" i="12"/>
  <c r="M200" i="12"/>
  <c r="O200" i="12"/>
  <c r="Q200" i="12"/>
  <c r="U200" i="12"/>
  <c r="U199" i="12" s="1"/>
  <c r="G201" i="12"/>
  <c r="I201" i="12"/>
  <c r="K201" i="12"/>
  <c r="M201" i="12"/>
  <c r="O201" i="12"/>
  <c r="Q201" i="12"/>
  <c r="U201" i="12"/>
  <c r="I20" i="1"/>
  <c r="I19" i="1"/>
  <c r="I18" i="1"/>
  <c r="I17" i="1"/>
  <c r="G27" i="1"/>
  <c r="F40" i="1"/>
  <c r="G23" i="1" s="1"/>
  <c r="G40" i="1"/>
  <c r="G25" i="1" s="1"/>
  <c r="G26" i="1" s="1"/>
  <c r="J28" i="1"/>
  <c r="J26" i="1"/>
  <c r="G38" i="1"/>
  <c r="F38" i="1"/>
  <c r="H32" i="1"/>
  <c r="J23" i="1"/>
  <c r="J24" i="1"/>
  <c r="J25" i="1"/>
  <c r="J27" i="1"/>
  <c r="E24" i="1"/>
  <c r="E26" i="1"/>
  <c r="I16" i="1" l="1"/>
  <c r="I21" i="1" s="1"/>
  <c r="I61" i="1"/>
  <c r="H39" i="1"/>
  <c r="I39" i="1" s="1"/>
  <c r="I40" i="1" s="1"/>
  <c r="J39" i="1" s="1"/>
  <c r="J40" i="1" s="1"/>
  <c r="G24" i="1"/>
  <c r="G29" i="1"/>
  <c r="G28" i="1"/>
  <c r="M129" i="12"/>
  <c r="M57" i="12"/>
  <c r="M17" i="12"/>
  <c r="M82" i="12"/>
  <c r="M36" i="12"/>
  <c r="G129" i="12"/>
  <c r="G57" i="12"/>
  <c r="M44" i="12"/>
  <c r="M43" i="12" s="1"/>
  <c r="G17" i="12"/>
  <c r="G82" i="12"/>
  <c r="G36" i="12"/>
  <c r="M120" i="12"/>
  <c r="M119" i="12" s="1"/>
  <c r="M48" i="12"/>
  <c r="M46" i="12" s="1"/>
  <c r="M26" i="12"/>
  <c r="M24" i="12" s="1"/>
  <c r="M10" i="12"/>
  <c r="M8" i="12" s="1"/>
  <c r="H40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<sst xmlns="http://schemas.openxmlformats.org/spreadsheetml/2006/main" count="939" uniqueCount="428">
  <si>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</si>
  <si>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</si>
  <si>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</si>
  <si>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</si>
  <si>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</si>
  <si>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</si>
  <si>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</si>
  <si>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</si>
  <si>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</si>
  <si>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</si>
  <si>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</si>
  <si>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</si>
  <si>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</si>
  <si>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</si>
  <si>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</si>
  <si>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</si>
  <si>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</si>
  <si>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</si>
  <si>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</si>
  <si>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</si>
  <si>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</si>
  <si>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</si>
  <si>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</si>
  <si>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</si>
  <si>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</si>
  <si>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</si>
  <si>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</si>
  <si>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</si>
  <si>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</si>
  <si>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</si>
  <si>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</si>
  <si>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</si>
  <si>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</si>
  <si>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</si>
  <si>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</si>
  <si>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</si>
  <si>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</si>
  <si>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</si>
  <si>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</si>
  <si>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</si>
  <si>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</si>
  <si>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</si>
  <si>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</si>
  <si>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 xml:space="preserve">                          D.1.4 a.  ZDRAVOT+ PLYN</t>
  </si>
  <si>
    <t>Rozpočet:</t>
  </si>
  <si>
    <t>Misto</t>
  </si>
  <si>
    <t xml:space="preserve"> KOMPLEXNÍ STAV. ÚPRAVY KINA SVĚT, HODONÍN, ČÁST 1-STAVBA</t>
  </si>
  <si>
    <t>MĚSTO HODONÍN</t>
  </si>
  <si>
    <t>MASARYKOVO NÁM. 53/1</t>
  </si>
  <si>
    <t>HODONÍN</t>
  </si>
  <si>
    <t>695 35</t>
  </si>
  <si>
    <t>STANISLAV JAVORA,ING.</t>
  </si>
  <si>
    <t>RADĚJOV</t>
  </si>
  <si>
    <t>69667</t>
  </si>
  <si>
    <t>12214728</t>
  </si>
  <si>
    <t>Celkem za stavbu</t>
  </si>
  <si>
    <t>CZK</t>
  </si>
  <si>
    <t>Rekapitulace dílů</t>
  </si>
  <si>
    <t>Typ dílu</t>
  </si>
  <si>
    <t>1</t>
  </si>
  <si>
    <t>Zemní práce</t>
  </si>
  <si>
    <t>3</t>
  </si>
  <si>
    <t>Svislé a kompletní konstrukce</t>
  </si>
  <si>
    <t>5</t>
  </si>
  <si>
    <t>Komunikace a podkladní desky</t>
  </si>
  <si>
    <t>90</t>
  </si>
  <si>
    <t>Přípočty</t>
  </si>
  <si>
    <t>95</t>
  </si>
  <si>
    <t>Dokončovací kce na pozem.stav.</t>
  </si>
  <si>
    <t>97</t>
  </si>
  <si>
    <t>Prorážení otvorů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</si>
  <si>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</si>
  <si>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</si>
  <si>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</si>
  <si>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</si>
  <si>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</si>
  <si>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</si>
  <si>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</si>
  <si>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</si>
  <si>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</si>
  <si>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</si>
  <si>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</si>
  <si>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</si>
  <si>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767</t>
  </si>
  <si>
    <t>Konstrukce zámečnické</t>
  </si>
  <si>
    <t>783</t>
  </si>
  <si>
    <t>Nátěry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</si>
  <si>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</si>
  <si>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</si>
  <si>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</si>
  <si>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</si>
  <si>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</si>
  <si>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</si>
  <si>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</si>
  <si>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</si>
  <si>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</si>
  <si>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</si>
  <si>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</si>
  <si>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</si>
  <si>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</si>
  <si>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</si>
  <si>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</si>
  <si>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</si>
  <si>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</si>
  <si>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</si>
  <si>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</si>
  <si>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</si>
  <si>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</si>
  <si>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</si>
  <si>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</si>
  <si>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</si>
  <si>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</si>
  <si>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</si>
  <si>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</si>
  <si>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</si>
  <si>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</si>
  <si>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139601102R00</t>
  </si>
  <si>
    <t>Ruční výkop jam, rýh a šachet v hornině tř. 3</t>
  </si>
  <si>
    <t>m3</t>
  </si>
  <si>
    <t>POL1_0</t>
  </si>
  <si>
    <t>139711101RT3</t>
  </si>
  <si>
    <t>Vykopávka v uzavřených prostorách v hor.1-4, hornina 3</t>
  </si>
  <si>
    <t>167101201R00</t>
  </si>
  <si>
    <t>Nakládání výkopku z hor.1 ÷ 4 - ručně</t>
  </si>
  <si>
    <t>162601102R00</t>
  </si>
  <si>
    <t>Vodorovné přemístění výkopku z hor.1-4 do 5000 m</t>
  </si>
  <si>
    <t>199000005R00</t>
  </si>
  <si>
    <t>Poplatek za skládku zeminy 1- 4, 8m3</t>
  </si>
  <si>
    <t>t</t>
  </si>
  <si>
    <t>175101101RT2</t>
  </si>
  <si>
    <t>Obsyp potrubí bez prohození sypaniny, s dodáním štěrkopísku frakce 0 - 22 mm</t>
  </si>
  <si>
    <t>zásyp rýhy v budově  sypaninou, s dodáním recyklátu frakce 16 - 32 mm</t>
  </si>
  <si>
    <t>174101101R00</t>
  </si>
  <si>
    <t>Zásyp jam, rýh, šachet zeminou se zhutněním</t>
  </si>
  <si>
    <t>340238211RT2</t>
  </si>
  <si>
    <t>úprava výklenku  pl.0.5 m2,hll. do 15 cm,  suchá malt. směs, ocel. překlad</t>
  </si>
  <si>
    <t>ks</t>
  </si>
  <si>
    <t>340236211R00</t>
  </si>
  <si>
    <t>úprava  otvorů  pl. do 0,09 m2 , kanalizace</t>
  </si>
  <si>
    <t>kus</t>
  </si>
  <si>
    <t>úprava  otvorů  pl. do 0,09 m2 , vodovod</t>
  </si>
  <si>
    <t>349234831R00</t>
  </si>
  <si>
    <t>Doplnění zdiva drážek a hr.vyspravení podkladu, pro kanalizaci</t>
  </si>
  <si>
    <t>m</t>
  </si>
  <si>
    <t>Doplnění zdiva drážek a hr.vyspravení podkladu, pro vodovod</t>
  </si>
  <si>
    <t>999281108R00</t>
  </si>
  <si>
    <t>Přesun hmot pro opravy a údržbu do výšky 12 m</t>
  </si>
  <si>
    <t>113106231R00</t>
  </si>
  <si>
    <t>Rozebrání dlažeb ze zámkové dlažby chodnílku v, kamenivu</t>
  </si>
  <si>
    <t>m2</t>
  </si>
  <si>
    <t>113109315R00</t>
  </si>
  <si>
    <t>Odstranění podkladu, bet.prostý tl. do 15 cm, chodníík a v budově</t>
  </si>
  <si>
    <t>979087212R00</t>
  </si>
  <si>
    <t>Nakládání suti na dopravní prostředky</t>
  </si>
  <si>
    <t>979100012RA0</t>
  </si>
  <si>
    <t>Odvoz suti a vyb.hmot do 10 km, vnitrost. 25 m, skládka</t>
  </si>
  <si>
    <t>POL2_0</t>
  </si>
  <si>
    <t>566903111R00</t>
  </si>
  <si>
    <t>Vyspravení podkladu po překopech kam.hrubě drceným, chodník a budova</t>
  </si>
  <si>
    <t>451317777R00</t>
  </si>
  <si>
    <t>Podklad  z betonu C-/7,5,C8/10 tl.do12cm, chodník a v budově</t>
  </si>
  <si>
    <t>596215061R00</t>
  </si>
  <si>
    <t>Kladení zámkové dlažby tl. 10 cm do drtě tl. 4 cm</t>
  </si>
  <si>
    <t>900      R02</t>
  </si>
  <si>
    <t xml:space="preserve">HZS v tarifní třídě 5, obhlídka, uzavření vody, vypuštění </t>
  </si>
  <si>
    <t>h</t>
  </si>
  <si>
    <t>952902110R00</t>
  </si>
  <si>
    <t>Čištění zametáním v místnostech a chodbách, průběžné</t>
  </si>
  <si>
    <t>974031154R00</t>
  </si>
  <si>
    <t>Vysekání rýh ve zdi cihelné do 10 x 15 cm,V+K</t>
  </si>
  <si>
    <t>971033231R00</t>
  </si>
  <si>
    <t>Vybourání otv. a kapes zeď cihel. 0,0225 m2, tl. 15cm, MVC</t>
  </si>
  <si>
    <t>972011211R00</t>
  </si>
  <si>
    <t>Vybourání otvorů strop prefa pl. 0,09 m2, tl.12 cm</t>
  </si>
  <si>
    <t>973031151R00</t>
  </si>
  <si>
    <t>Vysekání výklenků zeď cihel. MVC, pl. nad 0,25 m2</t>
  </si>
  <si>
    <t>971042361R00</t>
  </si>
  <si>
    <t>Vybourání otvorů zdi betonové a základu pl. 0,09, m2 tl.60cm</t>
  </si>
  <si>
    <t>711261111R00</t>
  </si>
  <si>
    <t>Izolace proti vlhkosti vodorovná, izolač.pás, tmel</t>
  </si>
  <si>
    <t>998711102R00</t>
  </si>
  <si>
    <t>Přesun hmot pro izolace proti vodě, výšky do 12 m</t>
  </si>
  <si>
    <t>722181116R00</t>
  </si>
  <si>
    <t>Ochrana potrubí plstěnými pásy do D 50</t>
  </si>
  <si>
    <t>713411111R00</t>
  </si>
  <si>
    <t>Izolace zvuková 1vrstvá, kanalizace návlekem</t>
  </si>
  <si>
    <t>katalog</t>
  </si>
  <si>
    <t>návlek PPEakustik tl.5mm,do  D 75-125mm, 111,5bm</t>
  </si>
  <si>
    <t>713461121R00</t>
  </si>
  <si>
    <t>Izolace skružemi 10-25mm., 1vrstvá</t>
  </si>
  <si>
    <t>skruže PPE tl.10-15mm, Dv 20-35mm, 185bm</t>
  </si>
  <si>
    <t>skruže PPE tl.20-25mm, Dv 20-32mm, 98bm</t>
  </si>
  <si>
    <t>skruže PPE tl.25mm, Dv 50mm, 3bm (půda)</t>
  </si>
  <si>
    <t>713571113R00</t>
  </si>
  <si>
    <t>Požárně ochranná manžeta hl. 60 mm, EI 90, D 75 mm</t>
  </si>
  <si>
    <t>713571115R00</t>
  </si>
  <si>
    <t>Požárně ochranná manžeta hl. 60mm, EI 90, D 110 mm</t>
  </si>
  <si>
    <t>998713101R00</t>
  </si>
  <si>
    <t>Přesun hmot pro izolace tepelné, výšky do 6 m</t>
  </si>
  <si>
    <t>721140806R00</t>
  </si>
  <si>
    <t>Demontáž potrubí litinového do DN 200</t>
  </si>
  <si>
    <t>721171808R00</t>
  </si>
  <si>
    <t>Demontáž potrubí z PVC do D 110 mm</t>
  </si>
  <si>
    <t>721171809R00</t>
  </si>
  <si>
    <t>Demontáž potrubí z PVC do D 160 mm</t>
  </si>
  <si>
    <t>721242804R00</t>
  </si>
  <si>
    <t>Demontáž lapače střešních splavenin DN 125</t>
  </si>
  <si>
    <t>721290822R00</t>
  </si>
  <si>
    <t>Přesun vybouraných hmot - kanalizace, H 6 - 12 m</t>
  </si>
  <si>
    <t>Odvoz  vyb.hmot do 10 km, vnitrost. 25 m,  skládka</t>
  </si>
  <si>
    <t>721194105R00</t>
  </si>
  <si>
    <t>Vyvedení odpadních výpustek D 32-50</t>
  </si>
  <si>
    <t>721194109R00</t>
  </si>
  <si>
    <t>Vyvedení odpadních výpustek D 110, 125 x 3</t>
  </si>
  <si>
    <t>Vyvedení odpadních výpustek D 160 x 4.5</t>
  </si>
  <si>
    <t>721273145R00</t>
  </si>
  <si>
    <t>Nástavec větrací z PVC D 110 mm, délka 930 mm</t>
  </si>
  <si>
    <t>764241220R00</t>
  </si>
  <si>
    <t>Lemování trub z Cu, vlnitá krytina, D do 110 mm</t>
  </si>
  <si>
    <t>721152216R00</t>
  </si>
  <si>
    <t>Čisticí kus Geberit PE,  D 75 mm, nebo se zátkou</t>
  </si>
  <si>
    <t>721152218R00</t>
  </si>
  <si>
    <t>Čisticí kus Geberit PE,pro odpadní svislé D 110 mm, nebo se zátkou</t>
  </si>
  <si>
    <t>721152220R00</t>
  </si>
  <si>
    <t>Čisticí kus Geberit PE, odpadní a svodné  D 160 mm</t>
  </si>
  <si>
    <t>725980113R00</t>
  </si>
  <si>
    <t>Dvířka 150x150 s rámem,leš.nerez, západky, rám do obkladu, D+M</t>
  </si>
  <si>
    <t>721176101R00</t>
  </si>
  <si>
    <t>Potrubí HT připojovací D 32mm</t>
  </si>
  <si>
    <t>721153205R00</t>
  </si>
  <si>
    <t>Potrubí HT připojovací, D 40-50  mm</t>
  </si>
  <si>
    <t>721153208R00</t>
  </si>
  <si>
    <t>Potrubí HT odpadní, D 75 mm</t>
  </si>
  <si>
    <t>721176115R00</t>
  </si>
  <si>
    <t>Potrubí HT odpadní a připojovací  D 110mm</t>
  </si>
  <si>
    <t>721176222R00</t>
  </si>
  <si>
    <t>Potrubí KG svodné (ležaté)  D 110 x 3,2 mm</t>
  </si>
  <si>
    <t>721176223R00</t>
  </si>
  <si>
    <t>Potrubí KG svodné (ležaté)  D 125 x 3,2 mm</t>
  </si>
  <si>
    <t>721176224R00</t>
  </si>
  <si>
    <t>Potrubí KG svodné (ležaté)  D 160 x 4,0 mm</t>
  </si>
  <si>
    <t>721290111R00</t>
  </si>
  <si>
    <t>Zkouška těsnosti kanalizace vodou DN 150, nebo kouřem</t>
  </si>
  <si>
    <t>998721102R00</t>
  </si>
  <si>
    <t>Přesun hmot pro vnitřní kanalizaci, výšky do 12 m</t>
  </si>
  <si>
    <t>722130801R00</t>
  </si>
  <si>
    <t>Demontáž potrubí ocelových závitových a plastových, do DN32 vč. armatur a izolace do odpadu</t>
  </si>
  <si>
    <t>722290822R00</t>
  </si>
  <si>
    <t>Přesun vybouraných hmot - vodovody, H 6 - 12 m</t>
  </si>
  <si>
    <t>Odvoz  vyb.hmot do 10 km, vnitrost. 25 m, skládka</t>
  </si>
  <si>
    <t>722130916R00</t>
  </si>
  <si>
    <t>Oprava-přeřezání trubky do DN 50, přípojka a čerpání z jímky</t>
  </si>
  <si>
    <t>722131914R00</t>
  </si>
  <si>
    <t>Oprava potrubí,vsazení odbočky D 32-40, nebo prodloužení</t>
  </si>
  <si>
    <t>soubor</t>
  </si>
  <si>
    <t>722178711R00</t>
  </si>
  <si>
    <t>Potrubí plastové, D 20x2,3 mm, S4 / SDR 9, svařované</t>
  </si>
  <si>
    <t>722178712R00</t>
  </si>
  <si>
    <t>Potrubí plastové, D 25x2,8 mm, S4 / SDR 9, svařované</t>
  </si>
  <si>
    <t>722178713R00</t>
  </si>
  <si>
    <t>Potrubí plastové, D 32x3,6 mm, S4 / SDR 9, svařované</t>
  </si>
  <si>
    <t>722151115R00</t>
  </si>
  <si>
    <t>Potrubí nerez 1.4401  D 28 x 1,2 mm, liisované spoje, pitná voda</t>
  </si>
  <si>
    <t>722151116R00</t>
  </si>
  <si>
    <t>Potrubí nerez 1.4401  D 35 x 1,5 mm, lis. spoje, pitná voda</t>
  </si>
  <si>
    <t>722190401R00</t>
  </si>
  <si>
    <t>Vyvedení a upevnění výpustek DN 15</t>
  </si>
  <si>
    <t>722190402R00</t>
  </si>
  <si>
    <t>Vyvedení a upevnění výpustek DN 20</t>
  </si>
  <si>
    <t>722190403R00</t>
  </si>
  <si>
    <t>Vyvedení a upevnění výpustek DN 25</t>
  </si>
  <si>
    <t>722202213R00</t>
  </si>
  <si>
    <t>Nástěnka PP-R  D 20xG1/2</t>
  </si>
  <si>
    <t>722220112R00</t>
  </si>
  <si>
    <t>Nástěnka PP-R, D 25xG3/4</t>
  </si>
  <si>
    <t>722235112R00</t>
  </si>
  <si>
    <t>Kohout kulový, vnitř.-vnitř.z. PERF DN 20</t>
  </si>
  <si>
    <t>722235113R00</t>
  </si>
  <si>
    <t>Kohout kulový, vnitř.-vnitř.z. PERF DN 25</t>
  </si>
  <si>
    <t>722235114R00</t>
  </si>
  <si>
    <t>Kohout kulový, vnitř.-vnitř.z. PERF DN 32</t>
  </si>
  <si>
    <t>722235115R00</t>
  </si>
  <si>
    <t>Kohout kulový, vnitř.-vnitř.z. PERF DN 40</t>
  </si>
  <si>
    <t>722235145R00</t>
  </si>
  <si>
    <t>Kohout kulový s odvodn. vnitř.-vnitř.z. DN 40</t>
  </si>
  <si>
    <t>722235655R00</t>
  </si>
  <si>
    <t>Ventil zpětný DN 40 s pružinou, pitná voda</t>
  </si>
  <si>
    <t>722235525R00</t>
  </si>
  <si>
    <t>Filtr, vnitřní-vnitřní z. DN 40, pitná voda</t>
  </si>
  <si>
    <t>722239103R00</t>
  </si>
  <si>
    <t>Montáž vodovodních armatur 2závity, G 1</t>
  </si>
  <si>
    <t>potrubní oddělovač BA DN25, 1MPa, 65°C, šroubení, kanal. D50</t>
  </si>
  <si>
    <t>734261224R00</t>
  </si>
  <si>
    <t>Šroubení  přímé nebo rohové, G 3/4, pitná voda</t>
  </si>
  <si>
    <t>734291113R00</t>
  </si>
  <si>
    <t>Kohouty plnící a vypouštěcí G 1/2</t>
  </si>
  <si>
    <t>722235692R00</t>
  </si>
  <si>
    <t>Kohout kul. DN20 se zpětnou kl.a vyp.,  PV 600kPa , poj. sestava G-501+AGS-01</t>
  </si>
  <si>
    <t>734429101R00</t>
  </si>
  <si>
    <t>Tlakoměr deformační 0-1,0 MPa, nátrubek</t>
  </si>
  <si>
    <t>Dvířka 200x200 s rámem, plast, západky, rám do podhledu,  D+M</t>
  </si>
  <si>
    <t>Dvířka 300x300 s rámem, leš.nerez, západky, rám do obkladu, D+M</t>
  </si>
  <si>
    <t>767995102R00</t>
  </si>
  <si>
    <t>Dvířka v rámu 400x400mm, otvíravá, leštěná nerez, zámek + montáž</t>
  </si>
  <si>
    <t>Dvířka do podhledu do 300x300, bílá, plastová v rámu</t>
  </si>
  <si>
    <t>722280106R00</t>
  </si>
  <si>
    <t>Tlaková zkouška vodovodního potrubí do DN 25</t>
  </si>
  <si>
    <t>722290234R00</t>
  </si>
  <si>
    <t>Proplach a dezinfekce vodovod.potrubí DN 25</t>
  </si>
  <si>
    <t>Odběr vzorku, základní rozbor pitné vody, protokol</t>
  </si>
  <si>
    <t>998722102R00</t>
  </si>
  <si>
    <t>Přesun hmot pro vnitřní vodovod, výšky do 12 m</t>
  </si>
  <si>
    <t>723120804R00</t>
  </si>
  <si>
    <t>Demontáž potrubí svařovaného závitového do DN 25</t>
  </si>
  <si>
    <t>723120805R00</t>
  </si>
  <si>
    <t>Demontáž potrubí svařovaného závitového DN 25-50</t>
  </si>
  <si>
    <t>725650805R00</t>
  </si>
  <si>
    <t>Demontáž těles otopných plynových podokenních</t>
  </si>
  <si>
    <t>Přesun vybouraných hmot - plynovody, H 6 - 12 m</t>
  </si>
  <si>
    <t>723120206R00</t>
  </si>
  <si>
    <t>Potrubí ocelové závitové černé svařované DN 32-40</t>
  </si>
  <si>
    <t>723235115R00</t>
  </si>
  <si>
    <t>Kohout kulový,vnitřní-vnitřní do DN 40+zátka</t>
  </si>
  <si>
    <t>Dvířka v rámu 400x400mm, otvíravá, nerez, zámek + montáž</t>
  </si>
  <si>
    <t>998723102R00</t>
  </si>
  <si>
    <t>Přesun hmot pro vnitřní plynovod, výšky do 12 m</t>
  </si>
  <si>
    <t>725110811R00</t>
  </si>
  <si>
    <t>Demontáž klozetů splachovacích a výlevek</t>
  </si>
  <si>
    <t>725210821R00</t>
  </si>
  <si>
    <t>Demontáž umyvadel a pisoárů</t>
  </si>
  <si>
    <t>725820801R00</t>
  </si>
  <si>
    <t>Demontáž baterie nástěnné do G 3/4</t>
  </si>
  <si>
    <t>725810811R00</t>
  </si>
  <si>
    <t>Demontáž ventilu výtokového nástěnného,  nebo rohového</t>
  </si>
  <si>
    <t>894431441RAA</t>
  </si>
  <si>
    <t>Šachta D 600 mm, dl.šach.roury 3,00 m, přímá, dno KG D 160 mm,1x zaslepit,  poklop litina 12,5 t</t>
  </si>
  <si>
    <t>Připojení, vložka IN-SITU  160mm</t>
  </si>
  <si>
    <t>722254231RT4</t>
  </si>
  <si>
    <t>Hydrantový systém, box nerez, DN 25/30m, stálotvará hadice, D+M</t>
  </si>
  <si>
    <t>725219401R00</t>
  </si>
  <si>
    <t>Montáž umyvadel na šrouby do zdiva, bat.stoj., odtoku a sifonu, 2x roh.ventil a hadičky</t>
  </si>
  <si>
    <t>725219201R00</t>
  </si>
  <si>
    <t>Montáž umyvadel na konzoly, stoj.baterie, odtoku a sifonu, 2x roh.ventil a hadičky</t>
  </si>
  <si>
    <t>Umyvadlo na šrouby 45 x 42 x 115 cm, bílé</t>
  </si>
  <si>
    <t>Umyvadlo na šrouby  55 x 42 x 115 cm, bílé</t>
  </si>
  <si>
    <t>Dvojumyvadl.deska z uměl.mramoru 1600/550/200mm , modrá, 1x otvor150 s manžet., 6x 35, vč.konzol</t>
  </si>
  <si>
    <t>Dvojumyvadl.deska z uměl.mramoru 1800/550/200mm , modrá, 1x otvor150 s manžetou, 6x 35, vč.konzol</t>
  </si>
  <si>
    <t>Umyvadlová deska z uměl.mramoru 1000/550/200mm , modrá, 3x otvor 35, vč.konzol</t>
  </si>
  <si>
    <t>Umyvadlová deska z uměl.mramoru 850/550/200mm , modrá, 3x otvor 35, vč.konzol</t>
  </si>
  <si>
    <t>Odtok.ventil a sifon d32, chrom, 2x ventil roh. 3/8-1/2 chrom s hadičkami do 0.3m</t>
  </si>
  <si>
    <t>Odtok.ventil d32 chrom, sifon  podomítkový plast., 2x ventil roh. 3/8-1/2 chrom s hadičkami do 0.3m</t>
  </si>
  <si>
    <t>bat. páková  umyv. stojánková, oblá, chrom, rameno 115mm, 5.3l/min</t>
  </si>
  <si>
    <t>725119306R00</t>
  </si>
  <si>
    <t>Montáž klozetu závěsného a sedátka</t>
  </si>
  <si>
    <t>725860109R00</t>
  </si>
  <si>
    <t>Dopojení odpadu 110, manžeta</t>
  </si>
  <si>
    <t xml:space="preserve">Klozet závěs., hlub. splach., bílý, 360/530/345mm,  sedátko s nerez úchyty, zpomalené, mont. mat </t>
  </si>
  <si>
    <t>725119402R00</t>
  </si>
  <si>
    <t>Montáž předstěnových systémů do sádrokartonu, nebo pro zazdění a tlačítka</t>
  </si>
  <si>
    <t>závěsný systém  s TIZ nádržkou  pro WC, v rámu 500/800mm do nosné stěny,hl.125mm, roh.koh.</t>
  </si>
  <si>
    <t>závěsný systém  s TIZ nádržkou  pro WC, v rámu 600/115mm do SDK, hl.80mm, roh.koh.</t>
  </si>
  <si>
    <t>tlačítko splach.dvoupolohové v rámu, chrom, 250/160mm</t>
  </si>
  <si>
    <t>725016125R00</t>
  </si>
  <si>
    <t>Montáž urinálu s  ovládáním automatickým, bez propojení zdroje</t>
  </si>
  <si>
    <t>Pisoár keramický 320/350/645mm, řízený elektron., autom. splach. 230V, roh. kohout</t>
  </si>
  <si>
    <t>725019101R00</t>
  </si>
  <si>
    <t>Výlevka stojící keramická s plastovou mřížkou</t>
  </si>
  <si>
    <t>725829201RT1</t>
  </si>
  <si>
    <t>Montáž baterie nástěnné chromové, včetně dodávky dlouhé pákové baterie</t>
  </si>
  <si>
    <t>725019111R00</t>
  </si>
  <si>
    <t>Dřez nerez do kuch. nábytku, jednodílný s odkládcí plochou</t>
  </si>
  <si>
    <t>725829301RT2</t>
  </si>
  <si>
    <t>D+M  baterie umyv.a dřezové stojánkové, včetně baterie, hadiček a roh.kohoutů</t>
  </si>
  <si>
    <t>725860202R00</t>
  </si>
  <si>
    <t>Sifon dřezový jednoduchý, D 50 mm, 6/4", vč. odtok. ventilu chrom</t>
  </si>
  <si>
    <t>Sifon  jednoduchý, D 50 mm, 6/4", dřez/ umyvadlo vč. odtok. ventilu pro gastro</t>
  </si>
  <si>
    <t>725810402R00</t>
  </si>
  <si>
    <t>Ventil rohový, chrom,  G 1/2 vč. hadičky do 0,8m, pro gastrovybavení</t>
  </si>
  <si>
    <t>Ventil rohový, chrom,  G 1/2 na hadici, hadice 0,5m (úklid)</t>
  </si>
  <si>
    <t>721225202R00</t>
  </si>
  <si>
    <t>Zápachová uzávěra podomítková D20/D50, suchá pro klimatizaci, plast</t>
  </si>
  <si>
    <t>Dopojení zápach.uzávěry D32-50mm , dodané spec. VZT</t>
  </si>
  <si>
    <t>721211505R00</t>
  </si>
  <si>
    <t>Vpusť podlahová  PP D 50 mm, mřížka 150/150  nerez, suchá klapka</t>
  </si>
  <si>
    <t>721242111RT1</t>
  </si>
  <si>
    <t xml:space="preserve">Lapač střešních splavenin PP  D 110-125 mm,  klapka, koš nebo oprava trasy kanalizace 1m </t>
  </si>
  <si>
    <t>725539103R00</t>
  </si>
  <si>
    <t>Montáž elektr.ohřívačů, do  125 l</t>
  </si>
  <si>
    <t>725534222R00</t>
  </si>
  <si>
    <t>Ohřívač elek. zásob. závěsný 65dm3,530/330/1120mm, 2x DN20, 2kW, 230V, šablona, závěs</t>
  </si>
  <si>
    <t>Ohřívač elek. zásob. závěsný 100dm3,530/550/900mm, 2x DN20, 2,2kW, 230V, šablona, závěs</t>
  </si>
  <si>
    <t>725299101R00</t>
  </si>
  <si>
    <t>Montáž drobných koupelnových doplňků ,  mýdelníků, držáků, háčků  ap vrtáním</t>
  </si>
  <si>
    <t>drátěný koš nástěnný  22 l , otevřený, nerez, plast. pytel, 350/250/500mm</t>
  </si>
  <si>
    <t>koš nástěnný na pap.ručníky 25 l , otevřený, nerez, plast. pytel na háčky, 356/165/432mm</t>
  </si>
  <si>
    <t>koš dámský nástěnný 3,7dm3, nerez, plast. nádoba, 200/165/235mm</t>
  </si>
  <si>
    <t>zásobník sklád. pap. ručníků nerez, zaoblené hrany, 320/100/470mm</t>
  </si>
  <si>
    <t>zásobník toal. papíru  nerez, zaobl. hrany, 350/130/260mm</t>
  </si>
  <si>
    <t>zásobník hyg. sáčků,  nerez, 95/30/135mm, mont.mat.</t>
  </si>
  <si>
    <t>háček/dvojháček na oděvy,  nerez, 50/50/45mm,mont.mat.</t>
  </si>
  <si>
    <t>dávkovač mýdla nástěnný 2dm3, nerez, zaoblené hrany, 100x100x290mm</t>
  </si>
  <si>
    <t>dávkovač mýdla vestavný 0.5dm3, chrom, mechanický, 55/120/300mm</t>
  </si>
  <si>
    <t>WC štětka s krytem, nerez, nástěnná, D90/400mm</t>
  </si>
  <si>
    <t>Montáž  koupelnových doplňků ,  madel, zrcadel, osoušečů  ap vrtáním</t>
  </si>
  <si>
    <t>Zrcadlo sklopné 405x 625mm, rám nerez s páčkou, mont.mat.</t>
  </si>
  <si>
    <t>Zrcadlo na desce, 1200x750/20mm, mont.mat</t>
  </si>
  <si>
    <t>Zrcadlo na desce, 480x750/20mm, mont.mat.</t>
  </si>
  <si>
    <t>El.osoušeč rukou štěrbinový 300/230/690mm, nerez, 230V,2kW, bezdotykový mont.mat.</t>
  </si>
  <si>
    <t>Madlo 30mm, přímé 100/100/300mm, nerez,  mont.mat.</t>
  </si>
  <si>
    <t>Madlo 30mm, přímé 100/100/600mm, nerez,  mont.mat.</t>
  </si>
  <si>
    <t>Madlo 30mm, přímé sklopné 100/260/630mm, nerez,  pro WC, mont.mat.</t>
  </si>
  <si>
    <t>Montáž jednoduchých předstěn. systém,  do sádrokartonu</t>
  </si>
  <si>
    <t>závěs pro sklop. madlo do SDK,  handicap, mont.mat.</t>
  </si>
  <si>
    <t>998725102R00</t>
  </si>
  <si>
    <t>Přesun hmot pro zařizovací předměty, výšky do 12 m, mont+demont</t>
  </si>
  <si>
    <t>D+M konzol a závěsů, objímek, vodovod</t>
  </si>
  <si>
    <t>kg</t>
  </si>
  <si>
    <t>D+M konzol a závěsů, objímek, kanalizace</t>
  </si>
  <si>
    <t>998767101R00</t>
  </si>
  <si>
    <t>Přesun hmot pro zámečnické konstr., výšky do 6 m</t>
  </si>
  <si>
    <t>783222100R00</t>
  </si>
  <si>
    <t>Nátěr syntetický kovových konstrukcí dvojnásobný</t>
  </si>
  <si>
    <t>783424140R00</t>
  </si>
  <si>
    <t>Nátěr syntetický potrubí plynu do DN 50 mm  Z + 2x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</si>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</sst>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2" fontId="16" fillId="0" borderId="33" xfId="0" applyNumberFormat="1" applyFont="1" applyBorder="1" applyAlignment="1">
      <alignment vertical="top" shrinkToFit="1"/>
    </xf>
    <xf numFmtId="172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72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72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80" t="s">
        <v>39</v>
      </c>
      <c r="B2" s="80"/>
      <c r="C2" s="80"/>
      <c r="D2" s="80"/>
      <c r="E2" s="80"/>
      <c r="F2" s="80"/>
      <c r="G2" s="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4"/>
  <sheetViews>
    <sheetView showGridLines="0" topLeftCell="B24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85" t="s">
        <v>42</v>
      </c>
      <c r="C1" s="86"/>
      <c r="D1" s="86"/>
      <c r="E1" s="86"/>
      <c r="F1" s="86"/>
      <c r="G1" s="86"/>
      <c r="H1" s="86"/>
      <c r="I1" s="86"/>
      <c r="J1" s="87"/>
    </row>
    <row r="2" spans="1:15" ht="23.25" customHeight="1" x14ac:dyDescent="0.2">
      <c r="A2" s="4"/>
      <c r="B2" s="106" t="s">
        <v>40</v>
      </c>
      <c r="C2" s="107"/>
      <c r="D2" s="108" t="s">
        <v>46</v>
      </c>
      <c r="E2" s="109"/>
      <c r="F2" s="109"/>
      <c r="G2" s="109"/>
      <c r="H2" s="109"/>
      <c r="I2" s="109"/>
      <c r="J2" s="110"/>
      <c r="O2" s="2"/>
    </row>
    <row r="3" spans="1:15" ht="23.25" customHeight="1" x14ac:dyDescent="0.2">
      <c r="A3" s="4"/>
      <c r="B3" s="111" t="s">
        <v>45</v>
      </c>
      <c r="C3" s="112"/>
      <c r="D3" s="113" t="s">
        <v>43</v>
      </c>
      <c r="E3" s="114"/>
      <c r="F3" s="114"/>
      <c r="G3" s="114"/>
      <c r="H3" s="114"/>
      <c r="I3" s="114"/>
      <c r="J3" s="115"/>
    </row>
    <row r="4" spans="1:15" ht="23.25" hidden="1" customHeight="1" x14ac:dyDescent="0.2">
      <c r="A4" s="4"/>
      <c r="B4" s="116" t="s">
        <v>44</v>
      </c>
      <c r="C4" s="117"/>
      <c r="D4" s="118"/>
      <c r="E4" s="118"/>
      <c r="F4" s="119"/>
      <c r="G4" s="120"/>
      <c r="H4" s="119"/>
      <c r="I4" s="120"/>
      <c r="J4" s="121"/>
    </row>
    <row r="5" spans="1:15" ht="24" customHeight="1" x14ac:dyDescent="0.2">
      <c r="A5" s="4"/>
      <c r="B5" s="47" t="s">
        <v>21</v>
      </c>
      <c r="C5" s="5"/>
      <c r="D5" s="122" t="s">
        <v>47</v>
      </c>
      <c r="E5" s="26"/>
      <c r="F5" s="26"/>
      <c r="G5" s="26"/>
      <c r="H5" s="28" t="s">
        <v>33</v>
      </c>
      <c r="I5" s="122"/>
      <c r="J5" s="11"/>
    </row>
    <row r="6" spans="1:15" ht="15.75" customHeight="1" x14ac:dyDescent="0.2">
      <c r="A6" s="4"/>
      <c r="B6" s="41"/>
      <c r="C6" s="26"/>
      <c r="D6" s="122" t="s">
        <v>48</v>
      </c>
      <c r="E6" s="26"/>
      <c r="F6" s="26"/>
      <c r="G6" s="26"/>
      <c r="H6" s="28" t="s">
        <v>34</v>
      </c>
      <c r="I6" s="122"/>
      <c r="J6" s="11"/>
    </row>
    <row r="7" spans="1:15" ht="15.75" customHeight="1" x14ac:dyDescent="0.2">
      <c r="A7" s="4"/>
      <c r="B7" s="42"/>
      <c r="C7" s="123" t="s">
        <v>50</v>
      </c>
      <c r="D7" s="105" t="s">
        <v>49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124" t="s">
        <v>51</v>
      </c>
      <c r="E11" s="124"/>
      <c r="F11" s="124"/>
      <c r="G11" s="124"/>
      <c r="H11" s="28" t="s">
        <v>33</v>
      </c>
      <c r="I11" s="128" t="s">
        <v>54</v>
      </c>
      <c r="J11" s="11"/>
    </row>
    <row r="12" spans="1:15" ht="15.75" customHeight="1" x14ac:dyDescent="0.2">
      <c r="A12" s="4"/>
      <c r="B12" s="41"/>
      <c r="C12" s="26"/>
      <c r="D12" s="125" t="s">
        <v>52</v>
      </c>
      <c r="E12" s="125"/>
      <c r="F12" s="125"/>
      <c r="G12" s="125"/>
      <c r="H12" s="28" t="s">
        <v>34</v>
      </c>
      <c r="I12" s="128"/>
      <c r="J12" s="11"/>
    </row>
    <row r="13" spans="1:15" ht="15.75" customHeight="1" x14ac:dyDescent="0.2">
      <c r="A13" s="4"/>
      <c r="B13" s="42"/>
      <c r="C13" s="127" t="s">
        <v>53</v>
      </c>
      <c r="D13" s="126" t="s">
        <v>52</v>
      </c>
      <c r="E13" s="126"/>
      <c r="F13" s="126"/>
      <c r="G13" s="126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100"/>
      <c r="F15" s="100"/>
      <c r="G15" s="81"/>
      <c r="H15" s="81"/>
      <c r="I15" s="81" t="s">
        <v>28</v>
      </c>
      <c r="J15" s="82"/>
    </row>
    <row r="16" spans="1:15" ht="23.25" customHeight="1" x14ac:dyDescent="0.2">
      <c r="A16" s="193" t="s">
        <v>23</v>
      </c>
      <c r="B16" s="194" t="s">
        <v>23</v>
      </c>
      <c r="C16" s="58"/>
      <c r="D16" s="59"/>
      <c r="E16" s="83"/>
      <c r="F16" s="84"/>
      <c r="G16" s="83"/>
      <c r="H16" s="84"/>
      <c r="I16" s="83">
        <f>SUMIF(F47:F60,A16,I47:I60)+SUMIF(F47:F60,"PSU",I47:I60)</f>
        <v>0</v>
      </c>
      <c r="J16" s="93"/>
    </row>
    <row r="17" spans="1:10" ht="23.25" customHeight="1" x14ac:dyDescent="0.2">
      <c r="A17" s="193" t="s">
        <v>24</v>
      </c>
      <c r="B17" s="194" t="s">
        <v>24</v>
      </c>
      <c r="C17" s="58"/>
      <c r="D17" s="59"/>
      <c r="E17" s="83"/>
      <c r="F17" s="84"/>
      <c r="G17" s="83"/>
      <c r="H17" s="84"/>
      <c r="I17" s="83">
        <f>SUMIF(F47:F60,A17,I47:I60)</f>
        <v>0</v>
      </c>
      <c r="J17" s="93"/>
    </row>
    <row r="18" spans="1:10" ht="23.25" customHeight="1" x14ac:dyDescent="0.2">
      <c r="A18" s="193" t="s">
        <v>25</v>
      </c>
      <c r="B18" s="194" t="s">
        <v>25</v>
      </c>
      <c r="C18" s="58"/>
      <c r="D18" s="59"/>
      <c r="E18" s="83"/>
      <c r="F18" s="84"/>
      <c r="G18" s="83"/>
      <c r="H18" s="84"/>
      <c r="I18" s="83">
        <f>SUMIF(F47:F60,A18,I47:I60)</f>
        <v>0</v>
      </c>
      <c r="J18" s="93"/>
    </row>
    <row r="19" spans="1:10" ht="23.25" customHeight="1" x14ac:dyDescent="0.2">
      <c r="A19" s="193" t="s">
        <v>87</v>
      </c>
      <c r="B19" s="194" t="s">
        <v>26</v>
      </c>
      <c r="C19" s="58"/>
      <c r="D19" s="59"/>
      <c r="E19" s="83"/>
      <c r="F19" s="84"/>
      <c r="G19" s="83"/>
      <c r="H19" s="84"/>
      <c r="I19" s="83">
        <f>SUMIF(F47:F60,A19,I47:I60)</f>
        <v>0</v>
      </c>
      <c r="J19" s="93"/>
    </row>
    <row r="20" spans="1:10" ht="23.25" customHeight="1" x14ac:dyDescent="0.2">
      <c r="A20" s="193" t="s">
        <v>88</v>
      </c>
      <c r="B20" s="194" t="s">
        <v>27</v>
      </c>
      <c r="C20" s="58"/>
      <c r="D20" s="59"/>
      <c r="E20" s="83"/>
      <c r="F20" s="84"/>
      <c r="G20" s="83"/>
      <c r="H20" s="84"/>
      <c r="I20" s="83">
        <f>SUMIF(F47:F60,A20,I47:I60)</f>
        <v>0</v>
      </c>
      <c r="J20" s="93"/>
    </row>
    <row r="21" spans="1:10" ht="23.25" customHeight="1" x14ac:dyDescent="0.2">
      <c r="A21" s="4"/>
      <c r="B21" s="74" t="s">
        <v>28</v>
      </c>
      <c r="C21" s="75"/>
      <c r="D21" s="76"/>
      <c r="E21" s="94"/>
      <c r="F21" s="95"/>
      <c r="G21" s="94"/>
      <c r="H21" s="95"/>
      <c r="I21" s="94">
        <f>SUM(I16:J20)</f>
        <v>0</v>
      </c>
      <c r="J21" s="99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91">
        <f>ZakladDPHSniVypocet</f>
        <v>0</v>
      </c>
      <c r="H23" s="92"/>
      <c r="I23" s="92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7">
        <f>ZakladDPHSni*SazbaDPH1/100</f>
        <v>0</v>
      </c>
      <c r="H24" s="98"/>
      <c r="I24" s="98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91">
        <f>ZakladDPHZaklVypocet</f>
        <v>0</v>
      </c>
      <c r="H25" s="92"/>
      <c r="I25" s="92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8">
        <f>ZakladDPHZakl*SazbaDPH2/100</f>
        <v>0</v>
      </c>
      <c r="H26" s="89"/>
      <c r="I26" s="89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90">
        <f>0</f>
        <v>0</v>
      </c>
      <c r="H27" s="90"/>
      <c r="I27" s="90"/>
      <c r="J27" s="63" t="str">
        <f t="shared" si="0"/>
        <v>CZK</v>
      </c>
    </row>
    <row r="28" spans="1:10" ht="27.75" hidden="1" customHeight="1" thickBot="1" x14ac:dyDescent="0.25">
      <c r="A28" s="4"/>
      <c r="B28" s="152" t="s">
        <v>22</v>
      </c>
      <c r="C28" s="153"/>
      <c r="D28" s="153"/>
      <c r="E28" s="154"/>
      <c r="F28" s="155"/>
      <c r="G28" s="156">
        <f>ZakladDPHSniVypocet+ZakladDPHZaklVypocet</f>
        <v>0</v>
      </c>
      <c r="H28" s="156"/>
      <c r="I28" s="156"/>
      <c r="J28" s="157" t="str">
        <f t="shared" si="0"/>
        <v>CZK</v>
      </c>
    </row>
    <row r="29" spans="1:10" ht="27.75" customHeight="1" thickBot="1" x14ac:dyDescent="0.25">
      <c r="A29" s="4"/>
      <c r="B29" s="152" t="s">
        <v>35</v>
      </c>
      <c r="C29" s="158"/>
      <c r="D29" s="158"/>
      <c r="E29" s="158"/>
      <c r="F29" s="158"/>
      <c r="G29" s="159">
        <f>ZakladDPHSni+DPHSni+ZakladDPHZakl+DPHZakl+Zaokrouhleni</f>
        <v>0</v>
      </c>
      <c r="H29" s="159"/>
      <c r="I29" s="159"/>
      <c r="J29" s="160" t="s">
        <v>56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43661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96" t="s">
        <v>2</v>
      </c>
      <c r="E35" s="96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44"/>
      <c r="G37" s="144"/>
      <c r="H37" s="144"/>
      <c r="I37" s="144"/>
      <c r="J37" s="3"/>
    </row>
    <row r="38" spans="1:10" ht="25.5" hidden="1" customHeight="1" x14ac:dyDescent="0.2">
      <c r="A38" s="131" t="s">
        <v>37</v>
      </c>
      <c r="B38" s="133" t="s">
        <v>16</v>
      </c>
      <c r="C38" s="134" t="s">
        <v>5</v>
      </c>
      <c r="D38" s="135"/>
      <c r="E38" s="135"/>
      <c r="F38" s="145" t="str">
        <f>B23</f>
        <v>Základ pro sníženou DPH</v>
      </c>
      <c r="G38" s="145" t="str">
        <f>B25</f>
        <v>Základ pro základní DPH</v>
      </c>
      <c r="H38" s="146" t="s">
        <v>17</v>
      </c>
      <c r="I38" s="146" t="s">
        <v>1</v>
      </c>
      <c r="J38" s="136" t="s">
        <v>0</v>
      </c>
    </row>
    <row r="39" spans="1:10" ht="25.5" hidden="1" customHeight="1" x14ac:dyDescent="0.2">
      <c r="A39" s="131">
        <v>1</v>
      </c>
      <c r="B39" s="137"/>
      <c r="C39" s="138"/>
      <c r="D39" s="139"/>
      <c r="E39" s="139"/>
      <c r="F39" s="147">
        <f>' Pol'!AC203</f>
        <v>0</v>
      </c>
      <c r="G39" s="148">
        <f>' Pol'!AD203</f>
        <v>0</v>
      </c>
      <c r="H39" s="149">
        <f>(F39*SazbaDPH1/100)+(G39*SazbaDPH2/100)</f>
        <v>0</v>
      </c>
      <c r="I39" s="149">
        <f>F39+G39+H39</f>
        <v>0</v>
      </c>
      <c r="J39" s="140" t="str">
        <f>IF(CenaCelkemVypocet=0,"",I39/CenaCelkemVypocet*100)</f>
        <v/>
      </c>
    </row>
    <row r="40" spans="1:10" ht="25.5" hidden="1" customHeight="1" x14ac:dyDescent="0.2">
      <c r="A40" s="131"/>
      <c r="B40" s="141" t="s">
        <v>55</v>
      </c>
      <c r="C40" s="142"/>
      <c r="D40" s="142"/>
      <c r="E40" s="143"/>
      <c r="F40" s="150">
        <f>SUMIF(A39:A39,"=1",F39:F39)</f>
        <v>0</v>
      </c>
      <c r="G40" s="151">
        <f>SUMIF(A39:A39,"=1",G39:G39)</f>
        <v>0</v>
      </c>
      <c r="H40" s="151">
        <f>SUMIF(A39:A39,"=1",H39:H39)</f>
        <v>0</v>
      </c>
      <c r="I40" s="151">
        <f>SUMIF(A39:A39,"=1",I39:I39)</f>
        <v>0</v>
      </c>
      <c r="J40" s="132">
        <f>SUMIF(A39:A39,"=1",J39:J39)</f>
        <v>0</v>
      </c>
    </row>
    <row r="44" spans="1:10" ht="15.75" x14ac:dyDescent="0.25">
      <c r="B44" s="161" t="s">
        <v>57</v>
      </c>
    </row>
    <row r="46" spans="1:10" ht="25.5" customHeight="1" x14ac:dyDescent="0.2">
      <c r="A46" s="162"/>
      <c r="B46" s="168" t="s">
        <v>16</v>
      </c>
      <c r="C46" s="168" t="s">
        <v>5</v>
      </c>
      <c r="D46" s="169"/>
      <c r="E46" s="169"/>
      <c r="F46" s="172" t="s">
        <v>58</v>
      </c>
      <c r="G46" s="172"/>
      <c r="H46" s="172"/>
      <c r="I46" s="173" t="s">
        <v>28</v>
      </c>
      <c r="J46" s="173"/>
    </row>
    <row r="47" spans="1:10" ht="25.5" customHeight="1" x14ac:dyDescent="0.2">
      <c r="A47" s="163"/>
      <c r="B47" s="174" t="s">
        <v>59</v>
      </c>
      <c r="C47" s="175" t="s">
        <v>60</v>
      </c>
      <c r="D47" s="176"/>
      <c r="E47" s="176"/>
      <c r="F47" s="180" t="s">
        <v>23</v>
      </c>
      <c r="G47" s="181"/>
      <c r="H47" s="181"/>
      <c r="I47" s="182">
        <f>' Pol'!G8</f>
        <v>0</v>
      </c>
      <c r="J47" s="182"/>
    </row>
    <row r="48" spans="1:10" ht="25.5" customHeight="1" x14ac:dyDescent="0.2">
      <c r="A48" s="163"/>
      <c r="B48" s="166" t="s">
        <v>61</v>
      </c>
      <c r="C48" s="165" t="s">
        <v>62</v>
      </c>
      <c r="D48" s="167"/>
      <c r="E48" s="167"/>
      <c r="F48" s="183" t="s">
        <v>23</v>
      </c>
      <c r="G48" s="184"/>
      <c r="H48" s="184"/>
      <c r="I48" s="185">
        <f>' Pol'!G17</f>
        <v>0</v>
      </c>
      <c r="J48" s="185"/>
    </row>
    <row r="49" spans="1:10" ht="25.5" customHeight="1" x14ac:dyDescent="0.2">
      <c r="A49" s="163"/>
      <c r="B49" s="166" t="s">
        <v>63</v>
      </c>
      <c r="C49" s="165" t="s">
        <v>64</v>
      </c>
      <c r="D49" s="167"/>
      <c r="E49" s="167"/>
      <c r="F49" s="183" t="s">
        <v>23</v>
      </c>
      <c r="G49" s="184"/>
      <c r="H49" s="184"/>
      <c r="I49" s="185">
        <f>' Pol'!G24</f>
        <v>0</v>
      </c>
      <c r="J49" s="185"/>
    </row>
    <row r="50" spans="1:10" ht="25.5" customHeight="1" x14ac:dyDescent="0.2">
      <c r="A50" s="163"/>
      <c r="B50" s="166" t="s">
        <v>65</v>
      </c>
      <c r="C50" s="165" t="s">
        <v>66</v>
      </c>
      <c r="D50" s="167"/>
      <c r="E50" s="167"/>
      <c r="F50" s="183" t="s">
        <v>23</v>
      </c>
      <c r="G50" s="184"/>
      <c r="H50" s="184"/>
      <c r="I50" s="185">
        <f>' Pol'!G32</f>
        <v>0</v>
      </c>
      <c r="J50" s="185"/>
    </row>
    <row r="51" spans="1:10" ht="25.5" customHeight="1" x14ac:dyDescent="0.2">
      <c r="A51" s="163"/>
      <c r="B51" s="166" t="s">
        <v>67</v>
      </c>
      <c r="C51" s="165" t="s">
        <v>68</v>
      </c>
      <c r="D51" s="167"/>
      <c r="E51" s="167"/>
      <c r="F51" s="183" t="s">
        <v>23</v>
      </c>
      <c r="G51" s="184"/>
      <c r="H51" s="184"/>
      <c r="I51" s="185">
        <f>' Pol'!G34</f>
        <v>0</v>
      </c>
      <c r="J51" s="185"/>
    </row>
    <row r="52" spans="1:10" ht="25.5" customHeight="1" x14ac:dyDescent="0.2">
      <c r="A52" s="163"/>
      <c r="B52" s="166" t="s">
        <v>69</v>
      </c>
      <c r="C52" s="165" t="s">
        <v>70</v>
      </c>
      <c r="D52" s="167"/>
      <c r="E52" s="167"/>
      <c r="F52" s="183" t="s">
        <v>23</v>
      </c>
      <c r="G52" s="184"/>
      <c r="H52" s="184"/>
      <c r="I52" s="185">
        <f>' Pol'!G36</f>
        <v>0</v>
      </c>
      <c r="J52" s="185"/>
    </row>
    <row r="53" spans="1:10" ht="25.5" customHeight="1" x14ac:dyDescent="0.2">
      <c r="A53" s="163"/>
      <c r="B53" s="166" t="s">
        <v>71</v>
      </c>
      <c r="C53" s="165" t="s">
        <v>72</v>
      </c>
      <c r="D53" s="167"/>
      <c r="E53" s="167"/>
      <c r="F53" s="183" t="s">
        <v>24</v>
      </c>
      <c r="G53" s="184"/>
      <c r="H53" s="184"/>
      <c r="I53" s="185">
        <f>' Pol'!G43</f>
        <v>0</v>
      </c>
      <c r="J53" s="185"/>
    </row>
    <row r="54" spans="1:10" ht="25.5" customHeight="1" x14ac:dyDescent="0.2">
      <c r="A54" s="163"/>
      <c r="B54" s="166" t="s">
        <v>73</v>
      </c>
      <c r="C54" s="165" t="s">
        <v>74</v>
      </c>
      <c r="D54" s="167"/>
      <c r="E54" s="167"/>
      <c r="F54" s="183" t="s">
        <v>24</v>
      </c>
      <c r="G54" s="184"/>
      <c r="H54" s="184"/>
      <c r="I54" s="185">
        <f>' Pol'!G46</f>
        <v>0</v>
      </c>
      <c r="J54" s="185"/>
    </row>
    <row r="55" spans="1:10" ht="25.5" customHeight="1" x14ac:dyDescent="0.2">
      <c r="A55" s="163"/>
      <c r="B55" s="166" t="s">
        <v>75</v>
      </c>
      <c r="C55" s="165" t="s">
        <v>76</v>
      </c>
      <c r="D55" s="167"/>
      <c r="E55" s="167"/>
      <c r="F55" s="183" t="s">
        <v>24</v>
      </c>
      <c r="G55" s="184"/>
      <c r="H55" s="184"/>
      <c r="I55" s="185">
        <f>' Pol'!G57</f>
        <v>0</v>
      </c>
      <c r="J55" s="185"/>
    </row>
    <row r="56" spans="1:10" ht="25.5" customHeight="1" x14ac:dyDescent="0.2">
      <c r="A56" s="163"/>
      <c r="B56" s="166" t="s">
        <v>77</v>
      </c>
      <c r="C56" s="165" t="s">
        <v>78</v>
      </c>
      <c r="D56" s="167"/>
      <c r="E56" s="167"/>
      <c r="F56" s="183" t="s">
        <v>24</v>
      </c>
      <c r="G56" s="184"/>
      <c r="H56" s="184"/>
      <c r="I56" s="185">
        <f>' Pol'!G82</f>
        <v>0</v>
      </c>
      <c r="J56" s="185"/>
    </row>
    <row r="57" spans="1:10" ht="25.5" customHeight="1" x14ac:dyDescent="0.2">
      <c r="A57" s="163"/>
      <c r="B57" s="166" t="s">
        <v>79</v>
      </c>
      <c r="C57" s="165" t="s">
        <v>80</v>
      </c>
      <c r="D57" s="167"/>
      <c r="E57" s="167"/>
      <c r="F57" s="183" t="s">
        <v>24</v>
      </c>
      <c r="G57" s="184"/>
      <c r="H57" s="184"/>
      <c r="I57" s="185">
        <f>' Pol'!G119</f>
        <v>0</v>
      </c>
      <c r="J57" s="185"/>
    </row>
    <row r="58" spans="1:10" ht="25.5" customHeight="1" x14ac:dyDescent="0.2">
      <c r="A58" s="163"/>
      <c r="B58" s="166" t="s">
        <v>81</v>
      </c>
      <c r="C58" s="165" t="s">
        <v>82</v>
      </c>
      <c r="D58" s="167"/>
      <c r="E58" s="167"/>
      <c r="F58" s="183" t="s">
        <v>24</v>
      </c>
      <c r="G58" s="184"/>
      <c r="H58" s="184"/>
      <c r="I58" s="185">
        <f>' Pol'!G129</f>
        <v>0</v>
      </c>
      <c r="J58" s="185"/>
    </row>
    <row r="59" spans="1:10" ht="25.5" customHeight="1" x14ac:dyDescent="0.2">
      <c r="A59" s="163"/>
      <c r="B59" s="166" t="s">
        <v>83</v>
      </c>
      <c r="C59" s="165" t="s">
        <v>84</v>
      </c>
      <c r="D59" s="167"/>
      <c r="E59" s="167"/>
      <c r="F59" s="183" t="s">
        <v>24</v>
      </c>
      <c r="G59" s="184"/>
      <c r="H59" s="184"/>
      <c r="I59" s="185">
        <f>' Pol'!G195</f>
        <v>0</v>
      </c>
      <c r="J59" s="185"/>
    </row>
    <row r="60" spans="1:10" ht="25.5" customHeight="1" x14ac:dyDescent="0.2">
      <c r="A60" s="163"/>
      <c r="B60" s="177" t="s">
        <v>85</v>
      </c>
      <c r="C60" s="178" t="s">
        <v>86</v>
      </c>
      <c r="D60" s="179"/>
      <c r="E60" s="179"/>
      <c r="F60" s="186" t="s">
        <v>24</v>
      </c>
      <c r="G60" s="187"/>
      <c r="H60" s="187"/>
      <c r="I60" s="188">
        <f>' Pol'!G199</f>
        <v>0</v>
      </c>
      <c r="J60" s="188"/>
    </row>
    <row r="61" spans="1:10" ht="25.5" customHeight="1" x14ac:dyDescent="0.2">
      <c r="A61" s="164"/>
      <c r="B61" s="170" t="s">
        <v>1</v>
      </c>
      <c r="C61" s="170"/>
      <c r="D61" s="171"/>
      <c r="E61" s="171"/>
      <c r="F61" s="189"/>
      <c r="G61" s="190"/>
      <c r="H61" s="190"/>
      <c r="I61" s="191">
        <f>SUM(I47:I60)</f>
        <v>0</v>
      </c>
      <c r="J61" s="191"/>
    </row>
    <row r="62" spans="1:10" x14ac:dyDescent="0.2">
      <c r="F62" s="192"/>
      <c r="G62" s="130"/>
      <c r="H62" s="192"/>
      <c r="I62" s="130"/>
      <c r="J62" s="130"/>
    </row>
    <row r="63" spans="1:10" x14ac:dyDescent="0.2">
      <c r="F63" s="192"/>
      <c r="G63" s="130"/>
      <c r="H63" s="192"/>
      <c r="I63" s="130"/>
      <c r="J63" s="130"/>
    </row>
    <row r="64" spans="1:10" x14ac:dyDescent="0.2">
      <c r="F64" s="192"/>
      <c r="G64" s="130"/>
      <c r="H64" s="192"/>
      <c r="I64" s="130"/>
      <c r="J64" s="13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7">
    <mergeCell ref="I61:J61"/>
    <mergeCell ref="I58:J58"/>
    <mergeCell ref="C58:E58"/>
    <mergeCell ref="I59:J59"/>
    <mergeCell ref="C59:E59"/>
    <mergeCell ref="I60:J60"/>
    <mergeCell ref="C60:E60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 x14ac:dyDescent="0.2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 x14ac:dyDescent="0.2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 x14ac:dyDescent="0.2">
      <c r="A4" s="79" t="s">
        <v>8</v>
      </c>
      <c r="B4" s="78"/>
      <c r="C4" s="103"/>
      <c r="D4" s="103"/>
      <c r="E4" s="103"/>
      <c r="F4" s="103"/>
      <c r="G4" s="10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213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9" customWidth="1"/>
    <col min="3" max="3" width="38.28515625" style="129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195" t="s">
        <v>6</v>
      </c>
      <c r="B1" s="195"/>
      <c r="C1" s="195"/>
      <c r="D1" s="195"/>
      <c r="E1" s="195"/>
      <c r="F1" s="195"/>
      <c r="G1" s="195"/>
      <c r="AE1" t="s">
        <v>90</v>
      </c>
    </row>
    <row r="2" spans="1:60" ht="24.95" customHeight="1" x14ac:dyDescent="0.2">
      <c r="A2" s="202" t="s">
        <v>89</v>
      </c>
      <c r="B2" s="196"/>
      <c r="C2" s="197" t="s">
        <v>46</v>
      </c>
      <c r="D2" s="198"/>
      <c r="E2" s="198"/>
      <c r="F2" s="198"/>
      <c r="G2" s="204"/>
      <c r="AE2" t="s">
        <v>91</v>
      </c>
    </row>
    <row r="3" spans="1:60" ht="24.95" customHeight="1" x14ac:dyDescent="0.2">
      <c r="A3" s="203" t="s">
        <v>7</v>
      </c>
      <c r="B3" s="201"/>
      <c r="C3" s="199" t="s">
        <v>43</v>
      </c>
      <c r="D3" s="200"/>
      <c r="E3" s="200"/>
      <c r="F3" s="200"/>
      <c r="G3" s="205"/>
      <c r="AE3" t="s">
        <v>92</v>
      </c>
    </row>
    <row r="4" spans="1:60" ht="24.95" hidden="1" customHeight="1" x14ac:dyDescent="0.2">
      <c r="A4" s="203" t="s">
        <v>8</v>
      </c>
      <c r="B4" s="201"/>
      <c r="C4" s="199"/>
      <c r="D4" s="200"/>
      <c r="E4" s="200"/>
      <c r="F4" s="200"/>
      <c r="G4" s="205"/>
      <c r="AE4" t="s">
        <v>93</v>
      </c>
    </row>
    <row r="5" spans="1:60" hidden="1" x14ac:dyDescent="0.2">
      <c r="A5" s="206" t="s">
        <v>94</v>
      </c>
      <c r="B5" s="207"/>
      <c r="C5" s="208"/>
      <c r="D5" s="209"/>
      <c r="E5" s="209"/>
      <c r="F5" s="209"/>
      <c r="G5" s="210"/>
      <c r="AE5" t="s">
        <v>95</v>
      </c>
    </row>
    <row r="7" spans="1:60" ht="38.25" x14ac:dyDescent="0.2">
      <c r="A7" s="215" t="s">
        <v>96</v>
      </c>
      <c r="B7" s="216" t="s">
        <v>97</v>
      </c>
      <c r="C7" s="216" t="s">
        <v>98</v>
      </c>
      <c r="D7" s="215" t="s">
        <v>99</v>
      </c>
      <c r="E7" s="215" t="s">
        <v>100</v>
      </c>
      <c r="F7" s="211" t="s">
        <v>101</v>
      </c>
      <c r="G7" s="232" t="s">
        <v>28</v>
      </c>
      <c r="H7" s="233" t="s">
        <v>29</v>
      </c>
      <c r="I7" s="233" t="s">
        <v>102</v>
      </c>
      <c r="J7" s="233" t="s">
        <v>30</v>
      </c>
      <c r="K7" s="233" t="s">
        <v>103</v>
      </c>
      <c r="L7" s="233" t="s">
        <v>104</v>
      </c>
      <c r="M7" s="233" t="s">
        <v>105</v>
      </c>
      <c r="N7" s="233" t="s">
        <v>106</v>
      </c>
      <c r="O7" s="233" t="s">
        <v>107</v>
      </c>
      <c r="P7" s="233" t="s">
        <v>108</v>
      </c>
      <c r="Q7" s="233" t="s">
        <v>109</v>
      </c>
      <c r="R7" s="233" t="s">
        <v>110</v>
      </c>
      <c r="S7" s="233" t="s">
        <v>111</v>
      </c>
      <c r="T7" s="233" t="s">
        <v>112</v>
      </c>
      <c r="U7" s="218" t="s">
        <v>113</v>
      </c>
    </row>
    <row r="8" spans="1:60" x14ac:dyDescent="0.2">
      <c r="A8" s="234" t="s">
        <v>114</v>
      </c>
      <c r="B8" s="235" t="s">
        <v>59</v>
      </c>
      <c r="C8" s="236" t="s">
        <v>60</v>
      </c>
      <c r="D8" s="237"/>
      <c r="E8" s="238"/>
      <c r="F8" s="239"/>
      <c r="G8" s="239">
        <f>SUMIF(AE9:AE16,"&lt;&gt;NOR",G9:G16)</f>
        <v>0</v>
      </c>
      <c r="H8" s="239"/>
      <c r="I8" s="239">
        <f>SUM(I9:I16)</f>
        <v>0</v>
      </c>
      <c r="J8" s="239"/>
      <c r="K8" s="239">
        <f>SUM(K9:K16)</f>
        <v>0</v>
      </c>
      <c r="L8" s="239"/>
      <c r="M8" s="239">
        <f>SUM(M9:M16)</f>
        <v>0</v>
      </c>
      <c r="N8" s="217"/>
      <c r="O8" s="217">
        <f>SUM(O9:O16)</f>
        <v>10.199999999999999</v>
      </c>
      <c r="P8" s="217"/>
      <c r="Q8" s="217">
        <f>SUM(Q9:Q16)</f>
        <v>0</v>
      </c>
      <c r="R8" s="217"/>
      <c r="S8" s="217"/>
      <c r="T8" s="234"/>
      <c r="U8" s="217">
        <f>SUM(U9:U16)</f>
        <v>70.84</v>
      </c>
      <c r="AE8" t="s">
        <v>115</v>
      </c>
    </row>
    <row r="9" spans="1:60" outlineLevel="1" x14ac:dyDescent="0.2">
      <c r="A9" s="213">
        <v>1</v>
      </c>
      <c r="B9" s="219" t="s">
        <v>116</v>
      </c>
      <c r="C9" s="262" t="s">
        <v>117</v>
      </c>
      <c r="D9" s="221" t="s">
        <v>118</v>
      </c>
      <c r="E9" s="227">
        <v>6.1</v>
      </c>
      <c r="F9" s="229"/>
      <c r="G9" s="230">
        <f>ROUND(E9*F9,2)</f>
        <v>0</v>
      </c>
      <c r="H9" s="229"/>
      <c r="I9" s="230">
        <f>ROUND(E9*H9,2)</f>
        <v>0</v>
      </c>
      <c r="J9" s="229"/>
      <c r="K9" s="230">
        <f>ROUND(E9*J9,2)</f>
        <v>0</v>
      </c>
      <c r="L9" s="230">
        <v>21</v>
      </c>
      <c r="M9" s="230">
        <f>G9*(1+L9/100)</f>
        <v>0</v>
      </c>
      <c r="N9" s="222">
        <v>0</v>
      </c>
      <c r="O9" s="222">
        <f>ROUND(E9*N9,5)</f>
        <v>0</v>
      </c>
      <c r="P9" s="222">
        <v>0</v>
      </c>
      <c r="Q9" s="222">
        <f>ROUND(E9*P9,5)</f>
        <v>0</v>
      </c>
      <c r="R9" s="222"/>
      <c r="S9" s="222"/>
      <c r="T9" s="223">
        <v>3.5329999999999999</v>
      </c>
      <c r="U9" s="222">
        <f>ROUND(E9*T9,2)</f>
        <v>21.55</v>
      </c>
      <c r="V9" s="212"/>
      <c r="W9" s="212"/>
      <c r="X9" s="212"/>
      <c r="Y9" s="212"/>
      <c r="Z9" s="212"/>
      <c r="AA9" s="212"/>
      <c r="AB9" s="212"/>
      <c r="AC9" s="212"/>
      <c r="AD9" s="212"/>
      <c r="AE9" s="212" t="s">
        <v>119</v>
      </c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ht="22.5" outlineLevel="1" x14ac:dyDescent="0.2">
      <c r="A10" s="213">
        <v>2</v>
      </c>
      <c r="B10" s="219" t="s">
        <v>120</v>
      </c>
      <c r="C10" s="262" t="s">
        <v>121</v>
      </c>
      <c r="D10" s="221" t="s">
        <v>118</v>
      </c>
      <c r="E10" s="227">
        <v>4.7</v>
      </c>
      <c r="F10" s="229"/>
      <c r="G10" s="230">
        <f>ROUND(E10*F10,2)</f>
        <v>0</v>
      </c>
      <c r="H10" s="229"/>
      <c r="I10" s="230">
        <f>ROUND(E10*H10,2)</f>
        <v>0</v>
      </c>
      <c r="J10" s="229"/>
      <c r="K10" s="230">
        <f>ROUND(E10*J10,2)</f>
        <v>0</v>
      </c>
      <c r="L10" s="230">
        <v>21</v>
      </c>
      <c r="M10" s="230">
        <f>G10*(1+L10/100)</f>
        <v>0</v>
      </c>
      <c r="N10" s="222">
        <v>0</v>
      </c>
      <c r="O10" s="222">
        <f>ROUND(E10*N10,5)</f>
        <v>0</v>
      </c>
      <c r="P10" s="222">
        <v>0</v>
      </c>
      <c r="Q10" s="222">
        <f>ROUND(E10*P10,5)</f>
        <v>0</v>
      </c>
      <c r="R10" s="222"/>
      <c r="S10" s="222"/>
      <c r="T10" s="223">
        <v>4.7279999999999998</v>
      </c>
      <c r="U10" s="222">
        <f>ROUND(E10*T10,2)</f>
        <v>22.22</v>
      </c>
      <c r="V10" s="212"/>
      <c r="W10" s="212"/>
      <c r="X10" s="212"/>
      <c r="Y10" s="212"/>
      <c r="Z10" s="212"/>
      <c r="AA10" s="212"/>
      <c r="AB10" s="212"/>
      <c r="AC10" s="212"/>
      <c r="AD10" s="212"/>
      <c r="AE10" s="212" t="s">
        <v>119</v>
      </c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1" x14ac:dyDescent="0.2">
      <c r="A11" s="213">
        <v>3</v>
      </c>
      <c r="B11" s="219" t="s">
        <v>122</v>
      </c>
      <c r="C11" s="262" t="s">
        <v>123</v>
      </c>
      <c r="D11" s="221" t="s">
        <v>118</v>
      </c>
      <c r="E11" s="227">
        <v>8.8000000000000007</v>
      </c>
      <c r="F11" s="229"/>
      <c r="G11" s="230">
        <f>ROUND(E11*F11,2)</f>
        <v>0</v>
      </c>
      <c r="H11" s="229"/>
      <c r="I11" s="230">
        <f>ROUND(E11*H11,2)</f>
        <v>0</v>
      </c>
      <c r="J11" s="229"/>
      <c r="K11" s="230">
        <f>ROUND(E11*J11,2)</f>
        <v>0</v>
      </c>
      <c r="L11" s="230">
        <v>21</v>
      </c>
      <c r="M11" s="230">
        <f>G11*(1+L11/100)</f>
        <v>0</v>
      </c>
      <c r="N11" s="222">
        <v>0</v>
      </c>
      <c r="O11" s="222">
        <f>ROUND(E11*N11,5)</f>
        <v>0</v>
      </c>
      <c r="P11" s="222">
        <v>0</v>
      </c>
      <c r="Q11" s="222">
        <f>ROUND(E11*P11,5)</f>
        <v>0</v>
      </c>
      <c r="R11" s="222"/>
      <c r="S11" s="222"/>
      <c r="T11" s="223">
        <v>1.9379999999999999</v>
      </c>
      <c r="U11" s="222">
        <f>ROUND(E11*T11,2)</f>
        <v>17.05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 t="s">
        <v>119</v>
      </c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">
      <c r="A12" s="213">
        <v>4</v>
      </c>
      <c r="B12" s="219" t="s">
        <v>124</v>
      </c>
      <c r="C12" s="262" t="s">
        <v>125</v>
      </c>
      <c r="D12" s="221" t="s">
        <v>118</v>
      </c>
      <c r="E12" s="227">
        <v>8.8000000000000007</v>
      </c>
      <c r="F12" s="229"/>
      <c r="G12" s="230">
        <f>ROUND(E12*F12,2)</f>
        <v>0</v>
      </c>
      <c r="H12" s="229"/>
      <c r="I12" s="230">
        <f>ROUND(E12*H12,2)</f>
        <v>0</v>
      </c>
      <c r="J12" s="229"/>
      <c r="K12" s="230">
        <f>ROUND(E12*J12,2)</f>
        <v>0</v>
      </c>
      <c r="L12" s="230">
        <v>21</v>
      </c>
      <c r="M12" s="230">
        <f>G12*(1+L12/100)</f>
        <v>0</v>
      </c>
      <c r="N12" s="222">
        <v>0</v>
      </c>
      <c r="O12" s="222">
        <f>ROUND(E12*N12,5)</f>
        <v>0</v>
      </c>
      <c r="P12" s="222">
        <v>0</v>
      </c>
      <c r="Q12" s="222">
        <f>ROUND(E12*P12,5)</f>
        <v>0</v>
      </c>
      <c r="R12" s="222"/>
      <c r="S12" s="222"/>
      <c r="T12" s="223">
        <v>1.0999999999999999E-2</v>
      </c>
      <c r="U12" s="222">
        <f>ROUND(E12*T12,2)</f>
        <v>0.1</v>
      </c>
      <c r="V12" s="212"/>
      <c r="W12" s="212"/>
      <c r="X12" s="212"/>
      <c r="Y12" s="212"/>
      <c r="Z12" s="212"/>
      <c r="AA12" s="212"/>
      <c r="AB12" s="212"/>
      <c r="AC12" s="212"/>
      <c r="AD12" s="212"/>
      <c r="AE12" s="212" t="s">
        <v>119</v>
      </c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1" x14ac:dyDescent="0.2">
      <c r="A13" s="213">
        <v>5</v>
      </c>
      <c r="B13" s="219" t="s">
        <v>126</v>
      </c>
      <c r="C13" s="262" t="s">
        <v>127</v>
      </c>
      <c r="D13" s="221" t="s">
        <v>128</v>
      </c>
      <c r="E13" s="227">
        <v>14.1</v>
      </c>
      <c r="F13" s="229"/>
      <c r="G13" s="230">
        <f>ROUND(E13*F13,2)</f>
        <v>0</v>
      </c>
      <c r="H13" s="229"/>
      <c r="I13" s="230">
        <f>ROUND(E13*H13,2)</f>
        <v>0</v>
      </c>
      <c r="J13" s="229"/>
      <c r="K13" s="230">
        <f>ROUND(E13*J13,2)</f>
        <v>0</v>
      </c>
      <c r="L13" s="230">
        <v>21</v>
      </c>
      <c r="M13" s="230">
        <f>G13*(1+L13/100)</f>
        <v>0</v>
      </c>
      <c r="N13" s="222">
        <v>0</v>
      </c>
      <c r="O13" s="222">
        <f>ROUND(E13*N13,5)</f>
        <v>0</v>
      </c>
      <c r="P13" s="222">
        <v>0</v>
      </c>
      <c r="Q13" s="222">
        <f>ROUND(E13*P13,5)</f>
        <v>0</v>
      </c>
      <c r="R13" s="222"/>
      <c r="S13" s="222"/>
      <c r="T13" s="223">
        <v>0</v>
      </c>
      <c r="U13" s="222">
        <f>ROUND(E13*T13,2)</f>
        <v>0</v>
      </c>
      <c r="V13" s="212"/>
      <c r="W13" s="212"/>
      <c r="X13" s="212"/>
      <c r="Y13" s="212"/>
      <c r="Z13" s="212"/>
      <c r="AA13" s="212"/>
      <c r="AB13" s="212"/>
      <c r="AC13" s="212"/>
      <c r="AD13" s="212"/>
      <c r="AE13" s="212" t="s">
        <v>119</v>
      </c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ht="22.5" outlineLevel="1" x14ac:dyDescent="0.2">
      <c r="A14" s="213">
        <v>6</v>
      </c>
      <c r="B14" s="219" t="s">
        <v>129</v>
      </c>
      <c r="C14" s="262" t="s">
        <v>130</v>
      </c>
      <c r="D14" s="221" t="s">
        <v>118</v>
      </c>
      <c r="E14" s="227">
        <v>3</v>
      </c>
      <c r="F14" s="229"/>
      <c r="G14" s="230">
        <f>ROUND(E14*F14,2)</f>
        <v>0</v>
      </c>
      <c r="H14" s="229"/>
      <c r="I14" s="230">
        <f>ROUND(E14*H14,2)</f>
        <v>0</v>
      </c>
      <c r="J14" s="229"/>
      <c r="K14" s="230">
        <f>ROUND(E14*J14,2)</f>
        <v>0</v>
      </c>
      <c r="L14" s="230">
        <v>21</v>
      </c>
      <c r="M14" s="230">
        <f>G14*(1+L14/100)</f>
        <v>0</v>
      </c>
      <c r="N14" s="222">
        <v>1.7</v>
      </c>
      <c r="O14" s="222">
        <f>ROUND(E14*N14,5)</f>
        <v>5.0999999999999996</v>
      </c>
      <c r="P14" s="222">
        <v>0</v>
      </c>
      <c r="Q14" s="222">
        <f>ROUND(E14*P14,5)</f>
        <v>0</v>
      </c>
      <c r="R14" s="222"/>
      <c r="S14" s="222"/>
      <c r="T14" s="223">
        <v>1.587</v>
      </c>
      <c r="U14" s="222">
        <f>ROUND(E14*T14,2)</f>
        <v>4.76</v>
      </c>
      <c r="V14" s="212"/>
      <c r="W14" s="212"/>
      <c r="X14" s="212"/>
      <c r="Y14" s="212"/>
      <c r="Z14" s="212"/>
      <c r="AA14" s="212"/>
      <c r="AB14" s="212"/>
      <c r="AC14" s="212"/>
      <c r="AD14" s="212"/>
      <c r="AE14" s="212" t="s">
        <v>119</v>
      </c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ht="22.5" outlineLevel="1" x14ac:dyDescent="0.2">
      <c r="A15" s="213">
        <v>7</v>
      </c>
      <c r="B15" s="219" t="s">
        <v>129</v>
      </c>
      <c r="C15" s="262" t="s">
        <v>131</v>
      </c>
      <c r="D15" s="221" t="s">
        <v>118</v>
      </c>
      <c r="E15" s="227">
        <v>3</v>
      </c>
      <c r="F15" s="229"/>
      <c r="G15" s="230">
        <f>ROUND(E15*F15,2)</f>
        <v>0</v>
      </c>
      <c r="H15" s="229"/>
      <c r="I15" s="230">
        <f>ROUND(E15*H15,2)</f>
        <v>0</v>
      </c>
      <c r="J15" s="229"/>
      <c r="K15" s="230">
        <f>ROUND(E15*J15,2)</f>
        <v>0</v>
      </c>
      <c r="L15" s="230">
        <v>21</v>
      </c>
      <c r="M15" s="230">
        <f>G15*(1+L15/100)</f>
        <v>0</v>
      </c>
      <c r="N15" s="222">
        <v>1.7</v>
      </c>
      <c r="O15" s="222">
        <f>ROUND(E15*N15,5)</f>
        <v>5.0999999999999996</v>
      </c>
      <c r="P15" s="222">
        <v>0</v>
      </c>
      <c r="Q15" s="222">
        <f>ROUND(E15*P15,5)</f>
        <v>0</v>
      </c>
      <c r="R15" s="222"/>
      <c r="S15" s="222"/>
      <c r="T15" s="223">
        <v>1.587</v>
      </c>
      <c r="U15" s="222">
        <f>ROUND(E15*T15,2)</f>
        <v>4.76</v>
      </c>
      <c r="V15" s="212"/>
      <c r="W15" s="212"/>
      <c r="X15" s="212"/>
      <c r="Y15" s="212"/>
      <c r="Z15" s="212"/>
      <c r="AA15" s="212"/>
      <c r="AB15" s="212"/>
      <c r="AC15" s="212"/>
      <c r="AD15" s="212"/>
      <c r="AE15" s="212" t="s">
        <v>119</v>
      </c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 x14ac:dyDescent="0.2">
      <c r="A16" s="213">
        <v>8</v>
      </c>
      <c r="B16" s="219" t="s">
        <v>132</v>
      </c>
      <c r="C16" s="262" t="s">
        <v>133</v>
      </c>
      <c r="D16" s="221" t="s">
        <v>118</v>
      </c>
      <c r="E16" s="227">
        <v>2</v>
      </c>
      <c r="F16" s="229"/>
      <c r="G16" s="230">
        <f>ROUND(E16*F16,2)</f>
        <v>0</v>
      </c>
      <c r="H16" s="229"/>
      <c r="I16" s="230">
        <f>ROUND(E16*H16,2)</f>
        <v>0</v>
      </c>
      <c r="J16" s="229"/>
      <c r="K16" s="230">
        <f>ROUND(E16*J16,2)</f>
        <v>0</v>
      </c>
      <c r="L16" s="230">
        <v>21</v>
      </c>
      <c r="M16" s="230">
        <f>G16*(1+L16/100)</f>
        <v>0</v>
      </c>
      <c r="N16" s="222">
        <v>0</v>
      </c>
      <c r="O16" s="222">
        <f>ROUND(E16*N16,5)</f>
        <v>0</v>
      </c>
      <c r="P16" s="222">
        <v>0</v>
      </c>
      <c r="Q16" s="222">
        <f>ROUND(E16*P16,5)</f>
        <v>0</v>
      </c>
      <c r="R16" s="222"/>
      <c r="S16" s="222"/>
      <c r="T16" s="223">
        <v>0.20200000000000001</v>
      </c>
      <c r="U16" s="222">
        <f>ROUND(E16*T16,2)</f>
        <v>0.4</v>
      </c>
      <c r="V16" s="212"/>
      <c r="W16" s="212"/>
      <c r="X16" s="212"/>
      <c r="Y16" s="212"/>
      <c r="Z16" s="212"/>
      <c r="AA16" s="212"/>
      <c r="AB16" s="212"/>
      <c r="AC16" s="212"/>
      <c r="AD16" s="212"/>
      <c r="AE16" s="212" t="s">
        <v>119</v>
      </c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x14ac:dyDescent="0.2">
      <c r="A17" s="214" t="s">
        <v>114</v>
      </c>
      <c r="B17" s="220" t="s">
        <v>61</v>
      </c>
      <c r="C17" s="263" t="s">
        <v>62</v>
      </c>
      <c r="D17" s="224"/>
      <c r="E17" s="228"/>
      <c r="F17" s="231"/>
      <c r="G17" s="231">
        <f>SUMIF(AE18:AE23,"&lt;&gt;NOR",G18:G23)</f>
        <v>0</v>
      </c>
      <c r="H17" s="231"/>
      <c r="I17" s="231">
        <f>SUM(I18:I23)</f>
        <v>0</v>
      </c>
      <c r="J17" s="231"/>
      <c r="K17" s="231">
        <f>SUM(K18:K23)</f>
        <v>0</v>
      </c>
      <c r="L17" s="231"/>
      <c r="M17" s="231">
        <f>SUM(M18:M23)</f>
        <v>0</v>
      </c>
      <c r="N17" s="225"/>
      <c r="O17" s="225">
        <f>SUM(O18:O23)</f>
        <v>16.38531</v>
      </c>
      <c r="P17" s="225"/>
      <c r="Q17" s="225">
        <f>SUM(Q18:Q23)</f>
        <v>0</v>
      </c>
      <c r="R17" s="225"/>
      <c r="S17" s="225"/>
      <c r="T17" s="226"/>
      <c r="U17" s="225">
        <f>SUM(U18:U23)</f>
        <v>197.68</v>
      </c>
      <c r="AE17" t="s">
        <v>115</v>
      </c>
    </row>
    <row r="18" spans="1:60" ht="22.5" outlineLevel="1" x14ac:dyDescent="0.2">
      <c r="A18" s="213">
        <v>9</v>
      </c>
      <c r="B18" s="219" t="s">
        <v>134</v>
      </c>
      <c r="C18" s="262" t="s">
        <v>135</v>
      </c>
      <c r="D18" s="221" t="s">
        <v>136</v>
      </c>
      <c r="E18" s="227">
        <v>7</v>
      </c>
      <c r="F18" s="229"/>
      <c r="G18" s="230">
        <f>ROUND(E18*F18,2)</f>
        <v>0</v>
      </c>
      <c r="H18" s="229"/>
      <c r="I18" s="230">
        <f>ROUND(E18*H18,2)</f>
        <v>0</v>
      </c>
      <c r="J18" s="229"/>
      <c r="K18" s="230">
        <f>ROUND(E18*J18,2)</f>
        <v>0</v>
      </c>
      <c r="L18" s="230">
        <v>21</v>
      </c>
      <c r="M18" s="230">
        <f>G18*(1+L18/100)</f>
        <v>0</v>
      </c>
      <c r="N18" s="222">
        <v>0.12645000000000001</v>
      </c>
      <c r="O18" s="222">
        <f>ROUND(E18*N18,5)</f>
        <v>0.88514999999999999</v>
      </c>
      <c r="P18" s="222">
        <v>0</v>
      </c>
      <c r="Q18" s="222">
        <f>ROUND(E18*P18,5)</f>
        <v>0</v>
      </c>
      <c r="R18" s="222"/>
      <c r="S18" s="222"/>
      <c r="T18" s="223">
        <v>0.90629999999999999</v>
      </c>
      <c r="U18" s="222">
        <f>ROUND(E18*T18,2)</f>
        <v>6.34</v>
      </c>
      <c r="V18" s="212"/>
      <c r="W18" s="212"/>
      <c r="X18" s="212"/>
      <c r="Y18" s="212"/>
      <c r="Z18" s="212"/>
      <c r="AA18" s="212"/>
      <c r="AB18" s="212"/>
      <c r="AC18" s="212"/>
      <c r="AD18" s="212"/>
      <c r="AE18" s="212" t="s">
        <v>119</v>
      </c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1" x14ac:dyDescent="0.2">
      <c r="A19" s="213">
        <v>10</v>
      </c>
      <c r="B19" s="219" t="s">
        <v>137</v>
      </c>
      <c r="C19" s="262" t="s">
        <v>138</v>
      </c>
      <c r="D19" s="221" t="s">
        <v>139</v>
      </c>
      <c r="E19" s="227">
        <v>42</v>
      </c>
      <c r="F19" s="229"/>
      <c r="G19" s="230">
        <f>ROUND(E19*F19,2)</f>
        <v>0</v>
      </c>
      <c r="H19" s="229"/>
      <c r="I19" s="230">
        <f>ROUND(E19*H19,2)</f>
        <v>0</v>
      </c>
      <c r="J19" s="229"/>
      <c r="K19" s="230">
        <f>ROUND(E19*J19,2)</f>
        <v>0</v>
      </c>
      <c r="L19" s="230">
        <v>21</v>
      </c>
      <c r="M19" s="230">
        <f>G19*(1+L19/100)</f>
        <v>0</v>
      </c>
      <c r="N19" s="222">
        <v>1.4189999999999999E-2</v>
      </c>
      <c r="O19" s="222">
        <f>ROUND(E19*N19,5)</f>
        <v>0.59597999999999995</v>
      </c>
      <c r="P19" s="222">
        <v>0</v>
      </c>
      <c r="Q19" s="222">
        <f>ROUND(E19*P19,5)</f>
        <v>0</v>
      </c>
      <c r="R19" s="222"/>
      <c r="S19" s="222"/>
      <c r="T19" s="223">
        <v>0.26100000000000001</v>
      </c>
      <c r="U19" s="222">
        <f>ROUND(E19*T19,2)</f>
        <v>10.96</v>
      </c>
      <c r="V19" s="212"/>
      <c r="W19" s="212"/>
      <c r="X19" s="212"/>
      <c r="Y19" s="212"/>
      <c r="Z19" s="212"/>
      <c r="AA19" s="212"/>
      <c r="AB19" s="212"/>
      <c r="AC19" s="212"/>
      <c r="AD19" s="212"/>
      <c r="AE19" s="212" t="s">
        <v>119</v>
      </c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 x14ac:dyDescent="0.2">
      <c r="A20" s="213">
        <v>11</v>
      </c>
      <c r="B20" s="219" t="s">
        <v>137</v>
      </c>
      <c r="C20" s="262" t="s">
        <v>140</v>
      </c>
      <c r="D20" s="221" t="s">
        <v>139</v>
      </c>
      <c r="E20" s="227">
        <v>22</v>
      </c>
      <c r="F20" s="229"/>
      <c r="G20" s="230">
        <f>ROUND(E20*F20,2)</f>
        <v>0</v>
      </c>
      <c r="H20" s="229"/>
      <c r="I20" s="230">
        <f>ROUND(E20*H20,2)</f>
        <v>0</v>
      </c>
      <c r="J20" s="229"/>
      <c r="K20" s="230">
        <f>ROUND(E20*J20,2)</f>
        <v>0</v>
      </c>
      <c r="L20" s="230">
        <v>21</v>
      </c>
      <c r="M20" s="230">
        <f>G20*(1+L20/100)</f>
        <v>0</v>
      </c>
      <c r="N20" s="222">
        <v>1.4189999999999999E-2</v>
      </c>
      <c r="O20" s="222">
        <f>ROUND(E20*N20,5)</f>
        <v>0.31218000000000001</v>
      </c>
      <c r="P20" s="222">
        <v>0</v>
      </c>
      <c r="Q20" s="222">
        <f>ROUND(E20*P20,5)</f>
        <v>0</v>
      </c>
      <c r="R20" s="222"/>
      <c r="S20" s="222"/>
      <c r="T20" s="223">
        <v>0.26100000000000001</v>
      </c>
      <c r="U20" s="222">
        <f>ROUND(E20*T20,2)</f>
        <v>5.74</v>
      </c>
      <c r="V20" s="212"/>
      <c r="W20" s="212"/>
      <c r="X20" s="212"/>
      <c r="Y20" s="212"/>
      <c r="Z20" s="212"/>
      <c r="AA20" s="212"/>
      <c r="AB20" s="212"/>
      <c r="AC20" s="212"/>
      <c r="AD20" s="212"/>
      <c r="AE20" s="212" t="s">
        <v>119</v>
      </c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ht="22.5" outlineLevel="1" x14ac:dyDescent="0.2">
      <c r="A21" s="213">
        <v>12</v>
      </c>
      <c r="B21" s="219" t="s">
        <v>141</v>
      </c>
      <c r="C21" s="262" t="s">
        <v>142</v>
      </c>
      <c r="D21" s="221" t="s">
        <v>143</v>
      </c>
      <c r="E21" s="227">
        <v>106</v>
      </c>
      <c r="F21" s="229"/>
      <c r="G21" s="230">
        <f>ROUND(E21*F21,2)</f>
        <v>0</v>
      </c>
      <c r="H21" s="229"/>
      <c r="I21" s="230">
        <f>ROUND(E21*H21,2)</f>
        <v>0</v>
      </c>
      <c r="J21" s="229"/>
      <c r="K21" s="230">
        <f>ROUND(E21*J21,2)</f>
        <v>0</v>
      </c>
      <c r="L21" s="230">
        <v>21</v>
      </c>
      <c r="M21" s="230">
        <f>G21*(1+L21/100)</f>
        <v>0</v>
      </c>
      <c r="N21" s="222">
        <v>6.4000000000000001E-2</v>
      </c>
      <c r="O21" s="222">
        <f>ROUND(E21*N21,5)</f>
        <v>6.7839999999999998</v>
      </c>
      <c r="P21" s="222">
        <v>0</v>
      </c>
      <c r="Q21" s="222">
        <f>ROUND(E21*P21,5)</f>
        <v>0</v>
      </c>
      <c r="R21" s="222"/>
      <c r="S21" s="222"/>
      <c r="T21" s="223">
        <v>0.63</v>
      </c>
      <c r="U21" s="222">
        <f>ROUND(E21*T21,2)</f>
        <v>66.78</v>
      </c>
      <c r="V21" s="212"/>
      <c r="W21" s="212"/>
      <c r="X21" s="212"/>
      <c r="Y21" s="212"/>
      <c r="Z21" s="212"/>
      <c r="AA21" s="212"/>
      <c r="AB21" s="212"/>
      <c r="AC21" s="212"/>
      <c r="AD21" s="212"/>
      <c r="AE21" s="212" t="s">
        <v>119</v>
      </c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ht="22.5" outlineLevel="1" x14ac:dyDescent="0.2">
      <c r="A22" s="213">
        <v>13</v>
      </c>
      <c r="B22" s="219" t="s">
        <v>141</v>
      </c>
      <c r="C22" s="262" t="s">
        <v>144</v>
      </c>
      <c r="D22" s="221" t="s">
        <v>143</v>
      </c>
      <c r="E22" s="227">
        <v>122</v>
      </c>
      <c r="F22" s="229"/>
      <c r="G22" s="230">
        <f>ROUND(E22*F22,2)</f>
        <v>0</v>
      </c>
      <c r="H22" s="229"/>
      <c r="I22" s="230">
        <f>ROUND(E22*H22,2)</f>
        <v>0</v>
      </c>
      <c r="J22" s="229"/>
      <c r="K22" s="230">
        <f>ROUND(E22*J22,2)</f>
        <v>0</v>
      </c>
      <c r="L22" s="230">
        <v>21</v>
      </c>
      <c r="M22" s="230">
        <f>G22*(1+L22/100)</f>
        <v>0</v>
      </c>
      <c r="N22" s="222">
        <v>6.4000000000000001E-2</v>
      </c>
      <c r="O22" s="222">
        <f>ROUND(E22*N22,5)</f>
        <v>7.8079999999999998</v>
      </c>
      <c r="P22" s="222">
        <v>0</v>
      </c>
      <c r="Q22" s="222">
        <f>ROUND(E22*P22,5)</f>
        <v>0</v>
      </c>
      <c r="R22" s="222"/>
      <c r="S22" s="222"/>
      <c r="T22" s="223">
        <v>0.63</v>
      </c>
      <c r="U22" s="222">
        <f>ROUND(E22*T22,2)</f>
        <v>76.86</v>
      </c>
      <c r="V22" s="212"/>
      <c r="W22" s="212"/>
      <c r="X22" s="212"/>
      <c r="Y22" s="212"/>
      <c r="Z22" s="212"/>
      <c r="AA22" s="212"/>
      <c r="AB22" s="212"/>
      <c r="AC22" s="212"/>
      <c r="AD22" s="212"/>
      <c r="AE22" s="212" t="s">
        <v>119</v>
      </c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2">
      <c r="A23" s="213">
        <v>14</v>
      </c>
      <c r="B23" s="219" t="s">
        <v>145</v>
      </c>
      <c r="C23" s="262" t="s">
        <v>146</v>
      </c>
      <c r="D23" s="221" t="s">
        <v>128</v>
      </c>
      <c r="E23" s="227">
        <v>16.385000000000002</v>
      </c>
      <c r="F23" s="229"/>
      <c r="G23" s="230">
        <f>ROUND(E23*F23,2)</f>
        <v>0</v>
      </c>
      <c r="H23" s="229"/>
      <c r="I23" s="230">
        <f>ROUND(E23*H23,2)</f>
        <v>0</v>
      </c>
      <c r="J23" s="229"/>
      <c r="K23" s="230">
        <f>ROUND(E23*J23,2)</f>
        <v>0</v>
      </c>
      <c r="L23" s="230">
        <v>21</v>
      </c>
      <c r="M23" s="230">
        <f>G23*(1+L23/100)</f>
        <v>0</v>
      </c>
      <c r="N23" s="222">
        <v>0</v>
      </c>
      <c r="O23" s="222">
        <f>ROUND(E23*N23,5)</f>
        <v>0</v>
      </c>
      <c r="P23" s="222">
        <v>0</v>
      </c>
      <c r="Q23" s="222">
        <f>ROUND(E23*P23,5)</f>
        <v>0</v>
      </c>
      <c r="R23" s="222"/>
      <c r="S23" s="222"/>
      <c r="T23" s="223">
        <v>1.8919999999999999</v>
      </c>
      <c r="U23" s="222">
        <f>ROUND(E23*T23,2)</f>
        <v>31</v>
      </c>
      <c r="V23" s="212"/>
      <c r="W23" s="212"/>
      <c r="X23" s="212"/>
      <c r="Y23" s="212"/>
      <c r="Z23" s="212"/>
      <c r="AA23" s="212"/>
      <c r="AB23" s="212"/>
      <c r="AC23" s="212"/>
      <c r="AD23" s="212"/>
      <c r="AE23" s="212" t="s">
        <v>119</v>
      </c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x14ac:dyDescent="0.2">
      <c r="A24" s="214" t="s">
        <v>114</v>
      </c>
      <c r="B24" s="220" t="s">
        <v>63</v>
      </c>
      <c r="C24" s="263" t="s">
        <v>64</v>
      </c>
      <c r="D24" s="224"/>
      <c r="E24" s="228"/>
      <c r="F24" s="231"/>
      <c r="G24" s="231">
        <f>SUMIF(AE25:AE31,"&lt;&gt;NOR",G25:G31)</f>
        <v>0</v>
      </c>
      <c r="H24" s="231"/>
      <c r="I24" s="231">
        <f>SUM(I25:I31)</f>
        <v>0</v>
      </c>
      <c r="J24" s="231"/>
      <c r="K24" s="231">
        <f>SUM(K25:K31)</f>
        <v>0</v>
      </c>
      <c r="L24" s="231"/>
      <c r="M24" s="231">
        <f>SUM(M25:M31)</f>
        <v>0</v>
      </c>
      <c r="N24" s="225"/>
      <c r="O24" s="225">
        <f>SUM(O25:O31)</f>
        <v>7.7623999999999995</v>
      </c>
      <c r="P24" s="225"/>
      <c r="Q24" s="225">
        <f>SUM(Q25:Q31)</f>
        <v>5.58</v>
      </c>
      <c r="R24" s="225"/>
      <c r="S24" s="225"/>
      <c r="T24" s="226"/>
      <c r="U24" s="225">
        <f>SUM(U25:U31)</f>
        <v>37.059999999999995</v>
      </c>
      <c r="AE24" t="s">
        <v>115</v>
      </c>
    </row>
    <row r="25" spans="1:60" ht="22.5" outlineLevel="1" x14ac:dyDescent="0.2">
      <c r="A25" s="213">
        <v>15</v>
      </c>
      <c r="B25" s="219" t="s">
        <v>147</v>
      </c>
      <c r="C25" s="262" t="s">
        <v>148</v>
      </c>
      <c r="D25" s="221" t="s">
        <v>149</v>
      </c>
      <c r="E25" s="227">
        <v>4</v>
      </c>
      <c r="F25" s="229"/>
      <c r="G25" s="230">
        <f>ROUND(E25*F25,2)</f>
        <v>0</v>
      </c>
      <c r="H25" s="229"/>
      <c r="I25" s="230">
        <f>ROUND(E25*H25,2)</f>
        <v>0</v>
      </c>
      <c r="J25" s="229"/>
      <c r="K25" s="230">
        <f>ROUND(E25*J25,2)</f>
        <v>0</v>
      </c>
      <c r="L25" s="230">
        <v>21</v>
      </c>
      <c r="M25" s="230">
        <f>G25*(1+L25/100)</f>
        <v>0</v>
      </c>
      <c r="N25" s="222">
        <v>0</v>
      </c>
      <c r="O25" s="222">
        <f>ROUND(E25*N25,5)</f>
        <v>0</v>
      </c>
      <c r="P25" s="222">
        <v>0.22500000000000001</v>
      </c>
      <c r="Q25" s="222">
        <f>ROUND(E25*P25,5)</f>
        <v>0.9</v>
      </c>
      <c r="R25" s="222"/>
      <c r="S25" s="222"/>
      <c r="T25" s="223">
        <v>0.14199999999999999</v>
      </c>
      <c r="U25" s="222">
        <f>ROUND(E25*T25,2)</f>
        <v>0.56999999999999995</v>
      </c>
      <c r="V25" s="212"/>
      <c r="W25" s="212"/>
      <c r="X25" s="212"/>
      <c r="Y25" s="212"/>
      <c r="Z25" s="212"/>
      <c r="AA25" s="212"/>
      <c r="AB25" s="212"/>
      <c r="AC25" s="212"/>
      <c r="AD25" s="212"/>
      <c r="AE25" s="212" t="s">
        <v>119</v>
      </c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ht="22.5" outlineLevel="1" x14ac:dyDescent="0.2">
      <c r="A26" s="213">
        <v>16</v>
      </c>
      <c r="B26" s="219" t="s">
        <v>150</v>
      </c>
      <c r="C26" s="262" t="s">
        <v>151</v>
      </c>
      <c r="D26" s="221" t="s">
        <v>149</v>
      </c>
      <c r="E26" s="227">
        <v>13</v>
      </c>
      <c r="F26" s="229"/>
      <c r="G26" s="230">
        <f>ROUND(E26*F26,2)</f>
        <v>0</v>
      </c>
      <c r="H26" s="229"/>
      <c r="I26" s="230">
        <f>ROUND(E26*H26,2)</f>
        <v>0</v>
      </c>
      <c r="J26" s="229"/>
      <c r="K26" s="230">
        <f>ROUND(E26*J26,2)</f>
        <v>0</v>
      </c>
      <c r="L26" s="230">
        <v>21</v>
      </c>
      <c r="M26" s="230">
        <f>G26*(1+L26/100)</f>
        <v>0</v>
      </c>
      <c r="N26" s="222">
        <v>0</v>
      </c>
      <c r="O26" s="222">
        <f>ROUND(E26*N26,5)</f>
        <v>0</v>
      </c>
      <c r="P26" s="222">
        <v>0.36</v>
      </c>
      <c r="Q26" s="222">
        <f>ROUND(E26*P26,5)</f>
        <v>4.68</v>
      </c>
      <c r="R26" s="222"/>
      <c r="S26" s="222"/>
      <c r="T26" s="223">
        <v>1.2270000000000001</v>
      </c>
      <c r="U26" s="222">
        <f>ROUND(E26*T26,2)</f>
        <v>15.95</v>
      </c>
      <c r="V26" s="212"/>
      <c r="W26" s="212"/>
      <c r="X26" s="212"/>
      <c r="Y26" s="212"/>
      <c r="Z26" s="212"/>
      <c r="AA26" s="212"/>
      <c r="AB26" s="212"/>
      <c r="AC26" s="212"/>
      <c r="AD26" s="212"/>
      <c r="AE26" s="212" t="s">
        <v>119</v>
      </c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1" x14ac:dyDescent="0.2">
      <c r="A27" s="213">
        <v>17</v>
      </c>
      <c r="B27" s="219" t="s">
        <v>152</v>
      </c>
      <c r="C27" s="262" t="s">
        <v>153</v>
      </c>
      <c r="D27" s="221" t="s">
        <v>128</v>
      </c>
      <c r="E27" s="227">
        <v>5.85</v>
      </c>
      <c r="F27" s="229"/>
      <c r="G27" s="230">
        <f>ROUND(E27*F27,2)</f>
        <v>0</v>
      </c>
      <c r="H27" s="229"/>
      <c r="I27" s="230">
        <f>ROUND(E27*H27,2)</f>
        <v>0</v>
      </c>
      <c r="J27" s="229"/>
      <c r="K27" s="230">
        <f>ROUND(E27*J27,2)</f>
        <v>0</v>
      </c>
      <c r="L27" s="230">
        <v>21</v>
      </c>
      <c r="M27" s="230">
        <f>G27*(1+L27/100)</f>
        <v>0</v>
      </c>
      <c r="N27" s="222">
        <v>0</v>
      </c>
      <c r="O27" s="222">
        <f>ROUND(E27*N27,5)</f>
        <v>0</v>
      </c>
      <c r="P27" s="222">
        <v>0</v>
      </c>
      <c r="Q27" s="222">
        <f>ROUND(E27*P27,5)</f>
        <v>0</v>
      </c>
      <c r="R27" s="222"/>
      <c r="S27" s="222"/>
      <c r="T27" s="223">
        <v>9.9000000000000005E-2</v>
      </c>
      <c r="U27" s="222">
        <f>ROUND(E27*T27,2)</f>
        <v>0.57999999999999996</v>
      </c>
      <c r="V27" s="212"/>
      <c r="W27" s="212"/>
      <c r="X27" s="212"/>
      <c r="Y27" s="212"/>
      <c r="Z27" s="212"/>
      <c r="AA27" s="212"/>
      <c r="AB27" s="212"/>
      <c r="AC27" s="212"/>
      <c r="AD27" s="212"/>
      <c r="AE27" s="212" t="s">
        <v>119</v>
      </c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ht="22.5" outlineLevel="1" x14ac:dyDescent="0.2">
      <c r="A28" s="213">
        <v>18</v>
      </c>
      <c r="B28" s="219" t="s">
        <v>154</v>
      </c>
      <c r="C28" s="262" t="s">
        <v>155</v>
      </c>
      <c r="D28" s="221" t="s">
        <v>128</v>
      </c>
      <c r="E28" s="227">
        <v>5.85</v>
      </c>
      <c r="F28" s="229"/>
      <c r="G28" s="230">
        <f>ROUND(E28*F28,2)</f>
        <v>0</v>
      </c>
      <c r="H28" s="229"/>
      <c r="I28" s="230">
        <f>ROUND(E28*H28,2)</f>
        <v>0</v>
      </c>
      <c r="J28" s="229"/>
      <c r="K28" s="230">
        <f>ROUND(E28*J28,2)</f>
        <v>0</v>
      </c>
      <c r="L28" s="230">
        <v>21</v>
      </c>
      <c r="M28" s="230">
        <f>G28*(1+L28/100)</f>
        <v>0</v>
      </c>
      <c r="N28" s="222">
        <v>0</v>
      </c>
      <c r="O28" s="222">
        <f>ROUND(E28*N28,5)</f>
        <v>0</v>
      </c>
      <c r="P28" s="222">
        <v>0</v>
      </c>
      <c r="Q28" s="222">
        <f>ROUND(E28*P28,5)</f>
        <v>0</v>
      </c>
      <c r="R28" s="222"/>
      <c r="S28" s="222"/>
      <c r="T28" s="223">
        <v>2.68</v>
      </c>
      <c r="U28" s="222">
        <f>ROUND(E28*T28,2)</f>
        <v>15.68</v>
      </c>
      <c r="V28" s="212"/>
      <c r="W28" s="212"/>
      <c r="X28" s="212"/>
      <c r="Y28" s="212"/>
      <c r="Z28" s="212"/>
      <c r="AA28" s="212"/>
      <c r="AB28" s="212"/>
      <c r="AC28" s="212"/>
      <c r="AD28" s="212"/>
      <c r="AE28" s="212" t="s">
        <v>156</v>
      </c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ht="22.5" outlineLevel="1" x14ac:dyDescent="0.2">
      <c r="A29" s="213">
        <v>19</v>
      </c>
      <c r="B29" s="219" t="s">
        <v>157</v>
      </c>
      <c r="C29" s="262" t="s">
        <v>158</v>
      </c>
      <c r="D29" s="221" t="s">
        <v>128</v>
      </c>
      <c r="E29" s="227">
        <v>4.4000000000000004</v>
      </c>
      <c r="F29" s="229"/>
      <c r="G29" s="230">
        <f>ROUND(E29*F29,2)</f>
        <v>0</v>
      </c>
      <c r="H29" s="229"/>
      <c r="I29" s="230">
        <f>ROUND(E29*H29,2)</f>
        <v>0</v>
      </c>
      <c r="J29" s="229"/>
      <c r="K29" s="230">
        <f>ROUND(E29*J29,2)</f>
        <v>0</v>
      </c>
      <c r="L29" s="230">
        <v>21</v>
      </c>
      <c r="M29" s="230">
        <f>G29*(1+L29/100)</f>
        <v>0</v>
      </c>
      <c r="N29" s="222">
        <v>1.1000000000000001</v>
      </c>
      <c r="O29" s="222">
        <f>ROUND(E29*N29,5)</f>
        <v>4.84</v>
      </c>
      <c r="P29" s="222">
        <v>0</v>
      </c>
      <c r="Q29" s="222">
        <f>ROUND(E29*P29,5)</f>
        <v>0</v>
      </c>
      <c r="R29" s="222"/>
      <c r="S29" s="222"/>
      <c r="T29" s="223">
        <v>0.16300000000000001</v>
      </c>
      <c r="U29" s="222">
        <f>ROUND(E29*T29,2)</f>
        <v>0.72</v>
      </c>
      <c r="V29" s="212"/>
      <c r="W29" s="212"/>
      <c r="X29" s="212"/>
      <c r="Y29" s="212"/>
      <c r="Z29" s="212"/>
      <c r="AA29" s="212"/>
      <c r="AB29" s="212"/>
      <c r="AC29" s="212"/>
      <c r="AD29" s="212"/>
      <c r="AE29" s="212" t="s">
        <v>119</v>
      </c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ht="22.5" outlineLevel="1" x14ac:dyDescent="0.2">
      <c r="A30" s="213">
        <v>20</v>
      </c>
      <c r="B30" s="219" t="s">
        <v>159</v>
      </c>
      <c r="C30" s="262" t="s">
        <v>160</v>
      </c>
      <c r="D30" s="221" t="s">
        <v>149</v>
      </c>
      <c r="E30" s="227">
        <v>13</v>
      </c>
      <c r="F30" s="229"/>
      <c r="G30" s="230">
        <f>ROUND(E30*F30,2)</f>
        <v>0</v>
      </c>
      <c r="H30" s="229"/>
      <c r="I30" s="230">
        <f>ROUND(E30*H30,2)</f>
        <v>0</v>
      </c>
      <c r="J30" s="229"/>
      <c r="K30" s="230">
        <f>ROUND(E30*J30,2)</f>
        <v>0</v>
      </c>
      <c r="L30" s="230">
        <v>21</v>
      </c>
      <c r="M30" s="230">
        <f>G30*(1+L30/100)</f>
        <v>0</v>
      </c>
      <c r="N30" s="222">
        <v>0.20200000000000001</v>
      </c>
      <c r="O30" s="222">
        <f>ROUND(E30*N30,5)</f>
        <v>2.6259999999999999</v>
      </c>
      <c r="P30" s="222">
        <v>0</v>
      </c>
      <c r="Q30" s="222">
        <f>ROUND(E30*P30,5)</f>
        <v>0</v>
      </c>
      <c r="R30" s="222"/>
      <c r="S30" s="222"/>
      <c r="T30" s="223">
        <v>0.105</v>
      </c>
      <c r="U30" s="222">
        <f>ROUND(E30*T30,2)</f>
        <v>1.37</v>
      </c>
      <c r="V30" s="212"/>
      <c r="W30" s="212"/>
      <c r="X30" s="212"/>
      <c r="Y30" s="212"/>
      <c r="Z30" s="212"/>
      <c r="AA30" s="212"/>
      <c r="AB30" s="212"/>
      <c r="AC30" s="212"/>
      <c r="AD30" s="212"/>
      <c r="AE30" s="212" t="s">
        <v>119</v>
      </c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1" x14ac:dyDescent="0.2">
      <c r="A31" s="213">
        <v>21</v>
      </c>
      <c r="B31" s="219" t="s">
        <v>161</v>
      </c>
      <c r="C31" s="262" t="s">
        <v>162</v>
      </c>
      <c r="D31" s="221" t="s">
        <v>149</v>
      </c>
      <c r="E31" s="227">
        <v>4</v>
      </c>
      <c r="F31" s="229"/>
      <c r="G31" s="230">
        <f>ROUND(E31*F31,2)</f>
        <v>0</v>
      </c>
      <c r="H31" s="229"/>
      <c r="I31" s="230">
        <f>ROUND(E31*H31,2)</f>
        <v>0</v>
      </c>
      <c r="J31" s="229"/>
      <c r="K31" s="230">
        <f>ROUND(E31*J31,2)</f>
        <v>0</v>
      </c>
      <c r="L31" s="230">
        <v>21</v>
      </c>
      <c r="M31" s="230">
        <f>G31*(1+L31/100)</f>
        <v>0</v>
      </c>
      <c r="N31" s="222">
        <v>7.4099999999999999E-2</v>
      </c>
      <c r="O31" s="222">
        <f>ROUND(E31*N31,5)</f>
        <v>0.2964</v>
      </c>
      <c r="P31" s="222">
        <v>0</v>
      </c>
      <c r="Q31" s="222">
        <f>ROUND(E31*P31,5)</f>
        <v>0</v>
      </c>
      <c r="R31" s="222"/>
      <c r="S31" s="222"/>
      <c r="T31" s="223">
        <v>0.54800000000000004</v>
      </c>
      <c r="U31" s="222">
        <f>ROUND(E31*T31,2)</f>
        <v>2.19</v>
      </c>
      <c r="V31" s="212"/>
      <c r="W31" s="212"/>
      <c r="X31" s="212"/>
      <c r="Y31" s="212"/>
      <c r="Z31" s="212"/>
      <c r="AA31" s="212"/>
      <c r="AB31" s="212"/>
      <c r="AC31" s="212"/>
      <c r="AD31" s="212"/>
      <c r="AE31" s="212" t="s">
        <v>119</v>
      </c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x14ac:dyDescent="0.2">
      <c r="A32" s="214" t="s">
        <v>114</v>
      </c>
      <c r="B32" s="220" t="s">
        <v>65</v>
      </c>
      <c r="C32" s="263" t="s">
        <v>66</v>
      </c>
      <c r="D32" s="224"/>
      <c r="E32" s="228"/>
      <c r="F32" s="231"/>
      <c r="G32" s="231">
        <f>SUMIF(AE33:AE33,"&lt;&gt;NOR",G33:G33)</f>
        <v>0</v>
      </c>
      <c r="H32" s="231"/>
      <c r="I32" s="231">
        <f>SUM(I33:I33)</f>
        <v>0</v>
      </c>
      <c r="J32" s="231"/>
      <c r="K32" s="231">
        <f>SUM(K33:K33)</f>
        <v>0</v>
      </c>
      <c r="L32" s="231"/>
      <c r="M32" s="231">
        <f>SUM(M33:M33)</f>
        <v>0</v>
      </c>
      <c r="N32" s="225"/>
      <c r="O32" s="225">
        <f>SUM(O33:O33)</f>
        <v>0</v>
      </c>
      <c r="P32" s="225"/>
      <c r="Q32" s="225">
        <f>SUM(Q33:Q33)</f>
        <v>0</v>
      </c>
      <c r="R32" s="225"/>
      <c r="S32" s="225"/>
      <c r="T32" s="226"/>
      <c r="U32" s="225">
        <f>SUM(U33:U33)</f>
        <v>6</v>
      </c>
      <c r="AE32" t="s">
        <v>115</v>
      </c>
    </row>
    <row r="33" spans="1:60" ht="22.5" outlineLevel="1" x14ac:dyDescent="0.2">
      <c r="A33" s="213">
        <v>22</v>
      </c>
      <c r="B33" s="219" t="s">
        <v>163</v>
      </c>
      <c r="C33" s="262" t="s">
        <v>164</v>
      </c>
      <c r="D33" s="221" t="s">
        <v>165</v>
      </c>
      <c r="E33" s="227">
        <v>6</v>
      </c>
      <c r="F33" s="229"/>
      <c r="G33" s="230">
        <f>ROUND(E33*F33,2)</f>
        <v>0</v>
      </c>
      <c r="H33" s="229"/>
      <c r="I33" s="230">
        <f>ROUND(E33*H33,2)</f>
        <v>0</v>
      </c>
      <c r="J33" s="229"/>
      <c r="K33" s="230">
        <f>ROUND(E33*J33,2)</f>
        <v>0</v>
      </c>
      <c r="L33" s="230">
        <v>21</v>
      </c>
      <c r="M33" s="230">
        <f>G33*(1+L33/100)</f>
        <v>0</v>
      </c>
      <c r="N33" s="222">
        <v>0</v>
      </c>
      <c r="O33" s="222">
        <f>ROUND(E33*N33,5)</f>
        <v>0</v>
      </c>
      <c r="P33" s="222">
        <v>0</v>
      </c>
      <c r="Q33" s="222">
        <f>ROUND(E33*P33,5)</f>
        <v>0</v>
      </c>
      <c r="R33" s="222"/>
      <c r="S33" s="222"/>
      <c r="T33" s="223">
        <v>1</v>
      </c>
      <c r="U33" s="222">
        <f>ROUND(E33*T33,2)</f>
        <v>6</v>
      </c>
      <c r="V33" s="212"/>
      <c r="W33" s="212"/>
      <c r="X33" s="212"/>
      <c r="Y33" s="212"/>
      <c r="Z33" s="212"/>
      <c r="AA33" s="212"/>
      <c r="AB33" s="212"/>
      <c r="AC33" s="212"/>
      <c r="AD33" s="212"/>
      <c r="AE33" s="212" t="s">
        <v>119</v>
      </c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x14ac:dyDescent="0.2">
      <c r="A34" s="214" t="s">
        <v>114</v>
      </c>
      <c r="B34" s="220" t="s">
        <v>67</v>
      </c>
      <c r="C34" s="263" t="s">
        <v>68</v>
      </c>
      <c r="D34" s="224"/>
      <c r="E34" s="228"/>
      <c r="F34" s="231"/>
      <c r="G34" s="231">
        <f>SUMIF(AE35:AE35,"&lt;&gt;NOR",G35:G35)</f>
        <v>0</v>
      </c>
      <c r="H34" s="231"/>
      <c r="I34" s="231">
        <f>SUM(I35:I35)</f>
        <v>0</v>
      </c>
      <c r="J34" s="231"/>
      <c r="K34" s="231">
        <f>SUM(K35:K35)</f>
        <v>0</v>
      </c>
      <c r="L34" s="231"/>
      <c r="M34" s="231">
        <f>SUM(M35:M35)</f>
        <v>0</v>
      </c>
      <c r="N34" s="225"/>
      <c r="O34" s="225">
        <f>SUM(O35:O35)</f>
        <v>0</v>
      </c>
      <c r="P34" s="225"/>
      <c r="Q34" s="225">
        <f>SUM(Q35:Q35)</f>
        <v>0</v>
      </c>
      <c r="R34" s="225"/>
      <c r="S34" s="225"/>
      <c r="T34" s="226"/>
      <c r="U34" s="225">
        <f>SUM(U35:U35)</f>
        <v>3</v>
      </c>
      <c r="AE34" t="s">
        <v>115</v>
      </c>
    </row>
    <row r="35" spans="1:60" ht="22.5" outlineLevel="1" x14ac:dyDescent="0.2">
      <c r="A35" s="213">
        <v>23</v>
      </c>
      <c r="B35" s="219" t="s">
        <v>166</v>
      </c>
      <c r="C35" s="262" t="s">
        <v>167</v>
      </c>
      <c r="D35" s="221" t="s">
        <v>149</v>
      </c>
      <c r="E35" s="227">
        <v>200</v>
      </c>
      <c r="F35" s="229"/>
      <c r="G35" s="230">
        <f>ROUND(E35*F35,2)</f>
        <v>0</v>
      </c>
      <c r="H35" s="229"/>
      <c r="I35" s="230">
        <f>ROUND(E35*H35,2)</f>
        <v>0</v>
      </c>
      <c r="J35" s="229"/>
      <c r="K35" s="230">
        <f>ROUND(E35*J35,2)</f>
        <v>0</v>
      </c>
      <c r="L35" s="230">
        <v>21</v>
      </c>
      <c r="M35" s="230">
        <f>G35*(1+L35/100)</f>
        <v>0</v>
      </c>
      <c r="N35" s="222">
        <v>0</v>
      </c>
      <c r="O35" s="222">
        <f>ROUND(E35*N35,5)</f>
        <v>0</v>
      </c>
      <c r="P35" s="222">
        <v>0</v>
      </c>
      <c r="Q35" s="222">
        <f>ROUND(E35*P35,5)</f>
        <v>0</v>
      </c>
      <c r="R35" s="222"/>
      <c r="S35" s="222"/>
      <c r="T35" s="223">
        <v>1.4999999999999999E-2</v>
      </c>
      <c r="U35" s="222">
        <f>ROUND(E35*T35,2)</f>
        <v>3</v>
      </c>
      <c r="V35" s="212"/>
      <c r="W35" s="212"/>
      <c r="X35" s="212"/>
      <c r="Y35" s="212"/>
      <c r="Z35" s="212"/>
      <c r="AA35" s="212"/>
      <c r="AB35" s="212"/>
      <c r="AC35" s="212"/>
      <c r="AD35" s="212"/>
      <c r="AE35" s="212" t="s">
        <v>119</v>
      </c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x14ac:dyDescent="0.2">
      <c r="A36" s="214" t="s">
        <v>114</v>
      </c>
      <c r="B36" s="220" t="s">
        <v>69</v>
      </c>
      <c r="C36" s="263" t="s">
        <v>70</v>
      </c>
      <c r="D36" s="224"/>
      <c r="E36" s="228"/>
      <c r="F36" s="231"/>
      <c r="G36" s="231">
        <f>SUMIF(AE37:AE42,"&lt;&gt;NOR",G37:G42)</f>
        <v>0</v>
      </c>
      <c r="H36" s="231"/>
      <c r="I36" s="231">
        <f>SUM(I37:I42)</f>
        <v>0</v>
      </c>
      <c r="J36" s="231"/>
      <c r="K36" s="231">
        <f>SUM(K37:K42)</f>
        <v>0</v>
      </c>
      <c r="L36" s="231"/>
      <c r="M36" s="231">
        <f>SUM(M37:M42)</f>
        <v>0</v>
      </c>
      <c r="N36" s="225"/>
      <c r="O36" s="225">
        <f>SUM(O37:O42)</f>
        <v>0.14465</v>
      </c>
      <c r="P36" s="225"/>
      <c r="Q36" s="225">
        <f>SUM(Q37:Q42)</f>
        <v>7.423</v>
      </c>
      <c r="R36" s="225"/>
      <c r="S36" s="225"/>
      <c r="T36" s="226"/>
      <c r="U36" s="225">
        <f>SUM(U37:U42)</f>
        <v>145.07999999999998</v>
      </c>
      <c r="AE36" t="s">
        <v>115</v>
      </c>
    </row>
    <row r="37" spans="1:60" outlineLevel="1" x14ac:dyDescent="0.2">
      <c r="A37" s="213">
        <v>24</v>
      </c>
      <c r="B37" s="219" t="s">
        <v>168</v>
      </c>
      <c r="C37" s="262" t="s">
        <v>169</v>
      </c>
      <c r="D37" s="221" t="s">
        <v>143</v>
      </c>
      <c r="E37" s="227">
        <v>228</v>
      </c>
      <c r="F37" s="229"/>
      <c r="G37" s="230">
        <f>ROUND(E37*F37,2)</f>
        <v>0</v>
      </c>
      <c r="H37" s="229"/>
      <c r="I37" s="230">
        <f>ROUND(E37*H37,2)</f>
        <v>0</v>
      </c>
      <c r="J37" s="229"/>
      <c r="K37" s="230">
        <f>ROUND(E37*J37,2)</f>
        <v>0</v>
      </c>
      <c r="L37" s="230">
        <v>21</v>
      </c>
      <c r="M37" s="230">
        <f>G37*(1+L37/100)</f>
        <v>0</v>
      </c>
      <c r="N37" s="222">
        <v>4.8999999999999998E-4</v>
      </c>
      <c r="O37" s="222">
        <f>ROUND(E37*N37,5)</f>
        <v>0.11172</v>
      </c>
      <c r="P37" s="222">
        <v>2.7E-2</v>
      </c>
      <c r="Q37" s="222">
        <f>ROUND(E37*P37,5)</f>
        <v>6.1559999999999997</v>
      </c>
      <c r="R37" s="222"/>
      <c r="S37" s="222"/>
      <c r="T37" s="223">
        <v>0.42199999999999999</v>
      </c>
      <c r="U37" s="222">
        <f>ROUND(E37*T37,2)</f>
        <v>96.22</v>
      </c>
      <c r="V37" s="212"/>
      <c r="W37" s="212"/>
      <c r="X37" s="212"/>
      <c r="Y37" s="212"/>
      <c r="Z37" s="212"/>
      <c r="AA37" s="212"/>
      <c r="AB37" s="212"/>
      <c r="AC37" s="212"/>
      <c r="AD37" s="212"/>
      <c r="AE37" s="212" t="s">
        <v>119</v>
      </c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ht="22.5" outlineLevel="1" x14ac:dyDescent="0.2">
      <c r="A38" s="213">
        <v>25</v>
      </c>
      <c r="B38" s="219" t="s">
        <v>170</v>
      </c>
      <c r="C38" s="262" t="s">
        <v>171</v>
      </c>
      <c r="D38" s="221" t="s">
        <v>139</v>
      </c>
      <c r="E38" s="227">
        <v>42</v>
      </c>
      <c r="F38" s="229"/>
      <c r="G38" s="230">
        <f>ROUND(E38*F38,2)</f>
        <v>0</v>
      </c>
      <c r="H38" s="229"/>
      <c r="I38" s="230">
        <f>ROUND(E38*H38,2)</f>
        <v>0</v>
      </c>
      <c r="J38" s="229"/>
      <c r="K38" s="230">
        <f>ROUND(E38*J38,2)</f>
        <v>0</v>
      </c>
      <c r="L38" s="230">
        <v>21</v>
      </c>
      <c r="M38" s="230">
        <f>G38*(1+L38/100)</f>
        <v>0</v>
      </c>
      <c r="N38" s="222">
        <v>0</v>
      </c>
      <c r="O38" s="222">
        <f>ROUND(E38*N38,5)</f>
        <v>0</v>
      </c>
      <c r="P38" s="222">
        <v>4.0000000000000001E-3</v>
      </c>
      <c r="Q38" s="222">
        <f>ROUND(E38*P38,5)</f>
        <v>0.16800000000000001</v>
      </c>
      <c r="R38" s="222"/>
      <c r="S38" s="222"/>
      <c r="T38" s="223">
        <v>0.16</v>
      </c>
      <c r="U38" s="222">
        <f>ROUND(E38*T38,2)</f>
        <v>6.72</v>
      </c>
      <c r="V38" s="212"/>
      <c r="W38" s="212"/>
      <c r="X38" s="212"/>
      <c r="Y38" s="212"/>
      <c r="Z38" s="212"/>
      <c r="AA38" s="212"/>
      <c r="AB38" s="212"/>
      <c r="AC38" s="212"/>
      <c r="AD38" s="212"/>
      <c r="AE38" s="212" t="s">
        <v>119</v>
      </c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1" x14ac:dyDescent="0.2">
      <c r="A39" s="213">
        <v>26</v>
      </c>
      <c r="B39" s="219" t="s">
        <v>172</v>
      </c>
      <c r="C39" s="262" t="s">
        <v>173</v>
      </c>
      <c r="D39" s="221" t="s">
        <v>139</v>
      </c>
      <c r="E39" s="227">
        <v>22</v>
      </c>
      <c r="F39" s="229"/>
      <c r="G39" s="230">
        <f>ROUND(E39*F39,2)</f>
        <v>0</v>
      </c>
      <c r="H39" s="229"/>
      <c r="I39" s="230">
        <f>ROUND(E39*H39,2)</f>
        <v>0</v>
      </c>
      <c r="J39" s="229"/>
      <c r="K39" s="230">
        <f>ROUND(E39*J39,2)</f>
        <v>0</v>
      </c>
      <c r="L39" s="230">
        <v>21</v>
      </c>
      <c r="M39" s="230">
        <f>G39*(1+L39/100)</f>
        <v>0</v>
      </c>
      <c r="N39" s="222">
        <v>1.2899999999999999E-3</v>
      </c>
      <c r="O39" s="222">
        <f>ROUND(E39*N39,5)</f>
        <v>2.8379999999999999E-2</v>
      </c>
      <c r="P39" s="222">
        <v>1E-3</v>
      </c>
      <c r="Q39" s="222">
        <f>ROUND(E39*P39,5)</f>
        <v>2.1999999999999999E-2</v>
      </c>
      <c r="R39" s="222"/>
      <c r="S39" s="222"/>
      <c r="T39" s="223">
        <v>0.251</v>
      </c>
      <c r="U39" s="222">
        <f>ROUND(E39*T39,2)</f>
        <v>5.52</v>
      </c>
      <c r="V39" s="212"/>
      <c r="W39" s="212"/>
      <c r="X39" s="212"/>
      <c r="Y39" s="212"/>
      <c r="Z39" s="212"/>
      <c r="AA39" s="212"/>
      <c r="AB39" s="212"/>
      <c r="AC39" s="212"/>
      <c r="AD39" s="212"/>
      <c r="AE39" s="212" t="s">
        <v>119</v>
      </c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 x14ac:dyDescent="0.2">
      <c r="A40" s="213">
        <v>27</v>
      </c>
      <c r="B40" s="219" t="s">
        <v>174</v>
      </c>
      <c r="C40" s="262" t="s">
        <v>175</v>
      </c>
      <c r="D40" s="221" t="s">
        <v>118</v>
      </c>
      <c r="E40" s="227">
        <v>0.4</v>
      </c>
      <c r="F40" s="229"/>
      <c r="G40" s="230">
        <f>ROUND(E40*F40,2)</f>
        <v>0</v>
      </c>
      <c r="H40" s="229"/>
      <c r="I40" s="230">
        <f>ROUND(E40*H40,2)</f>
        <v>0</v>
      </c>
      <c r="J40" s="229"/>
      <c r="K40" s="230">
        <f>ROUND(E40*J40,2)</f>
        <v>0</v>
      </c>
      <c r="L40" s="230">
        <v>21</v>
      </c>
      <c r="M40" s="230">
        <f>G40*(1+L40/100)</f>
        <v>0</v>
      </c>
      <c r="N40" s="222">
        <v>1.39E-3</v>
      </c>
      <c r="O40" s="222">
        <f>ROUND(E40*N40,5)</f>
        <v>5.5999999999999995E-4</v>
      </c>
      <c r="P40" s="222">
        <v>1.8</v>
      </c>
      <c r="Q40" s="222">
        <f>ROUND(E40*P40,5)</f>
        <v>0.72</v>
      </c>
      <c r="R40" s="222"/>
      <c r="S40" s="222"/>
      <c r="T40" s="223">
        <v>12.256</v>
      </c>
      <c r="U40" s="222">
        <f>ROUND(E40*T40,2)</f>
        <v>4.9000000000000004</v>
      </c>
      <c r="V40" s="212"/>
      <c r="W40" s="212"/>
      <c r="X40" s="212"/>
      <c r="Y40" s="212"/>
      <c r="Z40" s="212"/>
      <c r="AA40" s="212"/>
      <c r="AB40" s="212"/>
      <c r="AC40" s="212"/>
      <c r="AD40" s="212"/>
      <c r="AE40" s="212" t="s">
        <v>119</v>
      </c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ht="22.5" outlineLevel="1" x14ac:dyDescent="0.2">
      <c r="A41" s="213">
        <v>28</v>
      </c>
      <c r="B41" s="219" t="s">
        <v>176</v>
      </c>
      <c r="C41" s="262" t="s">
        <v>177</v>
      </c>
      <c r="D41" s="221" t="s">
        <v>139</v>
      </c>
      <c r="E41" s="227">
        <v>3</v>
      </c>
      <c r="F41" s="229"/>
      <c r="G41" s="230">
        <f>ROUND(E41*F41,2)</f>
        <v>0</v>
      </c>
      <c r="H41" s="229"/>
      <c r="I41" s="230">
        <f>ROUND(E41*H41,2)</f>
        <v>0</v>
      </c>
      <c r="J41" s="229"/>
      <c r="K41" s="230">
        <f>ROUND(E41*J41,2)</f>
        <v>0</v>
      </c>
      <c r="L41" s="230">
        <v>21</v>
      </c>
      <c r="M41" s="230">
        <f>G41*(1+L41/100)</f>
        <v>0</v>
      </c>
      <c r="N41" s="222">
        <v>1.33E-3</v>
      </c>
      <c r="O41" s="222">
        <f>ROUND(E41*N41,5)</f>
        <v>3.9899999999999996E-3</v>
      </c>
      <c r="P41" s="222">
        <v>0.11899999999999999</v>
      </c>
      <c r="Q41" s="222">
        <f>ROUND(E41*P41,5)</f>
        <v>0.35699999999999998</v>
      </c>
      <c r="R41" s="222"/>
      <c r="S41" s="222"/>
      <c r="T41" s="223">
        <v>3.9420000000000002</v>
      </c>
      <c r="U41" s="222">
        <f>ROUND(E41*T41,2)</f>
        <v>11.83</v>
      </c>
      <c r="V41" s="212"/>
      <c r="W41" s="212"/>
      <c r="X41" s="212"/>
      <c r="Y41" s="212"/>
      <c r="Z41" s="212"/>
      <c r="AA41" s="212"/>
      <c r="AB41" s="212"/>
      <c r="AC41" s="212"/>
      <c r="AD41" s="212"/>
      <c r="AE41" s="212" t="s">
        <v>119</v>
      </c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ht="22.5" outlineLevel="1" x14ac:dyDescent="0.2">
      <c r="A42" s="213">
        <v>29</v>
      </c>
      <c r="B42" s="219" t="s">
        <v>154</v>
      </c>
      <c r="C42" s="262" t="s">
        <v>155</v>
      </c>
      <c r="D42" s="221" t="s">
        <v>128</v>
      </c>
      <c r="E42" s="227">
        <v>7.423</v>
      </c>
      <c r="F42" s="229"/>
      <c r="G42" s="230">
        <f>ROUND(E42*F42,2)</f>
        <v>0</v>
      </c>
      <c r="H42" s="229"/>
      <c r="I42" s="230">
        <f>ROUND(E42*H42,2)</f>
        <v>0</v>
      </c>
      <c r="J42" s="229"/>
      <c r="K42" s="230">
        <f>ROUND(E42*J42,2)</f>
        <v>0</v>
      </c>
      <c r="L42" s="230">
        <v>21</v>
      </c>
      <c r="M42" s="230">
        <f>G42*(1+L42/100)</f>
        <v>0</v>
      </c>
      <c r="N42" s="222">
        <v>0</v>
      </c>
      <c r="O42" s="222">
        <f>ROUND(E42*N42,5)</f>
        <v>0</v>
      </c>
      <c r="P42" s="222">
        <v>0</v>
      </c>
      <c r="Q42" s="222">
        <f>ROUND(E42*P42,5)</f>
        <v>0</v>
      </c>
      <c r="R42" s="222"/>
      <c r="S42" s="222"/>
      <c r="T42" s="223">
        <v>2.68</v>
      </c>
      <c r="U42" s="222">
        <f>ROUND(E42*T42,2)</f>
        <v>19.89</v>
      </c>
      <c r="V42" s="212"/>
      <c r="W42" s="212"/>
      <c r="X42" s="212"/>
      <c r="Y42" s="212"/>
      <c r="Z42" s="212"/>
      <c r="AA42" s="212"/>
      <c r="AB42" s="212"/>
      <c r="AC42" s="212"/>
      <c r="AD42" s="212"/>
      <c r="AE42" s="212" t="s">
        <v>156</v>
      </c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x14ac:dyDescent="0.2">
      <c r="A43" s="214" t="s">
        <v>114</v>
      </c>
      <c r="B43" s="220" t="s">
        <v>71</v>
      </c>
      <c r="C43" s="263" t="s">
        <v>72</v>
      </c>
      <c r="D43" s="224"/>
      <c r="E43" s="228"/>
      <c r="F43" s="231"/>
      <c r="G43" s="231">
        <f>SUMIF(AE44:AE45,"&lt;&gt;NOR",G44:G45)</f>
        <v>0</v>
      </c>
      <c r="H43" s="231"/>
      <c r="I43" s="231">
        <f>SUM(I44:I45)</f>
        <v>0</v>
      </c>
      <c r="J43" s="231"/>
      <c r="K43" s="231">
        <f>SUM(K44:K45)</f>
        <v>0</v>
      </c>
      <c r="L43" s="231"/>
      <c r="M43" s="231">
        <f>SUM(M44:M45)</f>
        <v>0</v>
      </c>
      <c r="N43" s="225"/>
      <c r="O43" s="225">
        <f>SUM(O44:O45)</f>
        <v>1.881E-2</v>
      </c>
      <c r="P43" s="225"/>
      <c r="Q43" s="225">
        <f>SUM(Q44:Q45)</f>
        <v>0</v>
      </c>
      <c r="R43" s="225"/>
      <c r="S43" s="225"/>
      <c r="T43" s="226"/>
      <c r="U43" s="225">
        <f>SUM(U44:U45)</f>
        <v>1.97</v>
      </c>
      <c r="AE43" t="s">
        <v>115</v>
      </c>
    </row>
    <row r="44" spans="1:60" outlineLevel="1" x14ac:dyDescent="0.2">
      <c r="A44" s="213">
        <v>30</v>
      </c>
      <c r="B44" s="219" t="s">
        <v>178</v>
      </c>
      <c r="C44" s="262" t="s">
        <v>179</v>
      </c>
      <c r="D44" s="221" t="s">
        <v>149</v>
      </c>
      <c r="E44" s="227">
        <v>9</v>
      </c>
      <c r="F44" s="229"/>
      <c r="G44" s="230">
        <f>ROUND(E44*F44,2)</f>
        <v>0</v>
      </c>
      <c r="H44" s="229"/>
      <c r="I44" s="230">
        <f>ROUND(E44*H44,2)</f>
        <v>0</v>
      </c>
      <c r="J44" s="229"/>
      <c r="K44" s="230">
        <f>ROUND(E44*J44,2)</f>
        <v>0</v>
      </c>
      <c r="L44" s="230">
        <v>21</v>
      </c>
      <c r="M44" s="230">
        <f>G44*(1+L44/100)</f>
        <v>0</v>
      </c>
      <c r="N44" s="222">
        <v>2.0899999999999998E-3</v>
      </c>
      <c r="O44" s="222">
        <f>ROUND(E44*N44,5)</f>
        <v>1.881E-2</v>
      </c>
      <c r="P44" s="222">
        <v>0</v>
      </c>
      <c r="Q44" s="222">
        <f>ROUND(E44*P44,5)</f>
        <v>0</v>
      </c>
      <c r="R44" s="222"/>
      <c r="S44" s="222"/>
      <c r="T44" s="223">
        <v>0.215</v>
      </c>
      <c r="U44" s="222">
        <f>ROUND(E44*T44,2)</f>
        <v>1.94</v>
      </c>
      <c r="V44" s="212"/>
      <c r="W44" s="212"/>
      <c r="X44" s="212"/>
      <c r="Y44" s="212"/>
      <c r="Z44" s="212"/>
      <c r="AA44" s="212"/>
      <c r="AB44" s="212"/>
      <c r="AC44" s="212"/>
      <c r="AD44" s="212"/>
      <c r="AE44" s="212" t="s">
        <v>119</v>
      </c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1" x14ac:dyDescent="0.2">
      <c r="A45" s="213">
        <v>31</v>
      </c>
      <c r="B45" s="219" t="s">
        <v>180</v>
      </c>
      <c r="C45" s="262" t="s">
        <v>181</v>
      </c>
      <c r="D45" s="221" t="s">
        <v>128</v>
      </c>
      <c r="E45" s="227">
        <v>1.9E-2</v>
      </c>
      <c r="F45" s="229"/>
      <c r="G45" s="230">
        <f>ROUND(E45*F45,2)</f>
        <v>0</v>
      </c>
      <c r="H45" s="229"/>
      <c r="I45" s="230">
        <f>ROUND(E45*H45,2)</f>
        <v>0</v>
      </c>
      <c r="J45" s="229"/>
      <c r="K45" s="230">
        <f>ROUND(E45*J45,2)</f>
        <v>0</v>
      </c>
      <c r="L45" s="230">
        <v>21</v>
      </c>
      <c r="M45" s="230">
        <f>G45*(1+L45/100)</f>
        <v>0</v>
      </c>
      <c r="N45" s="222">
        <v>0</v>
      </c>
      <c r="O45" s="222">
        <f>ROUND(E45*N45,5)</f>
        <v>0</v>
      </c>
      <c r="P45" s="222">
        <v>0</v>
      </c>
      <c r="Q45" s="222">
        <f>ROUND(E45*P45,5)</f>
        <v>0</v>
      </c>
      <c r="R45" s="222"/>
      <c r="S45" s="222"/>
      <c r="T45" s="223">
        <v>1.5980000000000001</v>
      </c>
      <c r="U45" s="222">
        <f>ROUND(E45*T45,2)</f>
        <v>0.03</v>
      </c>
      <c r="V45" s="212"/>
      <c r="W45" s="212"/>
      <c r="X45" s="212"/>
      <c r="Y45" s="212"/>
      <c r="Z45" s="212"/>
      <c r="AA45" s="212"/>
      <c r="AB45" s="212"/>
      <c r="AC45" s="212"/>
      <c r="AD45" s="212"/>
      <c r="AE45" s="212" t="s">
        <v>119</v>
      </c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x14ac:dyDescent="0.2">
      <c r="A46" s="214" t="s">
        <v>114</v>
      </c>
      <c r="B46" s="220" t="s">
        <v>73</v>
      </c>
      <c r="C46" s="263" t="s">
        <v>74</v>
      </c>
      <c r="D46" s="224"/>
      <c r="E46" s="228"/>
      <c r="F46" s="231"/>
      <c r="G46" s="231">
        <f>SUMIF(AE47:AE56,"&lt;&gt;NOR",G47:G56)</f>
        <v>0</v>
      </c>
      <c r="H46" s="231"/>
      <c r="I46" s="231">
        <f>SUM(I47:I56)</f>
        <v>0</v>
      </c>
      <c r="J46" s="231"/>
      <c r="K46" s="231">
        <f>SUM(K47:K56)</f>
        <v>0</v>
      </c>
      <c r="L46" s="231"/>
      <c r="M46" s="231">
        <f>SUM(M47:M56)</f>
        <v>0</v>
      </c>
      <c r="N46" s="225"/>
      <c r="O46" s="225">
        <f>SUM(O47:O56)</f>
        <v>0.18795000000000001</v>
      </c>
      <c r="P46" s="225"/>
      <c r="Q46" s="225">
        <f>SUM(Q47:Q56)</f>
        <v>0</v>
      </c>
      <c r="R46" s="225"/>
      <c r="S46" s="225"/>
      <c r="T46" s="226"/>
      <c r="U46" s="225">
        <f>SUM(U47:U56)</f>
        <v>62.379999999999995</v>
      </c>
      <c r="AE46" t="s">
        <v>115</v>
      </c>
    </row>
    <row r="47" spans="1:60" outlineLevel="1" x14ac:dyDescent="0.2">
      <c r="A47" s="213">
        <v>32</v>
      </c>
      <c r="B47" s="219" t="s">
        <v>182</v>
      </c>
      <c r="C47" s="262" t="s">
        <v>183</v>
      </c>
      <c r="D47" s="221" t="s">
        <v>143</v>
      </c>
      <c r="E47" s="227">
        <v>94</v>
      </c>
      <c r="F47" s="229"/>
      <c r="G47" s="230">
        <f>ROUND(E47*F47,2)</f>
        <v>0</v>
      </c>
      <c r="H47" s="229"/>
      <c r="I47" s="230">
        <f>ROUND(E47*H47,2)</f>
        <v>0</v>
      </c>
      <c r="J47" s="229"/>
      <c r="K47" s="230">
        <f>ROUND(E47*J47,2)</f>
        <v>0</v>
      </c>
      <c r="L47" s="230">
        <v>21</v>
      </c>
      <c r="M47" s="230">
        <f>G47*(1+L47/100)</f>
        <v>0</v>
      </c>
      <c r="N47" s="222">
        <v>3.2000000000000003E-4</v>
      </c>
      <c r="O47" s="222">
        <f>ROUND(E47*N47,5)</f>
        <v>3.0079999999999999E-2</v>
      </c>
      <c r="P47" s="222">
        <v>0</v>
      </c>
      <c r="Q47" s="222">
        <f>ROUND(E47*P47,5)</f>
        <v>0</v>
      </c>
      <c r="R47" s="222"/>
      <c r="S47" s="222"/>
      <c r="T47" s="223">
        <v>0.13400000000000001</v>
      </c>
      <c r="U47" s="222">
        <f>ROUND(E47*T47,2)</f>
        <v>12.6</v>
      </c>
      <c r="V47" s="212"/>
      <c r="W47" s="212"/>
      <c r="X47" s="212"/>
      <c r="Y47" s="212"/>
      <c r="Z47" s="212"/>
      <c r="AA47" s="212"/>
      <c r="AB47" s="212"/>
      <c r="AC47" s="212"/>
      <c r="AD47" s="212"/>
      <c r="AE47" s="212" t="s">
        <v>119</v>
      </c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1" x14ac:dyDescent="0.2">
      <c r="A48" s="213">
        <v>33</v>
      </c>
      <c r="B48" s="219" t="s">
        <v>184</v>
      </c>
      <c r="C48" s="262" t="s">
        <v>185</v>
      </c>
      <c r="D48" s="221" t="s">
        <v>149</v>
      </c>
      <c r="E48" s="227">
        <v>37</v>
      </c>
      <c r="F48" s="229"/>
      <c r="G48" s="230">
        <f>ROUND(E48*F48,2)</f>
        <v>0</v>
      </c>
      <c r="H48" s="229"/>
      <c r="I48" s="230">
        <f>ROUND(E48*H48,2)</f>
        <v>0</v>
      </c>
      <c r="J48" s="229"/>
      <c r="K48" s="230">
        <f>ROUND(E48*J48,2)</f>
        <v>0</v>
      </c>
      <c r="L48" s="230">
        <v>21</v>
      </c>
      <c r="M48" s="230">
        <f>G48*(1+L48/100)</f>
        <v>0</v>
      </c>
      <c r="N48" s="222">
        <v>5.1000000000000004E-4</v>
      </c>
      <c r="O48" s="222">
        <f>ROUND(E48*N48,5)</f>
        <v>1.8870000000000001E-2</v>
      </c>
      <c r="P48" s="222">
        <v>0</v>
      </c>
      <c r="Q48" s="222">
        <f>ROUND(E48*P48,5)</f>
        <v>0</v>
      </c>
      <c r="R48" s="222"/>
      <c r="S48" s="222"/>
      <c r="T48" s="223">
        <v>0.26700000000000002</v>
      </c>
      <c r="U48" s="222">
        <f>ROUND(E48*T48,2)</f>
        <v>9.8800000000000008</v>
      </c>
      <c r="V48" s="212"/>
      <c r="W48" s="212"/>
      <c r="X48" s="212"/>
      <c r="Y48" s="212"/>
      <c r="Z48" s="212"/>
      <c r="AA48" s="212"/>
      <c r="AB48" s="212"/>
      <c r="AC48" s="212"/>
      <c r="AD48" s="212"/>
      <c r="AE48" s="212" t="s">
        <v>119</v>
      </c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1" x14ac:dyDescent="0.2">
      <c r="A49" s="213">
        <v>34</v>
      </c>
      <c r="B49" s="219" t="s">
        <v>186</v>
      </c>
      <c r="C49" s="262" t="s">
        <v>187</v>
      </c>
      <c r="D49" s="221" t="s">
        <v>149</v>
      </c>
      <c r="E49" s="227">
        <v>37</v>
      </c>
      <c r="F49" s="229"/>
      <c r="G49" s="230">
        <f>ROUND(E49*F49,2)</f>
        <v>0</v>
      </c>
      <c r="H49" s="229"/>
      <c r="I49" s="230">
        <f>ROUND(E49*H49,2)</f>
        <v>0</v>
      </c>
      <c r="J49" s="229"/>
      <c r="K49" s="230">
        <f>ROUND(E49*J49,2)</f>
        <v>0</v>
      </c>
      <c r="L49" s="230">
        <v>21</v>
      </c>
      <c r="M49" s="230">
        <f>G49*(1+L49/100)</f>
        <v>0</v>
      </c>
      <c r="N49" s="222">
        <v>2.0000000000000001E-4</v>
      </c>
      <c r="O49" s="222">
        <f>ROUND(E49*N49,5)</f>
        <v>7.4000000000000003E-3</v>
      </c>
      <c r="P49" s="222">
        <v>0</v>
      </c>
      <c r="Q49" s="222">
        <f>ROUND(E49*P49,5)</f>
        <v>0</v>
      </c>
      <c r="R49" s="222"/>
      <c r="S49" s="222"/>
      <c r="T49" s="223">
        <v>0</v>
      </c>
      <c r="U49" s="222">
        <f>ROUND(E49*T49,2)</f>
        <v>0</v>
      </c>
      <c r="V49" s="212"/>
      <c r="W49" s="212"/>
      <c r="X49" s="212"/>
      <c r="Y49" s="212"/>
      <c r="Z49" s="212"/>
      <c r="AA49" s="212"/>
      <c r="AB49" s="212"/>
      <c r="AC49" s="212"/>
      <c r="AD49" s="212"/>
      <c r="AE49" s="212" t="s">
        <v>156</v>
      </c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1" x14ac:dyDescent="0.2">
      <c r="A50" s="213">
        <v>35</v>
      </c>
      <c r="B50" s="219" t="s">
        <v>188</v>
      </c>
      <c r="C50" s="262" t="s">
        <v>189</v>
      </c>
      <c r="D50" s="221" t="s">
        <v>149</v>
      </c>
      <c r="E50" s="227">
        <v>57</v>
      </c>
      <c r="F50" s="229"/>
      <c r="G50" s="230">
        <f>ROUND(E50*F50,2)</f>
        <v>0</v>
      </c>
      <c r="H50" s="229"/>
      <c r="I50" s="230">
        <f>ROUND(E50*H50,2)</f>
        <v>0</v>
      </c>
      <c r="J50" s="229"/>
      <c r="K50" s="230">
        <f>ROUND(E50*J50,2)</f>
        <v>0</v>
      </c>
      <c r="L50" s="230">
        <v>21</v>
      </c>
      <c r="M50" s="230">
        <f>G50*(1+L50/100)</f>
        <v>0</v>
      </c>
      <c r="N50" s="222">
        <v>2.0500000000000002E-3</v>
      </c>
      <c r="O50" s="222">
        <f>ROUND(E50*N50,5)</f>
        <v>0.11685</v>
      </c>
      <c r="P50" s="222">
        <v>0</v>
      </c>
      <c r="Q50" s="222">
        <f>ROUND(E50*P50,5)</f>
        <v>0</v>
      </c>
      <c r="R50" s="222"/>
      <c r="S50" s="222"/>
      <c r="T50" s="223">
        <v>0.61</v>
      </c>
      <c r="U50" s="222">
        <f>ROUND(E50*T50,2)</f>
        <v>34.770000000000003</v>
      </c>
      <c r="V50" s="212"/>
      <c r="W50" s="212"/>
      <c r="X50" s="212"/>
      <c r="Y50" s="212"/>
      <c r="Z50" s="212"/>
      <c r="AA50" s="212"/>
      <c r="AB50" s="212"/>
      <c r="AC50" s="212"/>
      <c r="AD50" s="212"/>
      <c r="AE50" s="212" t="s">
        <v>119</v>
      </c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outlineLevel="1" x14ac:dyDescent="0.2">
      <c r="A51" s="213">
        <v>36</v>
      </c>
      <c r="B51" s="219" t="s">
        <v>186</v>
      </c>
      <c r="C51" s="262" t="s">
        <v>190</v>
      </c>
      <c r="D51" s="221" t="s">
        <v>149</v>
      </c>
      <c r="E51" s="227">
        <v>34</v>
      </c>
      <c r="F51" s="229"/>
      <c r="G51" s="230">
        <f>ROUND(E51*F51,2)</f>
        <v>0</v>
      </c>
      <c r="H51" s="229"/>
      <c r="I51" s="230">
        <f>ROUND(E51*H51,2)</f>
        <v>0</v>
      </c>
      <c r="J51" s="229"/>
      <c r="K51" s="230">
        <f>ROUND(E51*J51,2)</f>
        <v>0</v>
      </c>
      <c r="L51" s="230">
        <v>21</v>
      </c>
      <c r="M51" s="230">
        <f>G51*(1+L51/100)</f>
        <v>0</v>
      </c>
      <c r="N51" s="222">
        <v>2.0000000000000001E-4</v>
      </c>
      <c r="O51" s="222">
        <f>ROUND(E51*N51,5)</f>
        <v>6.7999999999999996E-3</v>
      </c>
      <c r="P51" s="222">
        <v>0</v>
      </c>
      <c r="Q51" s="222">
        <f>ROUND(E51*P51,5)</f>
        <v>0</v>
      </c>
      <c r="R51" s="222"/>
      <c r="S51" s="222"/>
      <c r="T51" s="223">
        <v>0</v>
      </c>
      <c r="U51" s="222">
        <f>ROUND(E51*T51,2)</f>
        <v>0</v>
      </c>
      <c r="V51" s="212"/>
      <c r="W51" s="212"/>
      <c r="X51" s="212"/>
      <c r="Y51" s="212"/>
      <c r="Z51" s="212"/>
      <c r="AA51" s="212"/>
      <c r="AB51" s="212"/>
      <c r="AC51" s="212"/>
      <c r="AD51" s="212"/>
      <c r="AE51" s="212" t="s">
        <v>156</v>
      </c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1" x14ac:dyDescent="0.2">
      <c r="A52" s="213">
        <v>37</v>
      </c>
      <c r="B52" s="219" t="s">
        <v>186</v>
      </c>
      <c r="C52" s="262" t="s">
        <v>191</v>
      </c>
      <c r="D52" s="221" t="s">
        <v>149</v>
      </c>
      <c r="E52" s="227">
        <v>24</v>
      </c>
      <c r="F52" s="229"/>
      <c r="G52" s="230">
        <f>ROUND(E52*F52,2)</f>
        <v>0</v>
      </c>
      <c r="H52" s="229"/>
      <c r="I52" s="230">
        <f>ROUND(E52*H52,2)</f>
        <v>0</v>
      </c>
      <c r="J52" s="229"/>
      <c r="K52" s="230">
        <f>ROUND(E52*J52,2)</f>
        <v>0</v>
      </c>
      <c r="L52" s="230">
        <v>21</v>
      </c>
      <c r="M52" s="230">
        <f>G52*(1+L52/100)</f>
        <v>0</v>
      </c>
      <c r="N52" s="222">
        <v>2.9999999999999997E-4</v>
      </c>
      <c r="O52" s="222">
        <f>ROUND(E52*N52,5)</f>
        <v>7.1999999999999998E-3</v>
      </c>
      <c r="P52" s="222">
        <v>0</v>
      </c>
      <c r="Q52" s="222">
        <f>ROUND(E52*P52,5)</f>
        <v>0</v>
      </c>
      <c r="R52" s="222"/>
      <c r="S52" s="222"/>
      <c r="T52" s="223">
        <v>0</v>
      </c>
      <c r="U52" s="222">
        <f>ROUND(E52*T52,2)</f>
        <v>0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 t="s">
        <v>156</v>
      </c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1" x14ac:dyDescent="0.2">
      <c r="A53" s="213">
        <v>38</v>
      </c>
      <c r="B53" s="219" t="s">
        <v>186</v>
      </c>
      <c r="C53" s="262" t="s">
        <v>192</v>
      </c>
      <c r="D53" s="221" t="s">
        <v>149</v>
      </c>
      <c r="E53" s="227">
        <v>1</v>
      </c>
      <c r="F53" s="229"/>
      <c r="G53" s="230">
        <f>ROUND(E53*F53,2)</f>
        <v>0</v>
      </c>
      <c r="H53" s="229"/>
      <c r="I53" s="230">
        <f>ROUND(E53*H53,2)</f>
        <v>0</v>
      </c>
      <c r="J53" s="229"/>
      <c r="K53" s="230">
        <f>ROUND(E53*J53,2)</f>
        <v>0</v>
      </c>
      <c r="L53" s="230">
        <v>21</v>
      </c>
      <c r="M53" s="230">
        <f>G53*(1+L53/100)</f>
        <v>0</v>
      </c>
      <c r="N53" s="222">
        <v>2.9999999999999997E-4</v>
      </c>
      <c r="O53" s="222">
        <f>ROUND(E53*N53,5)</f>
        <v>2.9999999999999997E-4</v>
      </c>
      <c r="P53" s="222">
        <v>0</v>
      </c>
      <c r="Q53" s="222">
        <f>ROUND(E53*P53,5)</f>
        <v>0</v>
      </c>
      <c r="R53" s="222"/>
      <c r="S53" s="222"/>
      <c r="T53" s="223">
        <v>0</v>
      </c>
      <c r="U53" s="222">
        <f>ROUND(E53*T53,2)</f>
        <v>0</v>
      </c>
      <c r="V53" s="212"/>
      <c r="W53" s="212"/>
      <c r="X53" s="212"/>
      <c r="Y53" s="212"/>
      <c r="Z53" s="212"/>
      <c r="AA53" s="212"/>
      <c r="AB53" s="212"/>
      <c r="AC53" s="212"/>
      <c r="AD53" s="212"/>
      <c r="AE53" s="212" t="s">
        <v>156</v>
      </c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ht="22.5" outlineLevel="1" x14ac:dyDescent="0.2">
      <c r="A54" s="213">
        <v>39</v>
      </c>
      <c r="B54" s="219" t="s">
        <v>193</v>
      </c>
      <c r="C54" s="262" t="s">
        <v>194</v>
      </c>
      <c r="D54" s="221" t="s">
        <v>139</v>
      </c>
      <c r="E54" s="227">
        <v>3</v>
      </c>
      <c r="F54" s="229"/>
      <c r="G54" s="230">
        <f>ROUND(E54*F54,2)</f>
        <v>0</v>
      </c>
      <c r="H54" s="229"/>
      <c r="I54" s="230">
        <f>ROUND(E54*H54,2)</f>
        <v>0</v>
      </c>
      <c r="J54" s="229"/>
      <c r="K54" s="230">
        <f>ROUND(E54*J54,2)</f>
        <v>0</v>
      </c>
      <c r="L54" s="230">
        <v>21</v>
      </c>
      <c r="M54" s="230">
        <f>G54*(1+L54/100)</f>
        <v>0</v>
      </c>
      <c r="N54" s="222">
        <v>5.0000000000000002E-5</v>
      </c>
      <c r="O54" s="222">
        <f>ROUND(E54*N54,5)</f>
        <v>1.4999999999999999E-4</v>
      </c>
      <c r="P54" s="222">
        <v>0</v>
      </c>
      <c r="Q54" s="222">
        <f>ROUND(E54*P54,5)</f>
        <v>0</v>
      </c>
      <c r="R54" s="222"/>
      <c r="S54" s="222"/>
      <c r="T54" s="223">
        <v>0.5</v>
      </c>
      <c r="U54" s="222">
        <f>ROUND(E54*T54,2)</f>
        <v>1.5</v>
      </c>
      <c r="V54" s="212"/>
      <c r="W54" s="212"/>
      <c r="X54" s="212"/>
      <c r="Y54" s="212"/>
      <c r="Z54" s="212"/>
      <c r="AA54" s="212"/>
      <c r="AB54" s="212"/>
      <c r="AC54" s="212"/>
      <c r="AD54" s="212"/>
      <c r="AE54" s="212" t="s">
        <v>119</v>
      </c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ht="22.5" outlineLevel="1" x14ac:dyDescent="0.2">
      <c r="A55" s="213">
        <v>40</v>
      </c>
      <c r="B55" s="219" t="s">
        <v>195</v>
      </c>
      <c r="C55" s="262" t="s">
        <v>196</v>
      </c>
      <c r="D55" s="221" t="s">
        <v>139</v>
      </c>
      <c r="E55" s="227">
        <v>6</v>
      </c>
      <c r="F55" s="229"/>
      <c r="G55" s="230">
        <f>ROUND(E55*F55,2)</f>
        <v>0</v>
      </c>
      <c r="H55" s="229"/>
      <c r="I55" s="230">
        <f>ROUND(E55*H55,2)</f>
        <v>0</v>
      </c>
      <c r="J55" s="229"/>
      <c r="K55" s="230">
        <f>ROUND(E55*J55,2)</f>
        <v>0</v>
      </c>
      <c r="L55" s="230">
        <v>21</v>
      </c>
      <c r="M55" s="230">
        <f>G55*(1+L55/100)</f>
        <v>0</v>
      </c>
      <c r="N55" s="222">
        <v>5.0000000000000002E-5</v>
      </c>
      <c r="O55" s="222">
        <f>ROUND(E55*N55,5)</f>
        <v>2.9999999999999997E-4</v>
      </c>
      <c r="P55" s="222">
        <v>0</v>
      </c>
      <c r="Q55" s="222">
        <f>ROUND(E55*P55,5)</f>
        <v>0</v>
      </c>
      <c r="R55" s="222"/>
      <c r="S55" s="222"/>
      <c r="T55" s="223">
        <v>0.55000000000000004</v>
      </c>
      <c r="U55" s="222">
        <f>ROUND(E55*T55,2)</f>
        <v>3.3</v>
      </c>
      <c r="V55" s="212"/>
      <c r="W55" s="212"/>
      <c r="X55" s="212"/>
      <c r="Y55" s="212"/>
      <c r="Z55" s="212"/>
      <c r="AA55" s="212"/>
      <c r="AB55" s="212"/>
      <c r="AC55" s="212"/>
      <c r="AD55" s="212"/>
      <c r="AE55" s="212" t="s">
        <v>119</v>
      </c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 x14ac:dyDescent="0.2">
      <c r="A56" s="213">
        <v>41</v>
      </c>
      <c r="B56" s="219" t="s">
        <v>197</v>
      </c>
      <c r="C56" s="262" t="s">
        <v>198</v>
      </c>
      <c r="D56" s="221" t="s">
        <v>128</v>
      </c>
      <c r="E56" s="227">
        <v>0.188</v>
      </c>
      <c r="F56" s="229"/>
      <c r="G56" s="230">
        <f>ROUND(E56*F56,2)</f>
        <v>0</v>
      </c>
      <c r="H56" s="229"/>
      <c r="I56" s="230">
        <f>ROUND(E56*H56,2)</f>
        <v>0</v>
      </c>
      <c r="J56" s="229"/>
      <c r="K56" s="230">
        <f>ROUND(E56*J56,2)</f>
        <v>0</v>
      </c>
      <c r="L56" s="230">
        <v>21</v>
      </c>
      <c r="M56" s="230">
        <f>G56*(1+L56/100)</f>
        <v>0</v>
      </c>
      <c r="N56" s="222">
        <v>0</v>
      </c>
      <c r="O56" s="222">
        <f>ROUND(E56*N56,5)</f>
        <v>0</v>
      </c>
      <c r="P56" s="222">
        <v>0</v>
      </c>
      <c r="Q56" s="222">
        <f>ROUND(E56*P56,5)</f>
        <v>0</v>
      </c>
      <c r="R56" s="222"/>
      <c r="S56" s="222"/>
      <c r="T56" s="223">
        <v>1.74</v>
      </c>
      <c r="U56" s="222">
        <f>ROUND(E56*T56,2)</f>
        <v>0.33</v>
      </c>
      <c r="V56" s="212"/>
      <c r="W56" s="212"/>
      <c r="X56" s="212"/>
      <c r="Y56" s="212"/>
      <c r="Z56" s="212"/>
      <c r="AA56" s="212"/>
      <c r="AB56" s="212"/>
      <c r="AC56" s="212"/>
      <c r="AD56" s="212"/>
      <c r="AE56" s="212" t="s">
        <v>119</v>
      </c>
      <c r="AF56" s="212"/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x14ac:dyDescent="0.2">
      <c r="A57" s="214" t="s">
        <v>114</v>
      </c>
      <c r="B57" s="220" t="s">
        <v>75</v>
      </c>
      <c r="C57" s="263" t="s">
        <v>76</v>
      </c>
      <c r="D57" s="224"/>
      <c r="E57" s="228"/>
      <c r="F57" s="231"/>
      <c r="G57" s="231">
        <f>SUMIF(AE58:AE81,"&lt;&gt;NOR",G58:G81)</f>
        <v>0</v>
      </c>
      <c r="H57" s="231"/>
      <c r="I57" s="231">
        <f>SUM(I58:I81)</f>
        <v>0</v>
      </c>
      <c r="J57" s="231"/>
      <c r="K57" s="231">
        <f>SUM(K58:K81)</f>
        <v>0</v>
      </c>
      <c r="L57" s="231"/>
      <c r="M57" s="231">
        <f>SUM(M58:M81)</f>
        <v>0</v>
      </c>
      <c r="N57" s="225"/>
      <c r="O57" s="225">
        <f>SUM(O58:O81)</f>
        <v>0.44140000000000001</v>
      </c>
      <c r="P57" s="225"/>
      <c r="Q57" s="225">
        <f>SUM(Q58:Q81)</f>
        <v>1.4602300000000001</v>
      </c>
      <c r="R57" s="225"/>
      <c r="S57" s="225"/>
      <c r="T57" s="226"/>
      <c r="U57" s="225">
        <f>SUM(U58:U81)</f>
        <v>234.45999999999998</v>
      </c>
      <c r="AE57" t="s">
        <v>115</v>
      </c>
    </row>
    <row r="58" spans="1:60" outlineLevel="1" x14ac:dyDescent="0.2">
      <c r="A58" s="213">
        <v>42</v>
      </c>
      <c r="B58" s="219" t="s">
        <v>199</v>
      </c>
      <c r="C58" s="262" t="s">
        <v>200</v>
      </c>
      <c r="D58" s="221" t="s">
        <v>143</v>
      </c>
      <c r="E58" s="227">
        <v>35</v>
      </c>
      <c r="F58" s="229"/>
      <c r="G58" s="230">
        <f>ROUND(E58*F58,2)</f>
        <v>0</v>
      </c>
      <c r="H58" s="229"/>
      <c r="I58" s="230">
        <f>ROUND(E58*H58,2)</f>
        <v>0</v>
      </c>
      <c r="J58" s="229"/>
      <c r="K58" s="230">
        <f>ROUND(E58*J58,2)</f>
        <v>0</v>
      </c>
      <c r="L58" s="230">
        <v>21</v>
      </c>
      <c r="M58" s="230">
        <f>G58*(1+L58/100)</f>
        <v>0</v>
      </c>
      <c r="N58" s="222">
        <v>0</v>
      </c>
      <c r="O58" s="222">
        <f>ROUND(E58*N58,5)</f>
        <v>0</v>
      </c>
      <c r="P58" s="222">
        <v>3.065E-2</v>
      </c>
      <c r="Q58" s="222">
        <f>ROUND(E58*P58,5)</f>
        <v>1.0727500000000001</v>
      </c>
      <c r="R58" s="222"/>
      <c r="S58" s="222"/>
      <c r="T58" s="223">
        <v>0.57599999999999996</v>
      </c>
      <c r="U58" s="222">
        <f>ROUND(E58*T58,2)</f>
        <v>20.16</v>
      </c>
      <c r="V58" s="212"/>
      <c r="W58" s="212"/>
      <c r="X58" s="212"/>
      <c r="Y58" s="212"/>
      <c r="Z58" s="212"/>
      <c r="AA58" s="212"/>
      <c r="AB58" s="212"/>
      <c r="AC58" s="212"/>
      <c r="AD58" s="212"/>
      <c r="AE58" s="212" t="s">
        <v>119</v>
      </c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1" x14ac:dyDescent="0.2">
      <c r="A59" s="213">
        <v>43</v>
      </c>
      <c r="B59" s="219" t="s">
        <v>201</v>
      </c>
      <c r="C59" s="262" t="s">
        <v>202</v>
      </c>
      <c r="D59" s="221" t="s">
        <v>143</v>
      </c>
      <c r="E59" s="227">
        <v>105</v>
      </c>
      <c r="F59" s="229"/>
      <c r="G59" s="230">
        <f>ROUND(E59*F59,2)</f>
        <v>0</v>
      </c>
      <c r="H59" s="229"/>
      <c r="I59" s="230">
        <f>ROUND(E59*H59,2)</f>
        <v>0</v>
      </c>
      <c r="J59" s="229"/>
      <c r="K59" s="230">
        <f>ROUND(E59*J59,2)</f>
        <v>0</v>
      </c>
      <c r="L59" s="230">
        <v>21</v>
      </c>
      <c r="M59" s="230">
        <f>G59*(1+L59/100)</f>
        <v>0</v>
      </c>
      <c r="N59" s="222">
        <v>0</v>
      </c>
      <c r="O59" s="222">
        <f>ROUND(E59*N59,5)</f>
        <v>0</v>
      </c>
      <c r="P59" s="222">
        <v>1.98E-3</v>
      </c>
      <c r="Q59" s="222">
        <f>ROUND(E59*P59,5)</f>
        <v>0.2079</v>
      </c>
      <c r="R59" s="222"/>
      <c r="S59" s="222"/>
      <c r="T59" s="223">
        <v>8.3000000000000004E-2</v>
      </c>
      <c r="U59" s="222">
        <f>ROUND(E59*T59,2)</f>
        <v>8.7200000000000006</v>
      </c>
      <c r="V59" s="212"/>
      <c r="W59" s="212"/>
      <c r="X59" s="212"/>
      <c r="Y59" s="212"/>
      <c r="Z59" s="212"/>
      <c r="AA59" s="212"/>
      <c r="AB59" s="212"/>
      <c r="AC59" s="212"/>
      <c r="AD59" s="212"/>
      <c r="AE59" s="212" t="s">
        <v>119</v>
      </c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1" x14ac:dyDescent="0.2">
      <c r="A60" s="213">
        <v>44</v>
      </c>
      <c r="B60" s="219" t="s">
        <v>203</v>
      </c>
      <c r="C60" s="262" t="s">
        <v>204</v>
      </c>
      <c r="D60" s="221" t="s">
        <v>143</v>
      </c>
      <c r="E60" s="227">
        <v>30</v>
      </c>
      <c r="F60" s="229"/>
      <c r="G60" s="230">
        <f>ROUND(E60*F60,2)</f>
        <v>0</v>
      </c>
      <c r="H60" s="229"/>
      <c r="I60" s="230">
        <f>ROUND(E60*H60,2)</f>
        <v>0</v>
      </c>
      <c r="J60" s="229"/>
      <c r="K60" s="230">
        <f>ROUND(E60*J60,2)</f>
        <v>0</v>
      </c>
      <c r="L60" s="230">
        <v>21</v>
      </c>
      <c r="M60" s="230">
        <f>G60*(1+L60/100)</f>
        <v>0</v>
      </c>
      <c r="N60" s="222">
        <v>0</v>
      </c>
      <c r="O60" s="222">
        <f>ROUND(E60*N60,5)</f>
        <v>0</v>
      </c>
      <c r="P60" s="222">
        <v>2.63E-3</v>
      </c>
      <c r="Q60" s="222">
        <f>ROUND(E60*P60,5)</f>
        <v>7.8899999999999998E-2</v>
      </c>
      <c r="R60" s="222"/>
      <c r="S60" s="222"/>
      <c r="T60" s="223">
        <v>0.114</v>
      </c>
      <c r="U60" s="222">
        <f>ROUND(E60*T60,2)</f>
        <v>3.42</v>
      </c>
      <c r="V60" s="212"/>
      <c r="W60" s="212"/>
      <c r="X60" s="212"/>
      <c r="Y60" s="212"/>
      <c r="Z60" s="212"/>
      <c r="AA60" s="212"/>
      <c r="AB60" s="212"/>
      <c r="AC60" s="212"/>
      <c r="AD60" s="212"/>
      <c r="AE60" s="212" t="s">
        <v>119</v>
      </c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1" x14ac:dyDescent="0.2">
      <c r="A61" s="213">
        <v>45</v>
      </c>
      <c r="B61" s="219" t="s">
        <v>205</v>
      </c>
      <c r="C61" s="262" t="s">
        <v>206</v>
      </c>
      <c r="D61" s="221" t="s">
        <v>139</v>
      </c>
      <c r="E61" s="227">
        <v>4</v>
      </c>
      <c r="F61" s="229"/>
      <c r="G61" s="230">
        <f>ROUND(E61*F61,2)</f>
        <v>0</v>
      </c>
      <c r="H61" s="229"/>
      <c r="I61" s="230">
        <f>ROUND(E61*H61,2)</f>
        <v>0</v>
      </c>
      <c r="J61" s="229"/>
      <c r="K61" s="230">
        <f>ROUND(E61*J61,2)</f>
        <v>0</v>
      </c>
      <c r="L61" s="230">
        <v>21</v>
      </c>
      <c r="M61" s="230">
        <f>G61*(1+L61/100)</f>
        <v>0</v>
      </c>
      <c r="N61" s="222">
        <v>0</v>
      </c>
      <c r="O61" s="222">
        <f>ROUND(E61*N61,5)</f>
        <v>0</v>
      </c>
      <c r="P61" s="222">
        <v>2.5170000000000001E-2</v>
      </c>
      <c r="Q61" s="222">
        <f>ROUND(E61*P61,5)</f>
        <v>0.10068000000000001</v>
      </c>
      <c r="R61" s="222"/>
      <c r="S61" s="222"/>
      <c r="T61" s="223">
        <v>0.46500000000000002</v>
      </c>
      <c r="U61" s="222">
        <f>ROUND(E61*T61,2)</f>
        <v>1.86</v>
      </c>
      <c r="V61" s="212"/>
      <c r="W61" s="212"/>
      <c r="X61" s="212"/>
      <c r="Y61" s="212"/>
      <c r="Z61" s="212"/>
      <c r="AA61" s="212"/>
      <c r="AB61" s="212"/>
      <c r="AC61" s="212"/>
      <c r="AD61" s="212"/>
      <c r="AE61" s="212" t="s">
        <v>119</v>
      </c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1" x14ac:dyDescent="0.2">
      <c r="A62" s="213">
        <v>46</v>
      </c>
      <c r="B62" s="219" t="s">
        <v>207</v>
      </c>
      <c r="C62" s="262" t="s">
        <v>208</v>
      </c>
      <c r="D62" s="221" t="s">
        <v>128</v>
      </c>
      <c r="E62" s="227">
        <v>1.46</v>
      </c>
      <c r="F62" s="229"/>
      <c r="G62" s="230">
        <f>ROUND(E62*F62,2)</f>
        <v>0</v>
      </c>
      <c r="H62" s="229"/>
      <c r="I62" s="230">
        <f>ROUND(E62*H62,2)</f>
        <v>0</v>
      </c>
      <c r="J62" s="229"/>
      <c r="K62" s="230">
        <f>ROUND(E62*J62,2)</f>
        <v>0</v>
      </c>
      <c r="L62" s="230">
        <v>21</v>
      </c>
      <c r="M62" s="230">
        <f>G62*(1+L62/100)</f>
        <v>0</v>
      </c>
      <c r="N62" s="222">
        <v>0</v>
      </c>
      <c r="O62" s="222">
        <f>ROUND(E62*N62,5)</f>
        <v>0</v>
      </c>
      <c r="P62" s="222">
        <v>0</v>
      </c>
      <c r="Q62" s="222">
        <f>ROUND(E62*P62,5)</f>
        <v>0</v>
      </c>
      <c r="R62" s="222"/>
      <c r="S62" s="222"/>
      <c r="T62" s="223">
        <v>4.1550000000000002</v>
      </c>
      <c r="U62" s="222">
        <f>ROUND(E62*T62,2)</f>
        <v>6.07</v>
      </c>
      <c r="V62" s="212"/>
      <c r="W62" s="212"/>
      <c r="X62" s="212"/>
      <c r="Y62" s="212"/>
      <c r="Z62" s="212"/>
      <c r="AA62" s="212"/>
      <c r="AB62" s="212"/>
      <c r="AC62" s="212"/>
      <c r="AD62" s="212"/>
      <c r="AE62" s="212" t="s">
        <v>119</v>
      </c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1" x14ac:dyDescent="0.2">
      <c r="A63" s="213">
        <v>47</v>
      </c>
      <c r="B63" s="219" t="s">
        <v>154</v>
      </c>
      <c r="C63" s="262" t="s">
        <v>209</v>
      </c>
      <c r="D63" s="221" t="s">
        <v>128</v>
      </c>
      <c r="E63" s="227">
        <v>1.46</v>
      </c>
      <c r="F63" s="229"/>
      <c r="G63" s="230">
        <f>ROUND(E63*F63,2)</f>
        <v>0</v>
      </c>
      <c r="H63" s="229"/>
      <c r="I63" s="230">
        <f>ROUND(E63*H63,2)</f>
        <v>0</v>
      </c>
      <c r="J63" s="229"/>
      <c r="K63" s="230">
        <f>ROUND(E63*J63,2)</f>
        <v>0</v>
      </c>
      <c r="L63" s="230">
        <v>21</v>
      </c>
      <c r="M63" s="230">
        <f>G63*(1+L63/100)</f>
        <v>0</v>
      </c>
      <c r="N63" s="222">
        <v>0</v>
      </c>
      <c r="O63" s="222">
        <f>ROUND(E63*N63,5)</f>
        <v>0</v>
      </c>
      <c r="P63" s="222">
        <v>0</v>
      </c>
      <c r="Q63" s="222">
        <f>ROUND(E63*P63,5)</f>
        <v>0</v>
      </c>
      <c r="R63" s="222"/>
      <c r="S63" s="222"/>
      <c r="T63" s="223">
        <v>2.68</v>
      </c>
      <c r="U63" s="222">
        <f>ROUND(E63*T63,2)</f>
        <v>3.91</v>
      </c>
      <c r="V63" s="212"/>
      <c r="W63" s="212"/>
      <c r="X63" s="212"/>
      <c r="Y63" s="212"/>
      <c r="Z63" s="212"/>
      <c r="AA63" s="212"/>
      <c r="AB63" s="212"/>
      <c r="AC63" s="212"/>
      <c r="AD63" s="212"/>
      <c r="AE63" s="212" t="s">
        <v>156</v>
      </c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">
      <c r="A64" s="213">
        <v>48</v>
      </c>
      <c r="B64" s="219" t="s">
        <v>210</v>
      </c>
      <c r="C64" s="262" t="s">
        <v>211</v>
      </c>
      <c r="D64" s="221" t="s">
        <v>139</v>
      </c>
      <c r="E64" s="227">
        <v>37</v>
      </c>
      <c r="F64" s="229"/>
      <c r="G64" s="230">
        <f>ROUND(E64*F64,2)</f>
        <v>0</v>
      </c>
      <c r="H64" s="229"/>
      <c r="I64" s="230">
        <f>ROUND(E64*H64,2)</f>
        <v>0</v>
      </c>
      <c r="J64" s="229"/>
      <c r="K64" s="230">
        <f>ROUND(E64*J64,2)</f>
        <v>0</v>
      </c>
      <c r="L64" s="230">
        <v>21</v>
      </c>
      <c r="M64" s="230">
        <f>G64*(1+L64/100)</f>
        <v>0</v>
      </c>
      <c r="N64" s="222">
        <v>0</v>
      </c>
      <c r="O64" s="222">
        <f>ROUND(E64*N64,5)</f>
        <v>0</v>
      </c>
      <c r="P64" s="222">
        <v>0</v>
      </c>
      <c r="Q64" s="222">
        <f>ROUND(E64*P64,5)</f>
        <v>0</v>
      </c>
      <c r="R64" s="222"/>
      <c r="S64" s="222"/>
      <c r="T64" s="223">
        <v>0.17399999999999999</v>
      </c>
      <c r="U64" s="222">
        <f>ROUND(E64*T64,2)</f>
        <v>6.44</v>
      </c>
      <c r="V64" s="212"/>
      <c r="W64" s="212"/>
      <c r="X64" s="212"/>
      <c r="Y64" s="212"/>
      <c r="Z64" s="212"/>
      <c r="AA64" s="212"/>
      <c r="AB64" s="212"/>
      <c r="AC64" s="212"/>
      <c r="AD64" s="212"/>
      <c r="AE64" s="212" t="s">
        <v>119</v>
      </c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1" x14ac:dyDescent="0.2">
      <c r="A65" s="213">
        <v>49</v>
      </c>
      <c r="B65" s="219" t="s">
        <v>212</v>
      </c>
      <c r="C65" s="262" t="s">
        <v>213</v>
      </c>
      <c r="D65" s="221" t="s">
        <v>139</v>
      </c>
      <c r="E65" s="227">
        <v>16</v>
      </c>
      <c r="F65" s="229"/>
      <c r="G65" s="230">
        <f>ROUND(E65*F65,2)</f>
        <v>0</v>
      </c>
      <c r="H65" s="229"/>
      <c r="I65" s="230">
        <f>ROUND(E65*H65,2)</f>
        <v>0</v>
      </c>
      <c r="J65" s="229"/>
      <c r="K65" s="230">
        <f>ROUND(E65*J65,2)</f>
        <v>0</v>
      </c>
      <c r="L65" s="230">
        <v>21</v>
      </c>
      <c r="M65" s="230">
        <f>G65*(1+L65/100)</f>
        <v>0</v>
      </c>
      <c r="N65" s="222">
        <v>0</v>
      </c>
      <c r="O65" s="222">
        <f>ROUND(E65*N65,5)</f>
        <v>0</v>
      </c>
      <c r="P65" s="222">
        <v>0</v>
      </c>
      <c r="Q65" s="222">
        <f>ROUND(E65*P65,5)</f>
        <v>0</v>
      </c>
      <c r="R65" s="222"/>
      <c r="S65" s="222"/>
      <c r="T65" s="223">
        <v>0.25900000000000001</v>
      </c>
      <c r="U65" s="222">
        <f>ROUND(E65*T65,2)</f>
        <v>4.1399999999999997</v>
      </c>
      <c r="V65" s="212"/>
      <c r="W65" s="212"/>
      <c r="X65" s="212"/>
      <c r="Y65" s="212"/>
      <c r="Z65" s="212"/>
      <c r="AA65" s="212"/>
      <c r="AB65" s="212"/>
      <c r="AC65" s="212"/>
      <c r="AD65" s="212"/>
      <c r="AE65" s="212" t="s">
        <v>119</v>
      </c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1" x14ac:dyDescent="0.2">
      <c r="A66" s="213">
        <v>50</v>
      </c>
      <c r="B66" s="219" t="s">
        <v>212</v>
      </c>
      <c r="C66" s="262" t="s">
        <v>214</v>
      </c>
      <c r="D66" s="221" t="s">
        <v>139</v>
      </c>
      <c r="E66" s="227">
        <v>2</v>
      </c>
      <c r="F66" s="229"/>
      <c r="G66" s="230">
        <f>ROUND(E66*F66,2)</f>
        <v>0</v>
      </c>
      <c r="H66" s="229"/>
      <c r="I66" s="230">
        <f>ROUND(E66*H66,2)</f>
        <v>0</v>
      </c>
      <c r="J66" s="229"/>
      <c r="K66" s="230">
        <f>ROUND(E66*J66,2)</f>
        <v>0</v>
      </c>
      <c r="L66" s="230">
        <v>21</v>
      </c>
      <c r="M66" s="230">
        <f>G66*(1+L66/100)</f>
        <v>0</v>
      </c>
      <c r="N66" s="222">
        <v>0</v>
      </c>
      <c r="O66" s="222">
        <f>ROUND(E66*N66,5)</f>
        <v>0</v>
      </c>
      <c r="P66" s="222">
        <v>0</v>
      </c>
      <c r="Q66" s="222">
        <f>ROUND(E66*P66,5)</f>
        <v>0</v>
      </c>
      <c r="R66" s="222"/>
      <c r="S66" s="222"/>
      <c r="T66" s="223">
        <v>0.25900000000000001</v>
      </c>
      <c r="U66" s="222">
        <f>ROUND(E66*T66,2)</f>
        <v>0.52</v>
      </c>
      <c r="V66" s="212"/>
      <c r="W66" s="212"/>
      <c r="X66" s="212"/>
      <c r="Y66" s="212"/>
      <c r="Z66" s="212"/>
      <c r="AA66" s="212"/>
      <c r="AB66" s="212"/>
      <c r="AC66" s="212"/>
      <c r="AD66" s="212"/>
      <c r="AE66" s="212" t="s">
        <v>119</v>
      </c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outlineLevel="1" x14ac:dyDescent="0.2">
      <c r="A67" s="213">
        <v>51</v>
      </c>
      <c r="B67" s="219" t="s">
        <v>215</v>
      </c>
      <c r="C67" s="262" t="s">
        <v>216</v>
      </c>
      <c r="D67" s="221" t="s">
        <v>139</v>
      </c>
      <c r="E67" s="227">
        <v>2</v>
      </c>
      <c r="F67" s="229"/>
      <c r="G67" s="230">
        <f>ROUND(E67*F67,2)</f>
        <v>0</v>
      </c>
      <c r="H67" s="229"/>
      <c r="I67" s="230">
        <f>ROUND(E67*H67,2)</f>
        <v>0</v>
      </c>
      <c r="J67" s="229"/>
      <c r="K67" s="230">
        <f>ROUND(E67*J67,2)</f>
        <v>0</v>
      </c>
      <c r="L67" s="230">
        <v>21</v>
      </c>
      <c r="M67" s="230">
        <f>G67*(1+L67/100)</f>
        <v>0</v>
      </c>
      <c r="N67" s="222">
        <v>3.8E-3</v>
      </c>
      <c r="O67" s="222">
        <f>ROUND(E67*N67,5)</f>
        <v>7.6E-3</v>
      </c>
      <c r="P67" s="222">
        <v>0</v>
      </c>
      <c r="Q67" s="222">
        <f>ROUND(E67*P67,5)</f>
        <v>0</v>
      </c>
      <c r="R67" s="222"/>
      <c r="S67" s="222"/>
      <c r="T67" s="223">
        <v>0.33300000000000002</v>
      </c>
      <c r="U67" s="222">
        <f>ROUND(E67*T67,2)</f>
        <v>0.67</v>
      </c>
      <c r="V67" s="212"/>
      <c r="W67" s="212"/>
      <c r="X67" s="212"/>
      <c r="Y67" s="212"/>
      <c r="Z67" s="212"/>
      <c r="AA67" s="212"/>
      <c r="AB67" s="212"/>
      <c r="AC67" s="212"/>
      <c r="AD67" s="212"/>
      <c r="AE67" s="212" t="s">
        <v>119</v>
      </c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1" x14ac:dyDescent="0.2">
      <c r="A68" s="213">
        <v>52</v>
      </c>
      <c r="B68" s="219" t="s">
        <v>217</v>
      </c>
      <c r="C68" s="262" t="s">
        <v>218</v>
      </c>
      <c r="D68" s="221" t="s">
        <v>139</v>
      </c>
      <c r="E68" s="227">
        <v>2</v>
      </c>
      <c r="F68" s="229"/>
      <c r="G68" s="230">
        <f>ROUND(E68*F68,2)</f>
        <v>0</v>
      </c>
      <c r="H68" s="229"/>
      <c r="I68" s="230">
        <f>ROUND(E68*H68,2)</f>
        <v>0</v>
      </c>
      <c r="J68" s="229"/>
      <c r="K68" s="230">
        <f>ROUND(E68*J68,2)</f>
        <v>0</v>
      </c>
      <c r="L68" s="230">
        <v>21</v>
      </c>
      <c r="M68" s="230">
        <f>G68*(1+L68/100)</f>
        <v>0</v>
      </c>
      <c r="N68" s="222">
        <v>2.7899999999999999E-3</v>
      </c>
      <c r="O68" s="222">
        <f>ROUND(E68*N68,5)</f>
        <v>5.5799999999999999E-3</v>
      </c>
      <c r="P68" s="222">
        <v>0</v>
      </c>
      <c r="Q68" s="222">
        <f>ROUND(E68*P68,5)</f>
        <v>0</v>
      </c>
      <c r="R68" s="222"/>
      <c r="S68" s="222"/>
      <c r="T68" s="223">
        <v>0.59</v>
      </c>
      <c r="U68" s="222">
        <f>ROUND(E68*T68,2)</f>
        <v>1.18</v>
      </c>
      <c r="V68" s="212"/>
      <c r="W68" s="212"/>
      <c r="X68" s="212"/>
      <c r="Y68" s="212"/>
      <c r="Z68" s="212"/>
      <c r="AA68" s="212"/>
      <c r="AB68" s="212"/>
      <c r="AC68" s="212"/>
      <c r="AD68" s="212"/>
      <c r="AE68" s="212" t="s">
        <v>119</v>
      </c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 x14ac:dyDescent="0.2">
      <c r="A69" s="213">
        <v>53</v>
      </c>
      <c r="B69" s="219" t="s">
        <v>219</v>
      </c>
      <c r="C69" s="262" t="s">
        <v>220</v>
      </c>
      <c r="D69" s="221" t="s">
        <v>139</v>
      </c>
      <c r="E69" s="227">
        <v>5</v>
      </c>
      <c r="F69" s="229"/>
      <c r="G69" s="230">
        <f>ROUND(E69*F69,2)</f>
        <v>0</v>
      </c>
      <c r="H69" s="229"/>
      <c r="I69" s="230">
        <f>ROUND(E69*H69,2)</f>
        <v>0</v>
      </c>
      <c r="J69" s="229"/>
      <c r="K69" s="230">
        <f>ROUND(E69*J69,2)</f>
        <v>0</v>
      </c>
      <c r="L69" s="230">
        <v>21</v>
      </c>
      <c r="M69" s="230">
        <f>G69*(1+L69/100)</f>
        <v>0</v>
      </c>
      <c r="N69" s="222">
        <v>4.4999999999999999E-4</v>
      </c>
      <c r="O69" s="222">
        <f>ROUND(E69*N69,5)</f>
        <v>2.2499999999999998E-3</v>
      </c>
      <c r="P69" s="222">
        <v>0</v>
      </c>
      <c r="Q69" s="222">
        <f>ROUND(E69*P69,5)</f>
        <v>0</v>
      </c>
      <c r="R69" s="222"/>
      <c r="S69" s="222"/>
      <c r="T69" s="223">
        <v>0.25</v>
      </c>
      <c r="U69" s="222">
        <f>ROUND(E69*T69,2)</f>
        <v>1.25</v>
      </c>
      <c r="V69" s="212"/>
      <c r="W69" s="212"/>
      <c r="X69" s="212"/>
      <c r="Y69" s="212"/>
      <c r="Z69" s="212"/>
      <c r="AA69" s="212"/>
      <c r="AB69" s="212"/>
      <c r="AC69" s="212"/>
      <c r="AD69" s="212"/>
      <c r="AE69" s="212" t="s">
        <v>119</v>
      </c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ht="22.5" outlineLevel="1" x14ac:dyDescent="0.2">
      <c r="A70" s="213">
        <v>54</v>
      </c>
      <c r="B70" s="219" t="s">
        <v>221</v>
      </c>
      <c r="C70" s="262" t="s">
        <v>222</v>
      </c>
      <c r="D70" s="221" t="s">
        <v>139</v>
      </c>
      <c r="E70" s="227">
        <v>8</v>
      </c>
      <c r="F70" s="229"/>
      <c r="G70" s="230">
        <f>ROUND(E70*F70,2)</f>
        <v>0</v>
      </c>
      <c r="H70" s="229"/>
      <c r="I70" s="230">
        <f>ROUND(E70*H70,2)</f>
        <v>0</v>
      </c>
      <c r="J70" s="229"/>
      <c r="K70" s="230">
        <f>ROUND(E70*J70,2)</f>
        <v>0</v>
      </c>
      <c r="L70" s="230">
        <v>21</v>
      </c>
      <c r="M70" s="230">
        <f>G70*(1+L70/100)</f>
        <v>0</v>
      </c>
      <c r="N70" s="222">
        <v>5.5000000000000003E-4</v>
      </c>
      <c r="O70" s="222">
        <f>ROUND(E70*N70,5)</f>
        <v>4.4000000000000003E-3</v>
      </c>
      <c r="P70" s="222">
        <v>0</v>
      </c>
      <c r="Q70" s="222">
        <f>ROUND(E70*P70,5)</f>
        <v>0</v>
      </c>
      <c r="R70" s="222"/>
      <c r="S70" s="222"/>
      <c r="T70" s="223">
        <v>0.36670000000000003</v>
      </c>
      <c r="U70" s="222">
        <f>ROUND(E70*T70,2)</f>
        <v>2.93</v>
      </c>
      <c r="V70" s="212"/>
      <c r="W70" s="212"/>
      <c r="X70" s="212"/>
      <c r="Y70" s="212"/>
      <c r="Z70" s="212"/>
      <c r="AA70" s="212"/>
      <c r="AB70" s="212"/>
      <c r="AC70" s="212"/>
      <c r="AD70" s="212"/>
      <c r="AE70" s="212" t="s">
        <v>119</v>
      </c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1" x14ac:dyDescent="0.2">
      <c r="A71" s="213">
        <v>55</v>
      </c>
      <c r="B71" s="219" t="s">
        <v>223</v>
      </c>
      <c r="C71" s="262" t="s">
        <v>224</v>
      </c>
      <c r="D71" s="221" t="s">
        <v>139</v>
      </c>
      <c r="E71" s="227">
        <v>5</v>
      </c>
      <c r="F71" s="229"/>
      <c r="G71" s="230">
        <f>ROUND(E71*F71,2)</f>
        <v>0</v>
      </c>
      <c r="H71" s="229"/>
      <c r="I71" s="230">
        <f>ROUND(E71*H71,2)</f>
        <v>0</v>
      </c>
      <c r="J71" s="229"/>
      <c r="K71" s="230">
        <f>ROUND(E71*J71,2)</f>
        <v>0</v>
      </c>
      <c r="L71" s="230">
        <v>21</v>
      </c>
      <c r="M71" s="230">
        <f>G71*(1+L71/100)</f>
        <v>0</v>
      </c>
      <c r="N71" s="222">
        <v>1.2899999999999999E-3</v>
      </c>
      <c r="O71" s="222">
        <f>ROUND(E71*N71,5)</f>
        <v>6.45E-3</v>
      </c>
      <c r="P71" s="222">
        <v>0</v>
      </c>
      <c r="Q71" s="222">
        <f>ROUND(E71*P71,5)</f>
        <v>0</v>
      </c>
      <c r="R71" s="222"/>
      <c r="S71" s="222"/>
      <c r="T71" s="223">
        <v>0.5333</v>
      </c>
      <c r="U71" s="222">
        <f>ROUND(E71*T71,2)</f>
        <v>2.67</v>
      </c>
      <c r="V71" s="212"/>
      <c r="W71" s="212"/>
      <c r="X71" s="212"/>
      <c r="Y71" s="212"/>
      <c r="Z71" s="212"/>
      <c r="AA71" s="212"/>
      <c r="AB71" s="212"/>
      <c r="AC71" s="212"/>
      <c r="AD71" s="212"/>
      <c r="AE71" s="212" t="s">
        <v>119</v>
      </c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ht="22.5" outlineLevel="1" x14ac:dyDescent="0.2">
      <c r="A72" s="213">
        <v>56</v>
      </c>
      <c r="B72" s="219" t="s">
        <v>225</v>
      </c>
      <c r="C72" s="262" t="s">
        <v>226</v>
      </c>
      <c r="D72" s="221" t="s">
        <v>139</v>
      </c>
      <c r="E72" s="227">
        <v>11</v>
      </c>
      <c r="F72" s="229"/>
      <c r="G72" s="230">
        <f>ROUND(E72*F72,2)</f>
        <v>0</v>
      </c>
      <c r="H72" s="229"/>
      <c r="I72" s="230">
        <f>ROUND(E72*H72,2)</f>
        <v>0</v>
      </c>
      <c r="J72" s="229"/>
      <c r="K72" s="230">
        <f>ROUND(E72*J72,2)</f>
        <v>0</v>
      </c>
      <c r="L72" s="230">
        <v>21</v>
      </c>
      <c r="M72" s="230">
        <f>G72*(1+L72/100)</f>
        <v>0</v>
      </c>
      <c r="N72" s="222">
        <v>8.0000000000000004E-4</v>
      </c>
      <c r="O72" s="222">
        <f>ROUND(E72*N72,5)</f>
        <v>8.8000000000000005E-3</v>
      </c>
      <c r="P72" s="222">
        <v>0</v>
      </c>
      <c r="Q72" s="222">
        <f>ROUND(E72*P72,5)</f>
        <v>0</v>
      </c>
      <c r="R72" s="222"/>
      <c r="S72" s="222"/>
      <c r="T72" s="223">
        <v>0.37</v>
      </c>
      <c r="U72" s="222">
        <f>ROUND(E72*T72,2)</f>
        <v>4.07</v>
      </c>
      <c r="V72" s="212"/>
      <c r="W72" s="212"/>
      <c r="X72" s="212"/>
      <c r="Y72" s="212"/>
      <c r="Z72" s="212"/>
      <c r="AA72" s="212"/>
      <c r="AB72" s="212"/>
      <c r="AC72" s="212"/>
      <c r="AD72" s="212"/>
      <c r="AE72" s="212" t="s">
        <v>119</v>
      </c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1" x14ac:dyDescent="0.2">
      <c r="A73" s="213">
        <v>57</v>
      </c>
      <c r="B73" s="219" t="s">
        <v>227</v>
      </c>
      <c r="C73" s="262" t="s">
        <v>228</v>
      </c>
      <c r="D73" s="221" t="s">
        <v>143</v>
      </c>
      <c r="E73" s="227">
        <v>27.5</v>
      </c>
      <c r="F73" s="229"/>
      <c r="G73" s="230">
        <f>ROUND(E73*F73,2)</f>
        <v>0</v>
      </c>
      <c r="H73" s="229"/>
      <c r="I73" s="230">
        <f>ROUND(E73*H73,2)</f>
        <v>0</v>
      </c>
      <c r="J73" s="229"/>
      <c r="K73" s="230">
        <f>ROUND(E73*J73,2)</f>
        <v>0</v>
      </c>
      <c r="L73" s="230">
        <v>21</v>
      </c>
      <c r="M73" s="230">
        <f>G73*(1+L73/100)</f>
        <v>0</v>
      </c>
      <c r="N73" s="222">
        <v>3.4000000000000002E-4</v>
      </c>
      <c r="O73" s="222">
        <f>ROUND(E73*N73,5)</f>
        <v>9.3500000000000007E-3</v>
      </c>
      <c r="P73" s="222">
        <v>0</v>
      </c>
      <c r="Q73" s="222">
        <f>ROUND(E73*P73,5)</f>
        <v>0</v>
      </c>
      <c r="R73" s="222"/>
      <c r="S73" s="222"/>
      <c r="T73" s="223">
        <v>0.32</v>
      </c>
      <c r="U73" s="222">
        <f>ROUND(E73*T73,2)</f>
        <v>8.8000000000000007</v>
      </c>
      <c r="V73" s="212"/>
      <c r="W73" s="212"/>
      <c r="X73" s="212"/>
      <c r="Y73" s="212"/>
      <c r="Z73" s="212"/>
      <c r="AA73" s="212"/>
      <c r="AB73" s="212"/>
      <c r="AC73" s="212"/>
      <c r="AD73" s="212"/>
      <c r="AE73" s="212" t="s">
        <v>119</v>
      </c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1" x14ac:dyDescent="0.2">
      <c r="A74" s="213">
        <v>58</v>
      </c>
      <c r="B74" s="219" t="s">
        <v>229</v>
      </c>
      <c r="C74" s="262" t="s">
        <v>230</v>
      </c>
      <c r="D74" s="221" t="s">
        <v>143</v>
      </c>
      <c r="E74" s="227">
        <v>66.5</v>
      </c>
      <c r="F74" s="229"/>
      <c r="G74" s="230">
        <f>ROUND(E74*F74,2)</f>
        <v>0</v>
      </c>
      <c r="H74" s="229"/>
      <c r="I74" s="230">
        <f>ROUND(E74*H74,2)</f>
        <v>0</v>
      </c>
      <c r="J74" s="229"/>
      <c r="K74" s="230">
        <f>ROUND(E74*J74,2)</f>
        <v>0</v>
      </c>
      <c r="L74" s="230">
        <v>21</v>
      </c>
      <c r="M74" s="230">
        <f>G74*(1+L74/100)</f>
        <v>0</v>
      </c>
      <c r="N74" s="222">
        <v>4.8999999999999998E-4</v>
      </c>
      <c r="O74" s="222">
        <f>ROUND(E74*N74,5)</f>
        <v>3.2590000000000001E-2</v>
      </c>
      <c r="P74" s="222">
        <v>0</v>
      </c>
      <c r="Q74" s="222">
        <f>ROUND(E74*P74,5)</f>
        <v>0</v>
      </c>
      <c r="R74" s="222"/>
      <c r="S74" s="222"/>
      <c r="T74" s="223">
        <v>0.22500000000000001</v>
      </c>
      <c r="U74" s="222">
        <f>ROUND(E74*T74,2)</f>
        <v>14.96</v>
      </c>
      <c r="V74" s="212"/>
      <c r="W74" s="212"/>
      <c r="X74" s="212"/>
      <c r="Y74" s="212"/>
      <c r="Z74" s="212"/>
      <c r="AA74" s="212"/>
      <c r="AB74" s="212"/>
      <c r="AC74" s="212"/>
      <c r="AD74" s="212"/>
      <c r="AE74" s="212" t="s">
        <v>119</v>
      </c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1" x14ac:dyDescent="0.2">
      <c r="A75" s="213">
        <v>59</v>
      </c>
      <c r="B75" s="219" t="s">
        <v>231</v>
      </c>
      <c r="C75" s="262" t="s">
        <v>232</v>
      </c>
      <c r="D75" s="221" t="s">
        <v>143</v>
      </c>
      <c r="E75" s="227">
        <v>36</v>
      </c>
      <c r="F75" s="229"/>
      <c r="G75" s="230">
        <f>ROUND(E75*F75,2)</f>
        <v>0</v>
      </c>
      <c r="H75" s="229"/>
      <c r="I75" s="230">
        <f>ROUND(E75*H75,2)</f>
        <v>0</v>
      </c>
      <c r="J75" s="229"/>
      <c r="K75" s="230">
        <f>ROUND(E75*J75,2)</f>
        <v>0</v>
      </c>
      <c r="L75" s="230">
        <v>21</v>
      </c>
      <c r="M75" s="230">
        <f>G75*(1+L75/100)</f>
        <v>0</v>
      </c>
      <c r="N75" s="222">
        <v>8.0999999999999996E-4</v>
      </c>
      <c r="O75" s="222">
        <f>ROUND(E75*N75,5)</f>
        <v>2.9159999999999998E-2</v>
      </c>
      <c r="P75" s="222">
        <v>0</v>
      </c>
      <c r="Q75" s="222">
        <f>ROUND(E75*P75,5)</f>
        <v>0</v>
      </c>
      <c r="R75" s="222"/>
      <c r="S75" s="222"/>
      <c r="T75" s="223">
        <v>0.47499999999999998</v>
      </c>
      <c r="U75" s="222">
        <f>ROUND(E75*T75,2)</f>
        <v>17.100000000000001</v>
      </c>
      <c r="V75" s="212"/>
      <c r="W75" s="212"/>
      <c r="X75" s="212"/>
      <c r="Y75" s="212"/>
      <c r="Z75" s="212"/>
      <c r="AA75" s="212"/>
      <c r="AB75" s="212"/>
      <c r="AC75" s="212"/>
      <c r="AD75" s="212"/>
      <c r="AE75" s="212" t="s">
        <v>119</v>
      </c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1" x14ac:dyDescent="0.2">
      <c r="A76" s="213">
        <v>60</v>
      </c>
      <c r="B76" s="219" t="s">
        <v>233</v>
      </c>
      <c r="C76" s="262" t="s">
        <v>234</v>
      </c>
      <c r="D76" s="221" t="s">
        <v>143</v>
      </c>
      <c r="E76" s="227">
        <v>72.5</v>
      </c>
      <c r="F76" s="229"/>
      <c r="G76" s="230">
        <f>ROUND(E76*F76,2)</f>
        <v>0</v>
      </c>
      <c r="H76" s="229"/>
      <c r="I76" s="230">
        <f>ROUND(E76*H76,2)</f>
        <v>0</v>
      </c>
      <c r="J76" s="229"/>
      <c r="K76" s="230">
        <f>ROUND(E76*J76,2)</f>
        <v>0</v>
      </c>
      <c r="L76" s="230">
        <v>21</v>
      </c>
      <c r="M76" s="230">
        <f>G76*(1+L76/100)</f>
        <v>0</v>
      </c>
      <c r="N76" s="222">
        <v>1.31E-3</v>
      </c>
      <c r="O76" s="222">
        <f>ROUND(E76*N76,5)</f>
        <v>9.4979999999999995E-2</v>
      </c>
      <c r="P76" s="222">
        <v>0</v>
      </c>
      <c r="Q76" s="222">
        <f>ROUND(E76*P76,5)</f>
        <v>0</v>
      </c>
      <c r="R76" s="222"/>
      <c r="S76" s="222"/>
      <c r="T76" s="223">
        <v>0.79700000000000004</v>
      </c>
      <c r="U76" s="222">
        <f>ROUND(E76*T76,2)</f>
        <v>57.78</v>
      </c>
      <c r="V76" s="212"/>
      <c r="W76" s="212"/>
      <c r="X76" s="212"/>
      <c r="Y76" s="212"/>
      <c r="Z76" s="212"/>
      <c r="AA76" s="212"/>
      <c r="AB76" s="212"/>
      <c r="AC76" s="212"/>
      <c r="AD76" s="212"/>
      <c r="AE76" s="212" t="s">
        <v>119</v>
      </c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1" x14ac:dyDescent="0.2">
      <c r="A77" s="213">
        <v>61</v>
      </c>
      <c r="B77" s="219" t="s">
        <v>235</v>
      </c>
      <c r="C77" s="262" t="s">
        <v>236</v>
      </c>
      <c r="D77" s="221" t="s">
        <v>143</v>
      </c>
      <c r="E77" s="227">
        <v>5</v>
      </c>
      <c r="F77" s="229"/>
      <c r="G77" s="230">
        <f>ROUND(E77*F77,2)</f>
        <v>0</v>
      </c>
      <c r="H77" s="229"/>
      <c r="I77" s="230">
        <f>ROUND(E77*H77,2)</f>
        <v>0</v>
      </c>
      <c r="J77" s="229"/>
      <c r="K77" s="230">
        <f>ROUND(E77*J77,2)</f>
        <v>0</v>
      </c>
      <c r="L77" s="230">
        <v>21</v>
      </c>
      <c r="M77" s="230">
        <f>G77*(1+L77/100)</f>
        <v>0</v>
      </c>
      <c r="N77" s="222">
        <v>2.0999999999999999E-3</v>
      </c>
      <c r="O77" s="222">
        <f>ROUND(E77*N77,5)</f>
        <v>1.0500000000000001E-2</v>
      </c>
      <c r="P77" s="222">
        <v>0</v>
      </c>
      <c r="Q77" s="222">
        <f>ROUND(E77*P77,5)</f>
        <v>0</v>
      </c>
      <c r="R77" s="222"/>
      <c r="S77" s="222"/>
      <c r="T77" s="223">
        <v>0.8</v>
      </c>
      <c r="U77" s="222">
        <f>ROUND(E77*T77,2)</f>
        <v>4</v>
      </c>
      <c r="V77" s="212"/>
      <c r="W77" s="212"/>
      <c r="X77" s="212"/>
      <c r="Y77" s="212"/>
      <c r="Z77" s="212"/>
      <c r="AA77" s="212"/>
      <c r="AB77" s="212"/>
      <c r="AC77" s="212"/>
      <c r="AD77" s="212"/>
      <c r="AE77" s="212" t="s">
        <v>119</v>
      </c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1" x14ac:dyDescent="0.2">
      <c r="A78" s="213">
        <v>62</v>
      </c>
      <c r="B78" s="219" t="s">
        <v>237</v>
      </c>
      <c r="C78" s="262" t="s">
        <v>238</v>
      </c>
      <c r="D78" s="221" t="s">
        <v>143</v>
      </c>
      <c r="E78" s="227">
        <v>34.5</v>
      </c>
      <c r="F78" s="229"/>
      <c r="G78" s="230">
        <f>ROUND(E78*F78,2)</f>
        <v>0</v>
      </c>
      <c r="H78" s="229"/>
      <c r="I78" s="230">
        <f>ROUND(E78*H78,2)</f>
        <v>0</v>
      </c>
      <c r="J78" s="229"/>
      <c r="K78" s="230">
        <f>ROUND(E78*J78,2)</f>
        <v>0</v>
      </c>
      <c r="L78" s="230">
        <v>21</v>
      </c>
      <c r="M78" s="230">
        <f>G78*(1+L78/100)</f>
        <v>0</v>
      </c>
      <c r="N78" s="222">
        <v>2.5200000000000001E-3</v>
      </c>
      <c r="O78" s="222">
        <f>ROUND(E78*N78,5)</f>
        <v>8.6940000000000003E-2</v>
      </c>
      <c r="P78" s="222">
        <v>0</v>
      </c>
      <c r="Q78" s="222">
        <f>ROUND(E78*P78,5)</f>
        <v>0</v>
      </c>
      <c r="R78" s="222"/>
      <c r="S78" s="222"/>
      <c r="T78" s="223">
        <v>0.8</v>
      </c>
      <c r="U78" s="222">
        <f>ROUND(E78*T78,2)</f>
        <v>27.6</v>
      </c>
      <c r="V78" s="212"/>
      <c r="W78" s="212"/>
      <c r="X78" s="212"/>
      <c r="Y78" s="212"/>
      <c r="Z78" s="212"/>
      <c r="AA78" s="212"/>
      <c r="AB78" s="212"/>
      <c r="AC78" s="212"/>
      <c r="AD78" s="212"/>
      <c r="AE78" s="212" t="s">
        <v>119</v>
      </c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 x14ac:dyDescent="0.2">
      <c r="A79" s="213">
        <v>63</v>
      </c>
      <c r="B79" s="219" t="s">
        <v>239</v>
      </c>
      <c r="C79" s="262" t="s">
        <v>240</v>
      </c>
      <c r="D79" s="221" t="s">
        <v>143</v>
      </c>
      <c r="E79" s="227">
        <v>40</v>
      </c>
      <c r="F79" s="229"/>
      <c r="G79" s="230">
        <f>ROUND(E79*F79,2)</f>
        <v>0</v>
      </c>
      <c r="H79" s="229"/>
      <c r="I79" s="230">
        <f>ROUND(E79*H79,2)</f>
        <v>0</v>
      </c>
      <c r="J79" s="229"/>
      <c r="K79" s="230">
        <f>ROUND(E79*J79,2)</f>
        <v>0</v>
      </c>
      <c r="L79" s="230">
        <v>21</v>
      </c>
      <c r="M79" s="230">
        <f>G79*(1+L79/100)</f>
        <v>0</v>
      </c>
      <c r="N79" s="222">
        <v>3.5699999999999998E-3</v>
      </c>
      <c r="O79" s="222">
        <f>ROUND(E79*N79,5)</f>
        <v>0.14280000000000001</v>
      </c>
      <c r="P79" s="222">
        <v>0</v>
      </c>
      <c r="Q79" s="222">
        <f>ROUND(E79*P79,5)</f>
        <v>0</v>
      </c>
      <c r="R79" s="222"/>
      <c r="S79" s="222"/>
      <c r="T79" s="223">
        <v>0.55000000000000004</v>
      </c>
      <c r="U79" s="222">
        <f>ROUND(E79*T79,2)</f>
        <v>22</v>
      </c>
      <c r="V79" s="212"/>
      <c r="W79" s="212"/>
      <c r="X79" s="212"/>
      <c r="Y79" s="212"/>
      <c r="Z79" s="212"/>
      <c r="AA79" s="212"/>
      <c r="AB79" s="212"/>
      <c r="AC79" s="212"/>
      <c r="AD79" s="212"/>
      <c r="AE79" s="212" t="s">
        <v>119</v>
      </c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ht="22.5" outlineLevel="1" x14ac:dyDescent="0.2">
      <c r="A80" s="213">
        <v>64</v>
      </c>
      <c r="B80" s="219" t="s">
        <v>241</v>
      </c>
      <c r="C80" s="262" t="s">
        <v>242</v>
      </c>
      <c r="D80" s="221" t="s">
        <v>143</v>
      </c>
      <c r="E80" s="227">
        <v>282</v>
      </c>
      <c r="F80" s="229"/>
      <c r="G80" s="230">
        <f>ROUND(E80*F80,2)</f>
        <v>0</v>
      </c>
      <c r="H80" s="229"/>
      <c r="I80" s="230">
        <f>ROUND(E80*H80,2)</f>
        <v>0</v>
      </c>
      <c r="J80" s="229"/>
      <c r="K80" s="230">
        <f>ROUND(E80*J80,2)</f>
        <v>0</v>
      </c>
      <c r="L80" s="230">
        <v>21</v>
      </c>
      <c r="M80" s="230">
        <f>G80*(1+L80/100)</f>
        <v>0</v>
      </c>
      <c r="N80" s="222">
        <v>0</v>
      </c>
      <c r="O80" s="222">
        <f>ROUND(E80*N80,5)</f>
        <v>0</v>
      </c>
      <c r="P80" s="222">
        <v>0</v>
      </c>
      <c r="Q80" s="222">
        <f>ROUND(E80*P80,5)</f>
        <v>0</v>
      </c>
      <c r="R80" s="222"/>
      <c r="S80" s="222"/>
      <c r="T80" s="223">
        <v>4.8000000000000001E-2</v>
      </c>
      <c r="U80" s="222">
        <f>ROUND(E80*T80,2)</f>
        <v>13.54</v>
      </c>
      <c r="V80" s="212"/>
      <c r="W80" s="212"/>
      <c r="X80" s="212"/>
      <c r="Y80" s="212"/>
      <c r="Z80" s="212"/>
      <c r="AA80" s="212"/>
      <c r="AB80" s="212"/>
      <c r="AC80" s="212"/>
      <c r="AD80" s="212"/>
      <c r="AE80" s="212" t="s">
        <v>119</v>
      </c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1" x14ac:dyDescent="0.2">
      <c r="A81" s="213">
        <v>65</v>
      </c>
      <c r="B81" s="219" t="s">
        <v>243</v>
      </c>
      <c r="C81" s="262" t="s">
        <v>244</v>
      </c>
      <c r="D81" s="221" t="s">
        <v>128</v>
      </c>
      <c r="E81" s="227">
        <v>0.441</v>
      </c>
      <c r="F81" s="229"/>
      <c r="G81" s="230">
        <f>ROUND(E81*F81,2)</f>
        <v>0</v>
      </c>
      <c r="H81" s="229"/>
      <c r="I81" s="230">
        <f>ROUND(E81*H81,2)</f>
        <v>0</v>
      </c>
      <c r="J81" s="229"/>
      <c r="K81" s="230">
        <f>ROUND(E81*J81,2)</f>
        <v>0</v>
      </c>
      <c r="L81" s="230">
        <v>21</v>
      </c>
      <c r="M81" s="230">
        <f>G81*(1+L81/100)</f>
        <v>0</v>
      </c>
      <c r="N81" s="222">
        <v>0</v>
      </c>
      <c r="O81" s="222">
        <f>ROUND(E81*N81,5)</f>
        <v>0</v>
      </c>
      <c r="P81" s="222">
        <v>0</v>
      </c>
      <c r="Q81" s="222">
        <f>ROUND(E81*P81,5)</f>
        <v>0</v>
      </c>
      <c r="R81" s="222"/>
      <c r="S81" s="222"/>
      <c r="T81" s="223">
        <v>1.5229999999999999</v>
      </c>
      <c r="U81" s="222">
        <f>ROUND(E81*T81,2)</f>
        <v>0.67</v>
      </c>
      <c r="V81" s="212"/>
      <c r="W81" s="212"/>
      <c r="X81" s="212"/>
      <c r="Y81" s="212"/>
      <c r="Z81" s="212"/>
      <c r="AA81" s="212"/>
      <c r="AB81" s="212"/>
      <c r="AC81" s="212"/>
      <c r="AD81" s="212"/>
      <c r="AE81" s="212" t="s">
        <v>119</v>
      </c>
      <c r="AF81" s="212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x14ac:dyDescent="0.2">
      <c r="A82" s="214" t="s">
        <v>114</v>
      </c>
      <c r="B82" s="220" t="s">
        <v>77</v>
      </c>
      <c r="C82" s="263" t="s">
        <v>78</v>
      </c>
      <c r="D82" s="224"/>
      <c r="E82" s="228"/>
      <c r="F82" s="231"/>
      <c r="G82" s="231">
        <f>SUMIF(AE83:AE118,"&lt;&gt;NOR",G83:G118)</f>
        <v>0</v>
      </c>
      <c r="H82" s="231"/>
      <c r="I82" s="231">
        <f>SUM(I83:I118)</f>
        <v>0</v>
      </c>
      <c r="J82" s="231"/>
      <c r="K82" s="231">
        <f>SUM(K83:K118)</f>
        <v>0</v>
      </c>
      <c r="L82" s="231"/>
      <c r="M82" s="231">
        <f>SUM(M83:M118)</f>
        <v>0</v>
      </c>
      <c r="N82" s="225"/>
      <c r="O82" s="225">
        <f>SUM(O83:O118)</f>
        <v>0.28612999999999994</v>
      </c>
      <c r="P82" s="225"/>
      <c r="Q82" s="225">
        <f>SUM(Q83:Q118)</f>
        <v>0.30885000000000001</v>
      </c>
      <c r="R82" s="225"/>
      <c r="S82" s="225"/>
      <c r="T82" s="226"/>
      <c r="U82" s="225">
        <f>SUM(U83:U118)</f>
        <v>193.14999999999992</v>
      </c>
      <c r="AE82" t="s">
        <v>115</v>
      </c>
    </row>
    <row r="83" spans="1:60" ht="33.75" outlineLevel="1" x14ac:dyDescent="0.2">
      <c r="A83" s="213">
        <v>66</v>
      </c>
      <c r="B83" s="219" t="s">
        <v>245</v>
      </c>
      <c r="C83" s="262" t="s">
        <v>246</v>
      </c>
      <c r="D83" s="221" t="s">
        <v>143</v>
      </c>
      <c r="E83" s="227">
        <v>145</v>
      </c>
      <c r="F83" s="229"/>
      <c r="G83" s="230">
        <f>ROUND(E83*F83,2)</f>
        <v>0</v>
      </c>
      <c r="H83" s="229"/>
      <c r="I83" s="230">
        <f>ROUND(E83*H83,2)</f>
        <v>0</v>
      </c>
      <c r="J83" s="229"/>
      <c r="K83" s="230">
        <f>ROUND(E83*J83,2)</f>
        <v>0</v>
      </c>
      <c r="L83" s="230">
        <v>21</v>
      </c>
      <c r="M83" s="230">
        <f>G83*(1+L83/100)</f>
        <v>0</v>
      </c>
      <c r="N83" s="222">
        <v>0</v>
      </c>
      <c r="O83" s="222">
        <f>ROUND(E83*N83,5)</f>
        <v>0</v>
      </c>
      <c r="P83" s="222">
        <v>2.1299999999999999E-3</v>
      </c>
      <c r="Q83" s="222">
        <f>ROUND(E83*P83,5)</f>
        <v>0.30885000000000001</v>
      </c>
      <c r="R83" s="222"/>
      <c r="S83" s="222"/>
      <c r="T83" s="223">
        <v>0.17299999999999999</v>
      </c>
      <c r="U83" s="222">
        <f>ROUND(E83*T83,2)</f>
        <v>25.09</v>
      </c>
      <c r="V83" s="212"/>
      <c r="W83" s="212"/>
      <c r="X83" s="212"/>
      <c r="Y83" s="212"/>
      <c r="Z83" s="212"/>
      <c r="AA83" s="212"/>
      <c r="AB83" s="212"/>
      <c r="AC83" s="212"/>
      <c r="AD83" s="212"/>
      <c r="AE83" s="212" t="s">
        <v>119</v>
      </c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1" x14ac:dyDescent="0.2">
      <c r="A84" s="213">
        <v>67</v>
      </c>
      <c r="B84" s="219" t="s">
        <v>247</v>
      </c>
      <c r="C84" s="262" t="s">
        <v>248</v>
      </c>
      <c r="D84" s="221" t="s">
        <v>128</v>
      </c>
      <c r="E84" s="227">
        <v>0.309</v>
      </c>
      <c r="F84" s="229"/>
      <c r="G84" s="230">
        <f>ROUND(E84*F84,2)</f>
        <v>0</v>
      </c>
      <c r="H84" s="229"/>
      <c r="I84" s="230">
        <f>ROUND(E84*H84,2)</f>
        <v>0</v>
      </c>
      <c r="J84" s="229"/>
      <c r="K84" s="230">
        <f>ROUND(E84*J84,2)</f>
        <v>0</v>
      </c>
      <c r="L84" s="230">
        <v>21</v>
      </c>
      <c r="M84" s="230">
        <f>G84*(1+L84/100)</f>
        <v>0</v>
      </c>
      <c r="N84" s="222">
        <v>0</v>
      </c>
      <c r="O84" s="222">
        <f>ROUND(E84*N84,5)</f>
        <v>0</v>
      </c>
      <c r="P84" s="222">
        <v>0</v>
      </c>
      <c r="Q84" s="222">
        <f>ROUND(E84*P84,5)</f>
        <v>0</v>
      </c>
      <c r="R84" s="222"/>
      <c r="S84" s="222"/>
      <c r="T84" s="223">
        <v>4.1550000000000002</v>
      </c>
      <c r="U84" s="222">
        <f>ROUND(E84*T84,2)</f>
        <v>1.28</v>
      </c>
      <c r="V84" s="212"/>
      <c r="W84" s="212"/>
      <c r="X84" s="212"/>
      <c r="Y84" s="212"/>
      <c r="Z84" s="212"/>
      <c r="AA84" s="212"/>
      <c r="AB84" s="212"/>
      <c r="AC84" s="212"/>
      <c r="AD84" s="212"/>
      <c r="AE84" s="212" t="s">
        <v>119</v>
      </c>
      <c r="AF84" s="212"/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1" x14ac:dyDescent="0.2">
      <c r="A85" s="213">
        <v>68</v>
      </c>
      <c r="B85" s="219" t="s">
        <v>154</v>
      </c>
      <c r="C85" s="262" t="s">
        <v>249</v>
      </c>
      <c r="D85" s="221" t="s">
        <v>128</v>
      </c>
      <c r="E85" s="227">
        <v>0.309</v>
      </c>
      <c r="F85" s="229"/>
      <c r="G85" s="230">
        <f>ROUND(E85*F85,2)</f>
        <v>0</v>
      </c>
      <c r="H85" s="229"/>
      <c r="I85" s="230">
        <f>ROUND(E85*H85,2)</f>
        <v>0</v>
      </c>
      <c r="J85" s="229"/>
      <c r="K85" s="230">
        <f>ROUND(E85*J85,2)</f>
        <v>0</v>
      </c>
      <c r="L85" s="230">
        <v>21</v>
      </c>
      <c r="M85" s="230">
        <f>G85*(1+L85/100)</f>
        <v>0</v>
      </c>
      <c r="N85" s="222">
        <v>0</v>
      </c>
      <c r="O85" s="222">
        <f>ROUND(E85*N85,5)</f>
        <v>0</v>
      </c>
      <c r="P85" s="222">
        <v>0</v>
      </c>
      <c r="Q85" s="222">
        <f>ROUND(E85*P85,5)</f>
        <v>0</v>
      </c>
      <c r="R85" s="222"/>
      <c r="S85" s="222"/>
      <c r="T85" s="223">
        <v>2.68</v>
      </c>
      <c r="U85" s="222">
        <f>ROUND(E85*T85,2)</f>
        <v>0.83</v>
      </c>
      <c r="V85" s="212"/>
      <c r="W85" s="212"/>
      <c r="X85" s="212"/>
      <c r="Y85" s="212"/>
      <c r="Z85" s="212"/>
      <c r="AA85" s="212"/>
      <c r="AB85" s="212"/>
      <c r="AC85" s="212"/>
      <c r="AD85" s="212"/>
      <c r="AE85" s="212" t="s">
        <v>156</v>
      </c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ht="22.5" outlineLevel="1" x14ac:dyDescent="0.2">
      <c r="A86" s="213">
        <v>69</v>
      </c>
      <c r="B86" s="219" t="s">
        <v>250</v>
      </c>
      <c r="C86" s="262" t="s">
        <v>251</v>
      </c>
      <c r="D86" s="221" t="s">
        <v>139</v>
      </c>
      <c r="E86" s="227">
        <v>2</v>
      </c>
      <c r="F86" s="229"/>
      <c r="G86" s="230">
        <f>ROUND(E86*F86,2)</f>
        <v>0</v>
      </c>
      <c r="H86" s="229"/>
      <c r="I86" s="230">
        <f>ROUND(E86*H86,2)</f>
        <v>0</v>
      </c>
      <c r="J86" s="229"/>
      <c r="K86" s="230">
        <f>ROUND(E86*J86,2)</f>
        <v>0</v>
      </c>
      <c r="L86" s="230">
        <v>21</v>
      </c>
      <c r="M86" s="230">
        <f>G86*(1+L86/100)</f>
        <v>0</v>
      </c>
      <c r="N86" s="222">
        <v>0</v>
      </c>
      <c r="O86" s="222">
        <f>ROUND(E86*N86,5)</f>
        <v>0</v>
      </c>
      <c r="P86" s="222">
        <v>0</v>
      </c>
      <c r="Q86" s="222">
        <f>ROUND(E86*P86,5)</f>
        <v>0</v>
      </c>
      <c r="R86" s="222"/>
      <c r="S86" s="222"/>
      <c r="T86" s="223">
        <v>8.7999999999999995E-2</v>
      </c>
      <c r="U86" s="222">
        <f>ROUND(E86*T86,2)</f>
        <v>0.18</v>
      </c>
      <c r="V86" s="212"/>
      <c r="W86" s="212"/>
      <c r="X86" s="212"/>
      <c r="Y86" s="212"/>
      <c r="Z86" s="212"/>
      <c r="AA86" s="212"/>
      <c r="AB86" s="212"/>
      <c r="AC86" s="212"/>
      <c r="AD86" s="212"/>
      <c r="AE86" s="212" t="s">
        <v>119</v>
      </c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ht="22.5" outlineLevel="1" x14ac:dyDescent="0.2">
      <c r="A87" s="213">
        <v>70</v>
      </c>
      <c r="B87" s="219" t="s">
        <v>252</v>
      </c>
      <c r="C87" s="262" t="s">
        <v>253</v>
      </c>
      <c r="D87" s="221" t="s">
        <v>254</v>
      </c>
      <c r="E87" s="227">
        <v>2</v>
      </c>
      <c r="F87" s="229"/>
      <c r="G87" s="230">
        <f>ROUND(E87*F87,2)</f>
        <v>0</v>
      </c>
      <c r="H87" s="229"/>
      <c r="I87" s="230">
        <f>ROUND(E87*H87,2)</f>
        <v>0</v>
      </c>
      <c r="J87" s="229"/>
      <c r="K87" s="230">
        <f>ROUND(E87*J87,2)</f>
        <v>0</v>
      </c>
      <c r="L87" s="230">
        <v>21</v>
      </c>
      <c r="M87" s="230">
        <f>G87*(1+L87/100)</f>
        <v>0</v>
      </c>
      <c r="N87" s="222">
        <v>1.1639999999999999E-2</v>
      </c>
      <c r="O87" s="222">
        <f>ROUND(E87*N87,5)</f>
        <v>2.3279999999999999E-2</v>
      </c>
      <c r="P87" s="222">
        <v>0</v>
      </c>
      <c r="Q87" s="222">
        <f>ROUND(E87*P87,5)</f>
        <v>0</v>
      </c>
      <c r="R87" s="222"/>
      <c r="S87" s="222"/>
      <c r="T87" s="223">
        <v>1.2909999999999999</v>
      </c>
      <c r="U87" s="222">
        <f>ROUND(E87*T87,2)</f>
        <v>2.58</v>
      </c>
      <c r="V87" s="212"/>
      <c r="W87" s="212"/>
      <c r="X87" s="212"/>
      <c r="Y87" s="212"/>
      <c r="Z87" s="212"/>
      <c r="AA87" s="212"/>
      <c r="AB87" s="212"/>
      <c r="AC87" s="212"/>
      <c r="AD87" s="212"/>
      <c r="AE87" s="212" t="s">
        <v>119</v>
      </c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ht="22.5" outlineLevel="1" x14ac:dyDescent="0.2">
      <c r="A88" s="213">
        <v>71</v>
      </c>
      <c r="B88" s="219" t="s">
        <v>255</v>
      </c>
      <c r="C88" s="262" t="s">
        <v>256</v>
      </c>
      <c r="D88" s="221" t="s">
        <v>143</v>
      </c>
      <c r="E88" s="227">
        <v>73.5</v>
      </c>
      <c r="F88" s="229"/>
      <c r="G88" s="230">
        <f>ROUND(E88*F88,2)</f>
        <v>0</v>
      </c>
      <c r="H88" s="229"/>
      <c r="I88" s="230">
        <f>ROUND(E88*H88,2)</f>
        <v>0</v>
      </c>
      <c r="J88" s="229"/>
      <c r="K88" s="230">
        <f>ROUND(E88*J88,2)</f>
        <v>0</v>
      </c>
      <c r="L88" s="230">
        <v>21</v>
      </c>
      <c r="M88" s="230">
        <f>G88*(1+L88/100)</f>
        <v>0</v>
      </c>
      <c r="N88" s="222">
        <v>4.2999999999999999E-4</v>
      </c>
      <c r="O88" s="222">
        <f>ROUND(E88*N88,5)</f>
        <v>3.1609999999999999E-2</v>
      </c>
      <c r="P88" s="222">
        <v>0</v>
      </c>
      <c r="Q88" s="222">
        <f>ROUND(E88*P88,5)</f>
        <v>0</v>
      </c>
      <c r="R88" s="222"/>
      <c r="S88" s="222"/>
      <c r="T88" s="223">
        <v>0.27889999999999998</v>
      </c>
      <c r="U88" s="222">
        <f>ROUND(E88*T88,2)</f>
        <v>20.5</v>
      </c>
      <c r="V88" s="212"/>
      <c r="W88" s="212"/>
      <c r="X88" s="212"/>
      <c r="Y88" s="212"/>
      <c r="Z88" s="212"/>
      <c r="AA88" s="212"/>
      <c r="AB88" s="212"/>
      <c r="AC88" s="212"/>
      <c r="AD88" s="212"/>
      <c r="AE88" s="212" t="s">
        <v>119</v>
      </c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ht="22.5" outlineLevel="1" x14ac:dyDescent="0.2">
      <c r="A89" s="213">
        <v>72</v>
      </c>
      <c r="B89" s="219" t="s">
        <v>257</v>
      </c>
      <c r="C89" s="262" t="s">
        <v>258</v>
      </c>
      <c r="D89" s="221" t="s">
        <v>143</v>
      </c>
      <c r="E89" s="227">
        <v>78.5</v>
      </c>
      <c r="F89" s="229"/>
      <c r="G89" s="230">
        <f>ROUND(E89*F89,2)</f>
        <v>0</v>
      </c>
      <c r="H89" s="229"/>
      <c r="I89" s="230">
        <f>ROUND(E89*H89,2)</f>
        <v>0</v>
      </c>
      <c r="J89" s="229"/>
      <c r="K89" s="230">
        <f>ROUND(E89*J89,2)</f>
        <v>0</v>
      </c>
      <c r="L89" s="230">
        <v>21</v>
      </c>
      <c r="M89" s="230">
        <f>G89*(1+L89/100)</f>
        <v>0</v>
      </c>
      <c r="N89" s="222">
        <v>5.2999999999999998E-4</v>
      </c>
      <c r="O89" s="222">
        <f>ROUND(E89*N89,5)</f>
        <v>4.1610000000000001E-2</v>
      </c>
      <c r="P89" s="222">
        <v>0</v>
      </c>
      <c r="Q89" s="222">
        <f>ROUND(E89*P89,5)</f>
        <v>0</v>
      </c>
      <c r="R89" s="222"/>
      <c r="S89" s="222"/>
      <c r="T89" s="223">
        <v>0.29730000000000001</v>
      </c>
      <c r="U89" s="222">
        <f>ROUND(E89*T89,2)</f>
        <v>23.34</v>
      </c>
      <c r="V89" s="212"/>
      <c r="W89" s="212"/>
      <c r="X89" s="212"/>
      <c r="Y89" s="212"/>
      <c r="Z89" s="212"/>
      <c r="AA89" s="212"/>
      <c r="AB89" s="212"/>
      <c r="AC89" s="212"/>
      <c r="AD89" s="212"/>
      <c r="AE89" s="212" t="s">
        <v>119</v>
      </c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ht="22.5" outlineLevel="1" x14ac:dyDescent="0.2">
      <c r="A90" s="213">
        <v>73</v>
      </c>
      <c r="B90" s="219" t="s">
        <v>259</v>
      </c>
      <c r="C90" s="262" t="s">
        <v>260</v>
      </c>
      <c r="D90" s="221" t="s">
        <v>143</v>
      </c>
      <c r="E90" s="227">
        <v>65</v>
      </c>
      <c r="F90" s="229"/>
      <c r="G90" s="230">
        <f>ROUND(E90*F90,2)</f>
        <v>0</v>
      </c>
      <c r="H90" s="229"/>
      <c r="I90" s="230">
        <f>ROUND(E90*H90,2)</f>
        <v>0</v>
      </c>
      <c r="J90" s="229"/>
      <c r="K90" s="230">
        <f>ROUND(E90*J90,2)</f>
        <v>0</v>
      </c>
      <c r="L90" s="230">
        <v>21</v>
      </c>
      <c r="M90" s="230">
        <f>G90*(1+L90/100)</f>
        <v>0</v>
      </c>
      <c r="N90" s="222">
        <v>7.2999999999999996E-4</v>
      </c>
      <c r="O90" s="222">
        <f>ROUND(E90*N90,5)</f>
        <v>4.7449999999999999E-2</v>
      </c>
      <c r="P90" s="222">
        <v>0</v>
      </c>
      <c r="Q90" s="222">
        <f>ROUND(E90*P90,5)</f>
        <v>0</v>
      </c>
      <c r="R90" s="222"/>
      <c r="S90" s="222"/>
      <c r="T90" s="223">
        <v>0.33279999999999998</v>
      </c>
      <c r="U90" s="222">
        <f>ROUND(E90*T90,2)</f>
        <v>21.63</v>
      </c>
      <c r="V90" s="212"/>
      <c r="W90" s="212"/>
      <c r="X90" s="212"/>
      <c r="Y90" s="212"/>
      <c r="Z90" s="212"/>
      <c r="AA90" s="212"/>
      <c r="AB90" s="212"/>
      <c r="AC90" s="212"/>
      <c r="AD90" s="212"/>
      <c r="AE90" s="212" t="s">
        <v>119</v>
      </c>
      <c r="AF90" s="212"/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ht="22.5" outlineLevel="1" x14ac:dyDescent="0.2">
      <c r="A91" s="213">
        <v>74</v>
      </c>
      <c r="B91" s="219" t="s">
        <v>261</v>
      </c>
      <c r="C91" s="262" t="s">
        <v>262</v>
      </c>
      <c r="D91" s="221" t="s">
        <v>143</v>
      </c>
      <c r="E91" s="227">
        <v>21</v>
      </c>
      <c r="F91" s="229"/>
      <c r="G91" s="230">
        <f>ROUND(E91*F91,2)</f>
        <v>0</v>
      </c>
      <c r="H91" s="229"/>
      <c r="I91" s="230">
        <f>ROUND(E91*H91,2)</f>
        <v>0</v>
      </c>
      <c r="J91" s="229"/>
      <c r="K91" s="230">
        <f>ROUND(E91*J91,2)</f>
        <v>0</v>
      </c>
      <c r="L91" s="230">
        <v>21</v>
      </c>
      <c r="M91" s="230">
        <f>G91*(1+L91/100)</f>
        <v>0</v>
      </c>
      <c r="N91" s="222">
        <v>1.16E-3</v>
      </c>
      <c r="O91" s="222">
        <f>ROUND(E91*N91,5)</f>
        <v>2.436E-2</v>
      </c>
      <c r="P91" s="222">
        <v>0</v>
      </c>
      <c r="Q91" s="222">
        <f>ROUND(E91*P91,5)</f>
        <v>0</v>
      </c>
      <c r="R91" s="222"/>
      <c r="S91" s="222"/>
      <c r="T91" s="223">
        <v>0.28499999999999998</v>
      </c>
      <c r="U91" s="222">
        <f>ROUND(E91*T91,2)</f>
        <v>5.99</v>
      </c>
      <c r="V91" s="212"/>
      <c r="W91" s="212"/>
      <c r="X91" s="212"/>
      <c r="Y91" s="212"/>
      <c r="Z91" s="212"/>
      <c r="AA91" s="212"/>
      <c r="AB91" s="212"/>
      <c r="AC91" s="212"/>
      <c r="AD91" s="212"/>
      <c r="AE91" s="212" t="s">
        <v>119</v>
      </c>
      <c r="AF91" s="212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ht="22.5" outlineLevel="1" x14ac:dyDescent="0.2">
      <c r="A92" s="213">
        <v>75</v>
      </c>
      <c r="B92" s="219" t="s">
        <v>263</v>
      </c>
      <c r="C92" s="262" t="s">
        <v>264</v>
      </c>
      <c r="D92" s="221" t="s">
        <v>143</v>
      </c>
      <c r="E92" s="227">
        <v>44</v>
      </c>
      <c r="F92" s="229"/>
      <c r="G92" s="230">
        <f>ROUND(E92*F92,2)</f>
        <v>0</v>
      </c>
      <c r="H92" s="229"/>
      <c r="I92" s="230">
        <f>ROUND(E92*H92,2)</f>
        <v>0</v>
      </c>
      <c r="J92" s="229"/>
      <c r="K92" s="230">
        <f>ROUND(E92*J92,2)</f>
        <v>0</v>
      </c>
      <c r="L92" s="230">
        <v>21</v>
      </c>
      <c r="M92" s="230">
        <f>G92*(1+L92/100)</f>
        <v>0</v>
      </c>
      <c r="N92" s="222">
        <v>1.66E-3</v>
      </c>
      <c r="O92" s="222">
        <f>ROUND(E92*N92,5)</f>
        <v>7.3039999999999994E-2</v>
      </c>
      <c r="P92" s="222">
        <v>0</v>
      </c>
      <c r="Q92" s="222">
        <f>ROUND(E92*P92,5)</f>
        <v>0</v>
      </c>
      <c r="R92" s="222"/>
      <c r="S92" s="222"/>
      <c r="T92" s="223">
        <v>0.31900000000000001</v>
      </c>
      <c r="U92" s="222">
        <f>ROUND(E92*T92,2)</f>
        <v>14.04</v>
      </c>
      <c r="V92" s="212"/>
      <c r="W92" s="212"/>
      <c r="X92" s="212"/>
      <c r="Y92" s="212"/>
      <c r="Z92" s="212"/>
      <c r="AA92" s="212"/>
      <c r="AB92" s="212"/>
      <c r="AC92" s="212"/>
      <c r="AD92" s="212"/>
      <c r="AE92" s="212" t="s">
        <v>119</v>
      </c>
      <c r="AF92" s="212"/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outlineLevel="1" x14ac:dyDescent="0.2">
      <c r="A93" s="213">
        <v>76</v>
      </c>
      <c r="B93" s="219" t="s">
        <v>265</v>
      </c>
      <c r="C93" s="262" t="s">
        <v>266</v>
      </c>
      <c r="D93" s="221" t="s">
        <v>139</v>
      </c>
      <c r="E93" s="227">
        <v>55</v>
      </c>
      <c r="F93" s="229"/>
      <c r="G93" s="230">
        <f>ROUND(E93*F93,2)</f>
        <v>0</v>
      </c>
      <c r="H93" s="229"/>
      <c r="I93" s="230">
        <f>ROUND(E93*H93,2)</f>
        <v>0</v>
      </c>
      <c r="J93" s="229"/>
      <c r="K93" s="230">
        <f>ROUND(E93*J93,2)</f>
        <v>0</v>
      </c>
      <c r="L93" s="230">
        <v>21</v>
      </c>
      <c r="M93" s="230">
        <f>G93*(1+L93/100)</f>
        <v>0</v>
      </c>
      <c r="N93" s="222">
        <v>0</v>
      </c>
      <c r="O93" s="222">
        <f>ROUND(E93*N93,5)</f>
        <v>0</v>
      </c>
      <c r="P93" s="222">
        <v>0</v>
      </c>
      <c r="Q93" s="222">
        <f>ROUND(E93*P93,5)</f>
        <v>0</v>
      </c>
      <c r="R93" s="222"/>
      <c r="S93" s="222"/>
      <c r="T93" s="223">
        <v>0.42499999999999999</v>
      </c>
      <c r="U93" s="222">
        <f>ROUND(E93*T93,2)</f>
        <v>23.38</v>
      </c>
      <c r="V93" s="212"/>
      <c r="W93" s="212"/>
      <c r="X93" s="212"/>
      <c r="Y93" s="212"/>
      <c r="Z93" s="212"/>
      <c r="AA93" s="212"/>
      <c r="AB93" s="212"/>
      <c r="AC93" s="212"/>
      <c r="AD93" s="212"/>
      <c r="AE93" s="212" t="s">
        <v>119</v>
      </c>
      <c r="AF93" s="212"/>
      <c r="AG93" s="212"/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1" x14ac:dyDescent="0.2">
      <c r="A94" s="213">
        <v>77</v>
      </c>
      <c r="B94" s="219" t="s">
        <v>267</v>
      </c>
      <c r="C94" s="262" t="s">
        <v>268</v>
      </c>
      <c r="D94" s="221" t="s">
        <v>139</v>
      </c>
      <c r="E94" s="227">
        <v>4</v>
      </c>
      <c r="F94" s="229"/>
      <c r="G94" s="230">
        <f>ROUND(E94*F94,2)</f>
        <v>0</v>
      </c>
      <c r="H94" s="229"/>
      <c r="I94" s="230">
        <f>ROUND(E94*H94,2)</f>
        <v>0</v>
      </c>
      <c r="J94" s="229"/>
      <c r="K94" s="230">
        <f>ROUND(E94*J94,2)</f>
        <v>0</v>
      </c>
      <c r="L94" s="230">
        <v>21</v>
      </c>
      <c r="M94" s="230">
        <f>G94*(1+L94/100)</f>
        <v>0</v>
      </c>
      <c r="N94" s="222">
        <v>0</v>
      </c>
      <c r="O94" s="222">
        <f>ROUND(E94*N94,5)</f>
        <v>0</v>
      </c>
      <c r="P94" s="222">
        <v>0</v>
      </c>
      <c r="Q94" s="222">
        <f>ROUND(E94*P94,5)</f>
        <v>0</v>
      </c>
      <c r="R94" s="222"/>
      <c r="S94" s="222"/>
      <c r="T94" s="223">
        <v>0.42499999999999999</v>
      </c>
      <c r="U94" s="222">
        <f>ROUND(E94*T94,2)</f>
        <v>1.7</v>
      </c>
      <c r="V94" s="212"/>
      <c r="W94" s="212"/>
      <c r="X94" s="212"/>
      <c r="Y94" s="212"/>
      <c r="Z94" s="212"/>
      <c r="AA94" s="212"/>
      <c r="AB94" s="212"/>
      <c r="AC94" s="212"/>
      <c r="AD94" s="212"/>
      <c r="AE94" s="212" t="s">
        <v>119</v>
      </c>
      <c r="AF94" s="212"/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1" x14ac:dyDescent="0.2">
      <c r="A95" s="213">
        <v>78</v>
      </c>
      <c r="B95" s="219" t="s">
        <v>269</v>
      </c>
      <c r="C95" s="262" t="s">
        <v>270</v>
      </c>
      <c r="D95" s="221" t="s">
        <v>139</v>
      </c>
      <c r="E95" s="227">
        <v>2</v>
      </c>
      <c r="F95" s="229"/>
      <c r="G95" s="230">
        <f>ROUND(E95*F95,2)</f>
        <v>0</v>
      </c>
      <c r="H95" s="229"/>
      <c r="I95" s="230">
        <f>ROUND(E95*H95,2)</f>
        <v>0</v>
      </c>
      <c r="J95" s="229"/>
      <c r="K95" s="230">
        <f>ROUND(E95*J95,2)</f>
        <v>0</v>
      </c>
      <c r="L95" s="230">
        <v>21</v>
      </c>
      <c r="M95" s="230">
        <f>G95*(1+L95/100)</f>
        <v>0</v>
      </c>
      <c r="N95" s="222">
        <v>0</v>
      </c>
      <c r="O95" s="222">
        <f>ROUND(E95*N95,5)</f>
        <v>0</v>
      </c>
      <c r="P95" s="222">
        <v>0</v>
      </c>
      <c r="Q95" s="222">
        <f>ROUND(E95*P95,5)</f>
        <v>0</v>
      </c>
      <c r="R95" s="222"/>
      <c r="S95" s="222"/>
      <c r="T95" s="223">
        <v>0.42499999999999999</v>
      </c>
      <c r="U95" s="222">
        <f>ROUND(E95*T95,2)</f>
        <v>0.85</v>
      </c>
      <c r="V95" s="212"/>
      <c r="W95" s="212"/>
      <c r="X95" s="212"/>
      <c r="Y95" s="212"/>
      <c r="Z95" s="212"/>
      <c r="AA95" s="212"/>
      <c r="AB95" s="212"/>
      <c r="AC95" s="212"/>
      <c r="AD95" s="212"/>
      <c r="AE95" s="212" t="s">
        <v>119</v>
      </c>
      <c r="AF95" s="212"/>
      <c r="AG95" s="212"/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1" x14ac:dyDescent="0.2">
      <c r="A96" s="213">
        <v>79</v>
      </c>
      <c r="B96" s="219" t="s">
        <v>271</v>
      </c>
      <c r="C96" s="262" t="s">
        <v>272</v>
      </c>
      <c r="D96" s="221" t="s">
        <v>139</v>
      </c>
      <c r="E96" s="227">
        <v>55</v>
      </c>
      <c r="F96" s="229"/>
      <c r="G96" s="230">
        <f>ROUND(E96*F96,2)</f>
        <v>0</v>
      </c>
      <c r="H96" s="229"/>
      <c r="I96" s="230">
        <f>ROUND(E96*H96,2)</f>
        <v>0</v>
      </c>
      <c r="J96" s="229"/>
      <c r="K96" s="230">
        <f>ROUND(E96*J96,2)</f>
        <v>0</v>
      </c>
      <c r="L96" s="230">
        <v>21</v>
      </c>
      <c r="M96" s="230">
        <f>G96*(1+L96/100)</f>
        <v>0</v>
      </c>
      <c r="N96" s="222">
        <v>1.8000000000000001E-4</v>
      </c>
      <c r="O96" s="222">
        <f>ROUND(E96*N96,5)</f>
        <v>9.9000000000000008E-3</v>
      </c>
      <c r="P96" s="222">
        <v>0</v>
      </c>
      <c r="Q96" s="222">
        <f>ROUND(E96*P96,5)</f>
        <v>0</v>
      </c>
      <c r="R96" s="222"/>
      <c r="S96" s="222"/>
      <c r="T96" s="223">
        <v>0.254</v>
      </c>
      <c r="U96" s="222">
        <f>ROUND(E96*T96,2)</f>
        <v>13.97</v>
      </c>
      <c r="V96" s="212"/>
      <c r="W96" s="212"/>
      <c r="X96" s="212"/>
      <c r="Y96" s="212"/>
      <c r="Z96" s="212"/>
      <c r="AA96" s="212"/>
      <c r="AB96" s="212"/>
      <c r="AC96" s="212"/>
      <c r="AD96" s="212"/>
      <c r="AE96" s="212" t="s">
        <v>119</v>
      </c>
      <c r="AF96" s="212"/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1" x14ac:dyDescent="0.2">
      <c r="A97" s="213">
        <v>80</v>
      </c>
      <c r="B97" s="219" t="s">
        <v>273</v>
      </c>
      <c r="C97" s="262" t="s">
        <v>274</v>
      </c>
      <c r="D97" s="221" t="s">
        <v>139</v>
      </c>
      <c r="E97" s="227">
        <v>4</v>
      </c>
      <c r="F97" s="229"/>
      <c r="G97" s="230">
        <f>ROUND(E97*F97,2)</f>
        <v>0</v>
      </c>
      <c r="H97" s="229"/>
      <c r="I97" s="230">
        <f>ROUND(E97*H97,2)</f>
        <v>0</v>
      </c>
      <c r="J97" s="229"/>
      <c r="K97" s="230">
        <f>ROUND(E97*J97,2)</f>
        <v>0</v>
      </c>
      <c r="L97" s="230">
        <v>21</v>
      </c>
      <c r="M97" s="230">
        <f>G97*(1+L97/100)</f>
        <v>0</v>
      </c>
      <c r="N97" s="222">
        <v>7.3999999999999999E-4</v>
      </c>
      <c r="O97" s="222">
        <f>ROUND(E97*N97,5)</f>
        <v>2.96E-3</v>
      </c>
      <c r="P97" s="222">
        <v>0</v>
      </c>
      <c r="Q97" s="222">
        <f>ROUND(E97*P97,5)</f>
        <v>0</v>
      </c>
      <c r="R97" s="222"/>
      <c r="S97" s="222"/>
      <c r="T97" s="223">
        <v>0.30199999999999999</v>
      </c>
      <c r="U97" s="222">
        <f>ROUND(E97*T97,2)</f>
        <v>1.21</v>
      </c>
      <c r="V97" s="212"/>
      <c r="W97" s="212"/>
      <c r="X97" s="212"/>
      <c r="Y97" s="212"/>
      <c r="Z97" s="212"/>
      <c r="AA97" s="212"/>
      <c r="AB97" s="212"/>
      <c r="AC97" s="212"/>
      <c r="AD97" s="212"/>
      <c r="AE97" s="212" t="s">
        <v>119</v>
      </c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1" x14ac:dyDescent="0.2">
      <c r="A98" s="213">
        <v>81</v>
      </c>
      <c r="B98" s="219" t="s">
        <v>275</v>
      </c>
      <c r="C98" s="262" t="s">
        <v>276</v>
      </c>
      <c r="D98" s="221" t="s">
        <v>139</v>
      </c>
      <c r="E98" s="227">
        <v>6</v>
      </c>
      <c r="F98" s="229"/>
      <c r="G98" s="230">
        <f>ROUND(E98*F98,2)</f>
        <v>0</v>
      </c>
      <c r="H98" s="229"/>
      <c r="I98" s="230">
        <f>ROUND(E98*H98,2)</f>
        <v>0</v>
      </c>
      <c r="J98" s="229"/>
      <c r="K98" s="230">
        <f>ROUND(E98*J98,2)</f>
        <v>0</v>
      </c>
      <c r="L98" s="230">
        <v>21</v>
      </c>
      <c r="M98" s="230">
        <f>G98*(1+L98/100)</f>
        <v>0</v>
      </c>
      <c r="N98" s="222">
        <v>2.0000000000000001E-4</v>
      </c>
      <c r="O98" s="222">
        <f>ROUND(E98*N98,5)</f>
        <v>1.1999999999999999E-3</v>
      </c>
      <c r="P98" s="222">
        <v>0</v>
      </c>
      <c r="Q98" s="222">
        <f>ROUND(E98*P98,5)</f>
        <v>0</v>
      </c>
      <c r="R98" s="222"/>
      <c r="S98" s="222"/>
      <c r="T98" s="223">
        <v>0.20699999999999999</v>
      </c>
      <c r="U98" s="222">
        <f>ROUND(E98*T98,2)</f>
        <v>1.24</v>
      </c>
      <c r="V98" s="212"/>
      <c r="W98" s="212"/>
      <c r="X98" s="212"/>
      <c r="Y98" s="212"/>
      <c r="Z98" s="212"/>
      <c r="AA98" s="212"/>
      <c r="AB98" s="212"/>
      <c r="AC98" s="212"/>
      <c r="AD98" s="212"/>
      <c r="AE98" s="212" t="s">
        <v>119</v>
      </c>
      <c r="AF98" s="212"/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1" x14ac:dyDescent="0.2">
      <c r="A99" s="213">
        <v>82</v>
      </c>
      <c r="B99" s="219" t="s">
        <v>277</v>
      </c>
      <c r="C99" s="262" t="s">
        <v>278</v>
      </c>
      <c r="D99" s="221" t="s">
        <v>139</v>
      </c>
      <c r="E99" s="227">
        <v>5</v>
      </c>
      <c r="F99" s="229"/>
      <c r="G99" s="230">
        <f>ROUND(E99*F99,2)</f>
        <v>0</v>
      </c>
      <c r="H99" s="229"/>
      <c r="I99" s="230">
        <f>ROUND(E99*H99,2)</f>
        <v>0</v>
      </c>
      <c r="J99" s="229"/>
      <c r="K99" s="230">
        <f>ROUND(E99*J99,2)</f>
        <v>0</v>
      </c>
      <c r="L99" s="230">
        <v>21</v>
      </c>
      <c r="M99" s="230">
        <f>G99*(1+L99/100)</f>
        <v>0</v>
      </c>
      <c r="N99" s="222">
        <v>3.2000000000000003E-4</v>
      </c>
      <c r="O99" s="222">
        <f>ROUND(E99*N99,5)</f>
        <v>1.6000000000000001E-3</v>
      </c>
      <c r="P99" s="222">
        <v>0</v>
      </c>
      <c r="Q99" s="222">
        <f>ROUND(E99*P99,5)</f>
        <v>0</v>
      </c>
      <c r="R99" s="222"/>
      <c r="S99" s="222"/>
      <c r="T99" s="223">
        <v>0.22700000000000001</v>
      </c>
      <c r="U99" s="222">
        <f>ROUND(E99*T99,2)</f>
        <v>1.1399999999999999</v>
      </c>
      <c r="V99" s="212"/>
      <c r="W99" s="212"/>
      <c r="X99" s="212"/>
      <c r="Y99" s="212"/>
      <c r="Z99" s="212"/>
      <c r="AA99" s="212"/>
      <c r="AB99" s="212"/>
      <c r="AC99" s="212"/>
      <c r="AD99" s="212"/>
      <c r="AE99" s="212" t="s">
        <v>119</v>
      </c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1" x14ac:dyDescent="0.2">
      <c r="A100" s="213">
        <v>83</v>
      </c>
      <c r="B100" s="219" t="s">
        <v>279</v>
      </c>
      <c r="C100" s="262" t="s">
        <v>280</v>
      </c>
      <c r="D100" s="221" t="s">
        <v>139</v>
      </c>
      <c r="E100" s="227">
        <v>2</v>
      </c>
      <c r="F100" s="229"/>
      <c r="G100" s="230">
        <f>ROUND(E100*F100,2)</f>
        <v>0</v>
      </c>
      <c r="H100" s="229"/>
      <c r="I100" s="230">
        <f>ROUND(E100*H100,2)</f>
        <v>0</v>
      </c>
      <c r="J100" s="229"/>
      <c r="K100" s="230">
        <f>ROUND(E100*J100,2)</f>
        <v>0</v>
      </c>
      <c r="L100" s="230">
        <v>21</v>
      </c>
      <c r="M100" s="230">
        <f>G100*(1+L100/100)</f>
        <v>0</v>
      </c>
      <c r="N100" s="222">
        <v>5.1999999999999995E-4</v>
      </c>
      <c r="O100" s="222">
        <f>ROUND(E100*N100,5)</f>
        <v>1.0399999999999999E-3</v>
      </c>
      <c r="P100" s="222">
        <v>0</v>
      </c>
      <c r="Q100" s="222">
        <f>ROUND(E100*P100,5)</f>
        <v>0</v>
      </c>
      <c r="R100" s="222"/>
      <c r="S100" s="222"/>
      <c r="T100" s="223">
        <v>0.26900000000000002</v>
      </c>
      <c r="U100" s="222">
        <f>ROUND(E100*T100,2)</f>
        <v>0.54</v>
      </c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 t="s">
        <v>119</v>
      </c>
      <c r="AF100" s="212"/>
      <c r="AG100" s="212"/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1" x14ac:dyDescent="0.2">
      <c r="A101" s="213">
        <v>84</v>
      </c>
      <c r="B101" s="219" t="s">
        <v>281</v>
      </c>
      <c r="C101" s="262" t="s">
        <v>282</v>
      </c>
      <c r="D101" s="221" t="s">
        <v>139</v>
      </c>
      <c r="E101" s="227">
        <v>1</v>
      </c>
      <c r="F101" s="229"/>
      <c r="G101" s="230">
        <f>ROUND(E101*F101,2)</f>
        <v>0</v>
      </c>
      <c r="H101" s="229"/>
      <c r="I101" s="230">
        <f>ROUND(E101*H101,2)</f>
        <v>0</v>
      </c>
      <c r="J101" s="229"/>
      <c r="K101" s="230">
        <f>ROUND(E101*J101,2)</f>
        <v>0</v>
      </c>
      <c r="L101" s="230">
        <v>21</v>
      </c>
      <c r="M101" s="230">
        <f>G101*(1+L101/100)</f>
        <v>0</v>
      </c>
      <c r="N101" s="222">
        <v>7.6999999999999996E-4</v>
      </c>
      <c r="O101" s="222">
        <f>ROUND(E101*N101,5)</f>
        <v>7.6999999999999996E-4</v>
      </c>
      <c r="P101" s="222">
        <v>0</v>
      </c>
      <c r="Q101" s="222">
        <f>ROUND(E101*P101,5)</f>
        <v>0</v>
      </c>
      <c r="R101" s="222"/>
      <c r="S101" s="222"/>
      <c r="T101" s="223">
        <v>0.35099999999999998</v>
      </c>
      <c r="U101" s="222">
        <f>ROUND(E101*T101,2)</f>
        <v>0.35</v>
      </c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 t="s">
        <v>119</v>
      </c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1" x14ac:dyDescent="0.2">
      <c r="A102" s="213">
        <v>85</v>
      </c>
      <c r="B102" s="219" t="s">
        <v>283</v>
      </c>
      <c r="C102" s="262" t="s">
        <v>284</v>
      </c>
      <c r="D102" s="221" t="s">
        <v>139</v>
      </c>
      <c r="E102" s="227">
        <v>1</v>
      </c>
      <c r="F102" s="229"/>
      <c r="G102" s="230">
        <f>ROUND(E102*F102,2)</f>
        <v>0</v>
      </c>
      <c r="H102" s="229"/>
      <c r="I102" s="230">
        <f>ROUND(E102*H102,2)</f>
        <v>0</v>
      </c>
      <c r="J102" s="229"/>
      <c r="K102" s="230">
        <f>ROUND(E102*J102,2)</f>
        <v>0</v>
      </c>
      <c r="L102" s="230">
        <v>21</v>
      </c>
      <c r="M102" s="230">
        <f>G102*(1+L102/100)</f>
        <v>0</v>
      </c>
      <c r="N102" s="222">
        <v>1.0399999999999999E-3</v>
      </c>
      <c r="O102" s="222">
        <f>ROUND(E102*N102,5)</f>
        <v>1.0399999999999999E-3</v>
      </c>
      <c r="P102" s="222">
        <v>0</v>
      </c>
      <c r="Q102" s="222">
        <f>ROUND(E102*P102,5)</f>
        <v>0</v>
      </c>
      <c r="R102" s="222"/>
      <c r="S102" s="222"/>
      <c r="T102" s="223">
        <v>0.35099999999999998</v>
      </c>
      <c r="U102" s="222">
        <f>ROUND(E102*T102,2)</f>
        <v>0.35</v>
      </c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 t="s">
        <v>119</v>
      </c>
      <c r="AF102" s="212"/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1" x14ac:dyDescent="0.2">
      <c r="A103" s="213">
        <v>86</v>
      </c>
      <c r="B103" s="219" t="s">
        <v>285</v>
      </c>
      <c r="C103" s="262" t="s">
        <v>286</v>
      </c>
      <c r="D103" s="221" t="s">
        <v>139</v>
      </c>
      <c r="E103" s="227">
        <v>1</v>
      </c>
      <c r="F103" s="229"/>
      <c r="G103" s="230">
        <f>ROUND(E103*F103,2)</f>
        <v>0</v>
      </c>
      <c r="H103" s="229"/>
      <c r="I103" s="230">
        <f>ROUND(E103*H103,2)</f>
        <v>0</v>
      </c>
      <c r="J103" s="229"/>
      <c r="K103" s="230">
        <f>ROUND(E103*J103,2)</f>
        <v>0</v>
      </c>
      <c r="L103" s="230">
        <v>21</v>
      </c>
      <c r="M103" s="230">
        <f>G103*(1+L103/100)</f>
        <v>0</v>
      </c>
      <c r="N103" s="222">
        <v>9.2000000000000003E-4</v>
      </c>
      <c r="O103" s="222">
        <f>ROUND(E103*N103,5)</f>
        <v>9.2000000000000003E-4</v>
      </c>
      <c r="P103" s="222">
        <v>0</v>
      </c>
      <c r="Q103" s="222">
        <f>ROUND(E103*P103,5)</f>
        <v>0</v>
      </c>
      <c r="R103" s="222"/>
      <c r="S103" s="222"/>
      <c r="T103" s="223">
        <v>0.35099999999999998</v>
      </c>
      <c r="U103" s="222">
        <f>ROUND(E103*T103,2)</f>
        <v>0.35</v>
      </c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 t="s">
        <v>119</v>
      </c>
      <c r="AF103" s="212"/>
      <c r="AG103" s="212"/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outlineLevel="1" x14ac:dyDescent="0.2">
      <c r="A104" s="213">
        <v>87</v>
      </c>
      <c r="B104" s="219" t="s">
        <v>287</v>
      </c>
      <c r="C104" s="262" t="s">
        <v>288</v>
      </c>
      <c r="D104" s="221" t="s">
        <v>139</v>
      </c>
      <c r="E104" s="227">
        <v>1</v>
      </c>
      <c r="F104" s="229"/>
      <c r="G104" s="230">
        <f>ROUND(E104*F104,2)</f>
        <v>0</v>
      </c>
      <c r="H104" s="229"/>
      <c r="I104" s="230">
        <f>ROUND(E104*H104,2)</f>
        <v>0</v>
      </c>
      <c r="J104" s="229"/>
      <c r="K104" s="230">
        <f>ROUND(E104*J104,2)</f>
        <v>0</v>
      </c>
      <c r="L104" s="230">
        <v>21</v>
      </c>
      <c r="M104" s="230">
        <f>G104*(1+L104/100)</f>
        <v>0</v>
      </c>
      <c r="N104" s="222">
        <v>0</v>
      </c>
      <c r="O104" s="222">
        <f>ROUND(E104*N104,5)</f>
        <v>0</v>
      </c>
      <c r="P104" s="222">
        <v>0</v>
      </c>
      <c r="Q104" s="222">
        <f>ROUND(E104*P104,5)</f>
        <v>0</v>
      </c>
      <c r="R104" s="222"/>
      <c r="S104" s="222"/>
      <c r="T104" s="223">
        <v>0.35099999999999998</v>
      </c>
      <c r="U104" s="222">
        <f>ROUND(E104*T104,2)</f>
        <v>0.35</v>
      </c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 t="s">
        <v>119</v>
      </c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1" x14ac:dyDescent="0.2">
      <c r="A105" s="213">
        <v>88</v>
      </c>
      <c r="B105" s="219" t="s">
        <v>289</v>
      </c>
      <c r="C105" s="262" t="s">
        <v>290</v>
      </c>
      <c r="D105" s="221" t="s">
        <v>139</v>
      </c>
      <c r="E105" s="227">
        <v>2</v>
      </c>
      <c r="F105" s="229"/>
      <c r="G105" s="230">
        <f>ROUND(E105*F105,2)</f>
        <v>0</v>
      </c>
      <c r="H105" s="229"/>
      <c r="I105" s="230">
        <f>ROUND(E105*H105,2)</f>
        <v>0</v>
      </c>
      <c r="J105" s="229"/>
      <c r="K105" s="230">
        <f>ROUND(E105*J105,2)</f>
        <v>0</v>
      </c>
      <c r="L105" s="230">
        <v>21</v>
      </c>
      <c r="M105" s="230">
        <f>G105*(1+L105/100)</f>
        <v>0</v>
      </c>
      <c r="N105" s="222">
        <v>0</v>
      </c>
      <c r="O105" s="222">
        <f>ROUND(E105*N105,5)</f>
        <v>0</v>
      </c>
      <c r="P105" s="222">
        <v>0</v>
      </c>
      <c r="Q105" s="222">
        <f>ROUND(E105*P105,5)</f>
        <v>0</v>
      </c>
      <c r="R105" s="222"/>
      <c r="S105" s="222"/>
      <c r="T105" s="223">
        <v>0.22700000000000001</v>
      </c>
      <c r="U105" s="222">
        <f>ROUND(E105*T105,2)</f>
        <v>0.45</v>
      </c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 t="s">
        <v>119</v>
      </c>
      <c r="AF105" s="212"/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ht="22.5" outlineLevel="1" x14ac:dyDescent="0.2">
      <c r="A106" s="213">
        <v>89</v>
      </c>
      <c r="B106" s="219" t="s">
        <v>186</v>
      </c>
      <c r="C106" s="262" t="s">
        <v>291</v>
      </c>
      <c r="D106" s="221" t="s">
        <v>139</v>
      </c>
      <c r="E106" s="227">
        <v>2</v>
      </c>
      <c r="F106" s="229"/>
      <c r="G106" s="230">
        <f>ROUND(E106*F106,2)</f>
        <v>0</v>
      </c>
      <c r="H106" s="229"/>
      <c r="I106" s="230">
        <f>ROUND(E106*H106,2)</f>
        <v>0</v>
      </c>
      <c r="J106" s="229"/>
      <c r="K106" s="230">
        <f>ROUND(E106*J106,2)</f>
        <v>0</v>
      </c>
      <c r="L106" s="230">
        <v>21</v>
      </c>
      <c r="M106" s="230">
        <f>G106*(1+L106/100)</f>
        <v>0</v>
      </c>
      <c r="N106" s="222">
        <v>2.5000000000000001E-3</v>
      </c>
      <c r="O106" s="222">
        <f>ROUND(E106*N106,5)</f>
        <v>5.0000000000000001E-3</v>
      </c>
      <c r="P106" s="222">
        <v>0</v>
      </c>
      <c r="Q106" s="222">
        <f>ROUND(E106*P106,5)</f>
        <v>0</v>
      </c>
      <c r="R106" s="222"/>
      <c r="S106" s="222"/>
      <c r="T106" s="223">
        <v>0.22700000000000001</v>
      </c>
      <c r="U106" s="222">
        <f>ROUND(E106*T106,2)</f>
        <v>0.45</v>
      </c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 t="s">
        <v>156</v>
      </c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outlineLevel="1" x14ac:dyDescent="0.2">
      <c r="A107" s="213">
        <v>90</v>
      </c>
      <c r="B107" s="219" t="s">
        <v>292</v>
      </c>
      <c r="C107" s="262" t="s">
        <v>293</v>
      </c>
      <c r="D107" s="221" t="s">
        <v>139</v>
      </c>
      <c r="E107" s="227">
        <v>6</v>
      </c>
      <c r="F107" s="229"/>
      <c r="G107" s="230">
        <f>ROUND(E107*F107,2)</f>
        <v>0</v>
      </c>
      <c r="H107" s="229"/>
      <c r="I107" s="230">
        <f>ROUND(E107*H107,2)</f>
        <v>0</v>
      </c>
      <c r="J107" s="229"/>
      <c r="K107" s="230">
        <f>ROUND(E107*J107,2)</f>
        <v>0</v>
      </c>
      <c r="L107" s="230">
        <v>21</v>
      </c>
      <c r="M107" s="230">
        <f>G107*(1+L107/100)</f>
        <v>0</v>
      </c>
      <c r="N107" s="222">
        <v>1.9000000000000001E-4</v>
      </c>
      <c r="O107" s="222">
        <f>ROUND(E107*N107,5)</f>
        <v>1.14E-3</v>
      </c>
      <c r="P107" s="222">
        <v>0</v>
      </c>
      <c r="Q107" s="222">
        <f>ROUND(E107*P107,5)</f>
        <v>0</v>
      </c>
      <c r="R107" s="222"/>
      <c r="S107" s="222"/>
      <c r="T107" s="223">
        <v>9.2999999999999999E-2</v>
      </c>
      <c r="U107" s="222">
        <f>ROUND(E107*T107,2)</f>
        <v>0.56000000000000005</v>
      </c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 t="s">
        <v>119</v>
      </c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1" x14ac:dyDescent="0.2">
      <c r="A108" s="213">
        <v>91</v>
      </c>
      <c r="B108" s="219" t="s">
        <v>294</v>
      </c>
      <c r="C108" s="262" t="s">
        <v>295</v>
      </c>
      <c r="D108" s="221" t="s">
        <v>139</v>
      </c>
      <c r="E108" s="227">
        <v>10</v>
      </c>
      <c r="F108" s="229"/>
      <c r="G108" s="230">
        <f>ROUND(E108*F108,2)</f>
        <v>0</v>
      </c>
      <c r="H108" s="229"/>
      <c r="I108" s="230">
        <f>ROUND(E108*H108,2)</f>
        <v>0</v>
      </c>
      <c r="J108" s="229"/>
      <c r="K108" s="230">
        <f>ROUND(E108*J108,2)</f>
        <v>0</v>
      </c>
      <c r="L108" s="230">
        <v>21</v>
      </c>
      <c r="M108" s="230">
        <f>G108*(1+L108/100)</f>
        <v>0</v>
      </c>
      <c r="N108" s="222">
        <v>4.6999999999999999E-4</v>
      </c>
      <c r="O108" s="222">
        <f>ROUND(E108*N108,5)</f>
        <v>4.7000000000000002E-3</v>
      </c>
      <c r="P108" s="222">
        <v>0</v>
      </c>
      <c r="Q108" s="222">
        <f>ROUND(E108*P108,5)</f>
        <v>0</v>
      </c>
      <c r="R108" s="222"/>
      <c r="S108" s="222"/>
      <c r="T108" s="223">
        <v>8.2000000000000003E-2</v>
      </c>
      <c r="U108" s="222">
        <f>ROUND(E108*T108,2)</f>
        <v>0.82</v>
      </c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 t="s">
        <v>119</v>
      </c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ht="22.5" outlineLevel="1" x14ac:dyDescent="0.2">
      <c r="A109" s="213">
        <v>92</v>
      </c>
      <c r="B109" s="219" t="s">
        <v>296</v>
      </c>
      <c r="C109" s="262" t="s">
        <v>297</v>
      </c>
      <c r="D109" s="221" t="s">
        <v>139</v>
      </c>
      <c r="E109" s="227">
        <v>2</v>
      </c>
      <c r="F109" s="229"/>
      <c r="G109" s="230">
        <f>ROUND(E109*F109,2)</f>
        <v>0</v>
      </c>
      <c r="H109" s="229"/>
      <c r="I109" s="230">
        <f>ROUND(E109*H109,2)</f>
        <v>0</v>
      </c>
      <c r="J109" s="229"/>
      <c r="K109" s="230">
        <f>ROUND(E109*J109,2)</f>
        <v>0</v>
      </c>
      <c r="L109" s="230">
        <v>21</v>
      </c>
      <c r="M109" s="230">
        <f>G109*(1+L109/100)</f>
        <v>0</v>
      </c>
      <c r="N109" s="222">
        <v>3.6999999999999999E-4</v>
      </c>
      <c r="O109" s="222">
        <f>ROUND(E109*N109,5)</f>
        <v>7.3999999999999999E-4</v>
      </c>
      <c r="P109" s="222">
        <v>0</v>
      </c>
      <c r="Q109" s="222">
        <f>ROUND(E109*P109,5)</f>
        <v>0</v>
      </c>
      <c r="R109" s="222"/>
      <c r="S109" s="222"/>
      <c r="T109" s="223">
        <v>0.20699999999999999</v>
      </c>
      <c r="U109" s="222">
        <f>ROUND(E109*T109,2)</f>
        <v>0.41</v>
      </c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 t="s">
        <v>119</v>
      </c>
      <c r="AF109" s="212"/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outlineLevel="1" x14ac:dyDescent="0.2">
      <c r="A110" s="213">
        <v>93</v>
      </c>
      <c r="B110" s="219" t="s">
        <v>298</v>
      </c>
      <c r="C110" s="262" t="s">
        <v>299</v>
      </c>
      <c r="D110" s="221" t="s">
        <v>139</v>
      </c>
      <c r="E110" s="227">
        <v>2</v>
      </c>
      <c r="F110" s="229"/>
      <c r="G110" s="230">
        <f>ROUND(E110*F110,2)</f>
        <v>0</v>
      </c>
      <c r="H110" s="229"/>
      <c r="I110" s="230">
        <f>ROUND(E110*H110,2)</f>
        <v>0</v>
      </c>
      <c r="J110" s="229"/>
      <c r="K110" s="230">
        <f>ROUND(E110*J110,2)</f>
        <v>0</v>
      </c>
      <c r="L110" s="230">
        <v>21</v>
      </c>
      <c r="M110" s="230">
        <f>G110*(1+L110/100)</f>
        <v>0</v>
      </c>
      <c r="N110" s="222">
        <v>1.8699999999999999E-3</v>
      </c>
      <c r="O110" s="222">
        <f>ROUND(E110*N110,5)</f>
        <v>3.7399999999999998E-3</v>
      </c>
      <c r="P110" s="222">
        <v>0</v>
      </c>
      <c r="Q110" s="222">
        <f>ROUND(E110*P110,5)</f>
        <v>0</v>
      </c>
      <c r="R110" s="222"/>
      <c r="S110" s="222"/>
      <c r="T110" s="223">
        <v>0.433</v>
      </c>
      <c r="U110" s="222">
        <f>ROUND(E110*T110,2)</f>
        <v>0.87</v>
      </c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 t="s">
        <v>119</v>
      </c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ht="22.5" outlineLevel="1" x14ac:dyDescent="0.2">
      <c r="A111" s="213">
        <v>94</v>
      </c>
      <c r="B111" s="219" t="s">
        <v>225</v>
      </c>
      <c r="C111" s="262" t="s">
        <v>300</v>
      </c>
      <c r="D111" s="221" t="s">
        <v>139</v>
      </c>
      <c r="E111" s="227">
        <v>1</v>
      </c>
      <c r="F111" s="229"/>
      <c r="G111" s="230">
        <f>ROUND(E111*F111,2)</f>
        <v>0</v>
      </c>
      <c r="H111" s="229"/>
      <c r="I111" s="230">
        <f>ROUND(E111*H111,2)</f>
        <v>0</v>
      </c>
      <c r="J111" s="229"/>
      <c r="K111" s="230">
        <f>ROUND(E111*J111,2)</f>
        <v>0</v>
      </c>
      <c r="L111" s="230">
        <v>21</v>
      </c>
      <c r="M111" s="230">
        <f>G111*(1+L111/100)</f>
        <v>0</v>
      </c>
      <c r="N111" s="222">
        <v>8.0000000000000004E-4</v>
      </c>
      <c r="O111" s="222">
        <f>ROUND(E111*N111,5)</f>
        <v>8.0000000000000004E-4</v>
      </c>
      <c r="P111" s="222">
        <v>0</v>
      </c>
      <c r="Q111" s="222">
        <f>ROUND(E111*P111,5)</f>
        <v>0</v>
      </c>
      <c r="R111" s="222"/>
      <c r="S111" s="222"/>
      <c r="T111" s="223">
        <v>0.37</v>
      </c>
      <c r="U111" s="222">
        <f>ROUND(E111*T111,2)</f>
        <v>0.37</v>
      </c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 t="s">
        <v>119</v>
      </c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ht="22.5" outlineLevel="1" x14ac:dyDescent="0.2">
      <c r="A112" s="213">
        <v>95</v>
      </c>
      <c r="B112" s="219" t="s">
        <v>225</v>
      </c>
      <c r="C112" s="262" t="s">
        <v>301</v>
      </c>
      <c r="D112" s="221" t="s">
        <v>139</v>
      </c>
      <c r="E112" s="227">
        <v>3</v>
      </c>
      <c r="F112" s="229"/>
      <c r="G112" s="230">
        <f>ROUND(E112*F112,2)</f>
        <v>0</v>
      </c>
      <c r="H112" s="229"/>
      <c r="I112" s="230">
        <f>ROUND(E112*H112,2)</f>
        <v>0</v>
      </c>
      <c r="J112" s="229"/>
      <c r="K112" s="230">
        <f>ROUND(E112*J112,2)</f>
        <v>0</v>
      </c>
      <c r="L112" s="230">
        <v>21</v>
      </c>
      <c r="M112" s="230">
        <f>G112*(1+L112/100)</f>
        <v>0</v>
      </c>
      <c r="N112" s="222">
        <v>1E-3</v>
      </c>
      <c r="O112" s="222">
        <f>ROUND(E112*N112,5)</f>
        <v>3.0000000000000001E-3</v>
      </c>
      <c r="P112" s="222">
        <v>0</v>
      </c>
      <c r="Q112" s="222">
        <f>ROUND(E112*P112,5)</f>
        <v>0</v>
      </c>
      <c r="R112" s="222"/>
      <c r="S112" s="222"/>
      <c r="T112" s="223">
        <v>0.37</v>
      </c>
      <c r="U112" s="222">
        <f>ROUND(E112*T112,2)</f>
        <v>1.1100000000000001</v>
      </c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 t="s">
        <v>119</v>
      </c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ht="22.5" outlineLevel="1" x14ac:dyDescent="0.2">
      <c r="A113" s="213">
        <v>96</v>
      </c>
      <c r="B113" s="219" t="s">
        <v>302</v>
      </c>
      <c r="C113" s="262" t="s">
        <v>303</v>
      </c>
      <c r="D113" s="221" t="s">
        <v>139</v>
      </c>
      <c r="E113" s="227">
        <v>2</v>
      </c>
      <c r="F113" s="229"/>
      <c r="G113" s="230">
        <f>ROUND(E113*F113,2)</f>
        <v>0</v>
      </c>
      <c r="H113" s="229"/>
      <c r="I113" s="230">
        <f>ROUND(E113*H113,2)</f>
        <v>0</v>
      </c>
      <c r="J113" s="229"/>
      <c r="K113" s="230">
        <f>ROUND(E113*J113,2)</f>
        <v>0</v>
      </c>
      <c r="L113" s="230">
        <v>21</v>
      </c>
      <c r="M113" s="230">
        <f>G113*(1+L113/100)</f>
        <v>0</v>
      </c>
      <c r="N113" s="222">
        <v>1.2999999999999999E-3</v>
      </c>
      <c r="O113" s="222">
        <f>ROUND(E113*N113,5)</f>
        <v>2.5999999999999999E-3</v>
      </c>
      <c r="P113" s="222">
        <v>0</v>
      </c>
      <c r="Q113" s="222">
        <f>ROUND(E113*P113,5)</f>
        <v>0</v>
      </c>
      <c r="R113" s="222"/>
      <c r="S113" s="222"/>
      <c r="T113" s="223">
        <v>0.37</v>
      </c>
      <c r="U113" s="222">
        <f>ROUND(E113*T113,2)</f>
        <v>0.74</v>
      </c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 t="s">
        <v>119</v>
      </c>
      <c r="AF113" s="212"/>
      <c r="AG113" s="212"/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ht="22.5" outlineLevel="1" x14ac:dyDescent="0.2">
      <c r="A114" s="213">
        <v>97</v>
      </c>
      <c r="B114" s="219" t="s">
        <v>225</v>
      </c>
      <c r="C114" s="262" t="s">
        <v>304</v>
      </c>
      <c r="D114" s="221" t="s">
        <v>139</v>
      </c>
      <c r="E114" s="227">
        <v>1</v>
      </c>
      <c r="F114" s="229"/>
      <c r="G114" s="230">
        <f>ROUND(E114*F114,2)</f>
        <v>0</v>
      </c>
      <c r="H114" s="229"/>
      <c r="I114" s="230">
        <f>ROUND(E114*H114,2)</f>
        <v>0</v>
      </c>
      <c r="J114" s="229"/>
      <c r="K114" s="230">
        <f>ROUND(E114*J114,2)</f>
        <v>0</v>
      </c>
      <c r="L114" s="230">
        <v>21</v>
      </c>
      <c r="M114" s="230">
        <f>G114*(1+L114/100)</f>
        <v>0</v>
      </c>
      <c r="N114" s="222">
        <v>8.0000000000000004E-4</v>
      </c>
      <c r="O114" s="222">
        <f>ROUND(E114*N114,5)</f>
        <v>8.0000000000000004E-4</v>
      </c>
      <c r="P114" s="222">
        <v>0</v>
      </c>
      <c r="Q114" s="222">
        <f>ROUND(E114*P114,5)</f>
        <v>0</v>
      </c>
      <c r="R114" s="222"/>
      <c r="S114" s="222"/>
      <c r="T114" s="223">
        <v>0.37</v>
      </c>
      <c r="U114" s="222">
        <f>ROUND(E114*T114,2)</f>
        <v>0.37</v>
      </c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 t="s">
        <v>119</v>
      </c>
      <c r="AF114" s="212"/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outlineLevel="1" x14ac:dyDescent="0.2">
      <c r="A115" s="213">
        <v>98</v>
      </c>
      <c r="B115" s="219" t="s">
        <v>305</v>
      </c>
      <c r="C115" s="262" t="s">
        <v>306</v>
      </c>
      <c r="D115" s="221" t="s">
        <v>143</v>
      </c>
      <c r="E115" s="227">
        <v>282</v>
      </c>
      <c r="F115" s="229"/>
      <c r="G115" s="230">
        <f>ROUND(E115*F115,2)</f>
        <v>0</v>
      </c>
      <c r="H115" s="229"/>
      <c r="I115" s="230">
        <f>ROUND(E115*H115,2)</f>
        <v>0</v>
      </c>
      <c r="J115" s="229"/>
      <c r="K115" s="230">
        <f>ROUND(E115*J115,2)</f>
        <v>0</v>
      </c>
      <c r="L115" s="230">
        <v>21</v>
      </c>
      <c r="M115" s="230">
        <f>G115*(1+L115/100)</f>
        <v>0</v>
      </c>
      <c r="N115" s="222">
        <v>0</v>
      </c>
      <c r="O115" s="222">
        <f>ROUND(E115*N115,5)</f>
        <v>0</v>
      </c>
      <c r="P115" s="222">
        <v>0</v>
      </c>
      <c r="Q115" s="222">
        <f>ROUND(E115*P115,5)</f>
        <v>0</v>
      </c>
      <c r="R115" s="222"/>
      <c r="S115" s="222"/>
      <c r="T115" s="223">
        <v>2.9000000000000001E-2</v>
      </c>
      <c r="U115" s="222">
        <f>ROUND(E115*T115,2)</f>
        <v>8.18</v>
      </c>
      <c r="V115" s="212"/>
      <c r="W115" s="212"/>
      <c r="X115" s="212"/>
      <c r="Y115" s="212"/>
      <c r="Z115" s="212"/>
      <c r="AA115" s="212"/>
      <c r="AB115" s="212"/>
      <c r="AC115" s="212"/>
      <c r="AD115" s="212"/>
      <c r="AE115" s="212" t="s">
        <v>119</v>
      </c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outlineLevel="1" x14ac:dyDescent="0.2">
      <c r="A116" s="213">
        <v>99</v>
      </c>
      <c r="B116" s="219" t="s">
        <v>307</v>
      </c>
      <c r="C116" s="262" t="s">
        <v>308</v>
      </c>
      <c r="D116" s="221" t="s">
        <v>143</v>
      </c>
      <c r="E116" s="227">
        <v>282</v>
      </c>
      <c r="F116" s="229"/>
      <c r="G116" s="230">
        <f>ROUND(E116*F116,2)</f>
        <v>0</v>
      </c>
      <c r="H116" s="229"/>
      <c r="I116" s="230">
        <f>ROUND(E116*H116,2)</f>
        <v>0</v>
      </c>
      <c r="J116" s="229"/>
      <c r="K116" s="230">
        <f>ROUND(E116*J116,2)</f>
        <v>0</v>
      </c>
      <c r="L116" s="230">
        <v>21</v>
      </c>
      <c r="M116" s="230">
        <f>G116*(1+L116/100)</f>
        <v>0</v>
      </c>
      <c r="N116" s="222">
        <v>1.0000000000000001E-5</v>
      </c>
      <c r="O116" s="222">
        <f>ROUND(E116*N116,5)</f>
        <v>2.82E-3</v>
      </c>
      <c r="P116" s="222">
        <v>0</v>
      </c>
      <c r="Q116" s="222">
        <f>ROUND(E116*P116,5)</f>
        <v>0</v>
      </c>
      <c r="R116" s="222"/>
      <c r="S116" s="222"/>
      <c r="T116" s="223">
        <v>6.2E-2</v>
      </c>
      <c r="U116" s="222">
        <f>ROUND(E116*T116,2)</f>
        <v>17.48</v>
      </c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 t="s">
        <v>119</v>
      </c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1" x14ac:dyDescent="0.2">
      <c r="A117" s="213">
        <v>100</v>
      </c>
      <c r="B117" s="219" t="s">
        <v>307</v>
      </c>
      <c r="C117" s="262" t="s">
        <v>309</v>
      </c>
      <c r="D117" s="221" t="s">
        <v>136</v>
      </c>
      <c r="E117" s="227">
        <v>1</v>
      </c>
      <c r="F117" s="229"/>
      <c r="G117" s="230">
        <f>ROUND(E117*F117,2)</f>
        <v>0</v>
      </c>
      <c r="H117" s="229"/>
      <c r="I117" s="230">
        <f>ROUND(E117*H117,2)</f>
        <v>0</v>
      </c>
      <c r="J117" s="229"/>
      <c r="K117" s="230">
        <f>ROUND(E117*J117,2)</f>
        <v>0</v>
      </c>
      <c r="L117" s="230">
        <v>21</v>
      </c>
      <c r="M117" s="230">
        <f>G117*(1+L117/100)</f>
        <v>0</v>
      </c>
      <c r="N117" s="222">
        <v>1.0000000000000001E-5</v>
      </c>
      <c r="O117" s="222">
        <f>ROUND(E117*N117,5)</f>
        <v>1.0000000000000001E-5</v>
      </c>
      <c r="P117" s="222">
        <v>0</v>
      </c>
      <c r="Q117" s="222">
        <f>ROUND(E117*P117,5)</f>
        <v>0</v>
      </c>
      <c r="R117" s="222"/>
      <c r="S117" s="222"/>
      <c r="T117" s="223">
        <v>6.2E-2</v>
      </c>
      <c r="U117" s="222">
        <f>ROUND(E117*T117,2)</f>
        <v>0.06</v>
      </c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 t="s">
        <v>119</v>
      </c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outlineLevel="1" x14ac:dyDescent="0.2">
      <c r="A118" s="213">
        <v>101</v>
      </c>
      <c r="B118" s="219" t="s">
        <v>310</v>
      </c>
      <c r="C118" s="262" t="s">
        <v>311</v>
      </c>
      <c r="D118" s="221" t="s">
        <v>128</v>
      </c>
      <c r="E118" s="227">
        <v>0.28599999999999998</v>
      </c>
      <c r="F118" s="229"/>
      <c r="G118" s="230">
        <f>ROUND(E118*F118,2)</f>
        <v>0</v>
      </c>
      <c r="H118" s="229"/>
      <c r="I118" s="230">
        <f>ROUND(E118*H118,2)</f>
        <v>0</v>
      </c>
      <c r="J118" s="229"/>
      <c r="K118" s="230">
        <f>ROUND(E118*J118,2)</f>
        <v>0</v>
      </c>
      <c r="L118" s="230">
        <v>21</v>
      </c>
      <c r="M118" s="230">
        <f>G118*(1+L118/100)</f>
        <v>0</v>
      </c>
      <c r="N118" s="222">
        <v>0</v>
      </c>
      <c r="O118" s="222">
        <f>ROUND(E118*N118,5)</f>
        <v>0</v>
      </c>
      <c r="P118" s="222">
        <v>0</v>
      </c>
      <c r="Q118" s="222">
        <f>ROUND(E118*P118,5)</f>
        <v>0</v>
      </c>
      <c r="R118" s="222"/>
      <c r="S118" s="222"/>
      <c r="T118" s="223">
        <v>1.3740000000000001</v>
      </c>
      <c r="U118" s="222">
        <f>ROUND(E118*T118,2)</f>
        <v>0.39</v>
      </c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 t="s">
        <v>119</v>
      </c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x14ac:dyDescent="0.2">
      <c r="A119" s="214" t="s">
        <v>114</v>
      </c>
      <c r="B119" s="220" t="s">
        <v>79</v>
      </c>
      <c r="C119" s="263" t="s">
        <v>80</v>
      </c>
      <c r="D119" s="224"/>
      <c r="E119" s="228"/>
      <c r="F119" s="231"/>
      <c r="G119" s="231">
        <f>SUMIF(AE120:AE128,"&lt;&gt;NOR",G120:G128)</f>
        <v>0</v>
      </c>
      <c r="H119" s="231"/>
      <c r="I119" s="231">
        <f>SUM(I120:I128)</f>
        <v>0</v>
      </c>
      <c r="J119" s="231"/>
      <c r="K119" s="231">
        <f>SUM(K120:K128)</f>
        <v>0</v>
      </c>
      <c r="L119" s="231"/>
      <c r="M119" s="231">
        <f>SUM(M120:M128)</f>
        <v>0</v>
      </c>
      <c r="N119" s="225"/>
      <c r="O119" s="225">
        <f>SUM(O120:O128)</f>
        <v>3.2490000000000005E-2</v>
      </c>
      <c r="P119" s="225"/>
      <c r="Q119" s="225">
        <f>SUM(Q120:Q128)</f>
        <v>0.24337</v>
      </c>
      <c r="R119" s="225"/>
      <c r="S119" s="225"/>
      <c r="T119" s="226"/>
      <c r="U119" s="225">
        <f>SUM(U120:U128)</f>
        <v>6.89</v>
      </c>
      <c r="AE119" t="s">
        <v>115</v>
      </c>
    </row>
    <row r="120" spans="1:60" outlineLevel="1" x14ac:dyDescent="0.2">
      <c r="A120" s="213">
        <v>102</v>
      </c>
      <c r="B120" s="219" t="s">
        <v>312</v>
      </c>
      <c r="C120" s="262" t="s">
        <v>313</v>
      </c>
      <c r="D120" s="221" t="s">
        <v>143</v>
      </c>
      <c r="E120" s="227">
        <v>35</v>
      </c>
      <c r="F120" s="229"/>
      <c r="G120" s="230">
        <f>ROUND(E120*F120,2)</f>
        <v>0</v>
      </c>
      <c r="H120" s="229"/>
      <c r="I120" s="230">
        <f>ROUND(E120*H120,2)</f>
        <v>0</v>
      </c>
      <c r="J120" s="229"/>
      <c r="K120" s="230">
        <f>ROUND(E120*J120,2)</f>
        <v>0</v>
      </c>
      <c r="L120" s="230">
        <v>21</v>
      </c>
      <c r="M120" s="230">
        <f>G120*(1+L120/100)</f>
        <v>0</v>
      </c>
      <c r="N120" s="222">
        <v>1.1E-4</v>
      </c>
      <c r="O120" s="222">
        <f>ROUND(E120*N120,5)</f>
        <v>3.8500000000000001E-3</v>
      </c>
      <c r="P120" s="222">
        <v>2.15E-3</v>
      </c>
      <c r="Q120" s="222">
        <f>ROUND(E120*P120,5)</f>
        <v>7.5249999999999997E-2</v>
      </c>
      <c r="R120" s="222"/>
      <c r="S120" s="222"/>
      <c r="T120" s="223">
        <v>0.03</v>
      </c>
      <c r="U120" s="222">
        <f>ROUND(E120*T120,2)</f>
        <v>1.05</v>
      </c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 t="s">
        <v>119</v>
      </c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ht="22.5" outlineLevel="1" x14ac:dyDescent="0.2">
      <c r="A121" s="213">
        <v>103</v>
      </c>
      <c r="B121" s="219" t="s">
        <v>314</v>
      </c>
      <c r="C121" s="262" t="s">
        <v>315</v>
      </c>
      <c r="D121" s="221" t="s">
        <v>143</v>
      </c>
      <c r="E121" s="227">
        <v>11</v>
      </c>
      <c r="F121" s="229"/>
      <c r="G121" s="230">
        <f>ROUND(E121*F121,2)</f>
        <v>0</v>
      </c>
      <c r="H121" s="229"/>
      <c r="I121" s="230">
        <f>ROUND(E121*H121,2)</f>
        <v>0</v>
      </c>
      <c r="J121" s="229"/>
      <c r="K121" s="230">
        <f>ROUND(E121*J121,2)</f>
        <v>0</v>
      </c>
      <c r="L121" s="230">
        <v>21</v>
      </c>
      <c r="M121" s="230">
        <f>G121*(1+L121/100)</f>
        <v>0</v>
      </c>
      <c r="N121" s="222">
        <v>3.8999999999999999E-4</v>
      </c>
      <c r="O121" s="222">
        <f>ROUND(E121*N121,5)</f>
        <v>4.2900000000000004E-3</v>
      </c>
      <c r="P121" s="222">
        <v>3.4199999999999999E-3</v>
      </c>
      <c r="Q121" s="222">
        <f>ROUND(E121*P121,5)</f>
        <v>3.7620000000000001E-2</v>
      </c>
      <c r="R121" s="222"/>
      <c r="S121" s="222"/>
      <c r="T121" s="223">
        <v>4.3999999999999997E-2</v>
      </c>
      <c r="U121" s="222">
        <f>ROUND(E121*T121,2)</f>
        <v>0.48</v>
      </c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 t="s">
        <v>119</v>
      </c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1" x14ac:dyDescent="0.2">
      <c r="A122" s="213">
        <v>104</v>
      </c>
      <c r="B122" s="219" t="s">
        <v>316</v>
      </c>
      <c r="C122" s="262" t="s">
        <v>317</v>
      </c>
      <c r="D122" s="221" t="s">
        <v>254</v>
      </c>
      <c r="E122" s="227">
        <v>3</v>
      </c>
      <c r="F122" s="229"/>
      <c r="G122" s="230">
        <f>ROUND(E122*F122,2)</f>
        <v>0</v>
      </c>
      <c r="H122" s="229"/>
      <c r="I122" s="230">
        <f>ROUND(E122*H122,2)</f>
        <v>0</v>
      </c>
      <c r="J122" s="229"/>
      <c r="K122" s="230">
        <f>ROUND(E122*J122,2)</f>
        <v>0</v>
      </c>
      <c r="L122" s="230">
        <v>21</v>
      </c>
      <c r="M122" s="230">
        <f>G122*(1+L122/100)</f>
        <v>0</v>
      </c>
      <c r="N122" s="222">
        <v>0</v>
      </c>
      <c r="O122" s="222">
        <f>ROUND(E122*N122,5)</f>
        <v>0</v>
      </c>
      <c r="P122" s="222">
        <v>4.3499999999999997E-2</v>
      </c>
      <c r="Q122" s="222">
        <f>ROUND(E122*P122,5)</f>
        <v>0.1305</v>
      </c>
      <c r="R122" s="222"/>
      <c r="S122" s="222"/>
      <c r="T122" s="223">
        <v>0.71299999999999997</v>
      </c>
      <c r="U122" s="222">
        <f>ROUND(E122*T122,2)</f>
        <v>2.14</v>
      </c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 t="s">
        <v>119</v>
      </c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outlineLevel="1" x14ac:dyDescent="0.2">
      <c r="A123" s="213">
        <v>105</v>
      </c>
      <c r="B123" s="219" t="s">
        <v>247</v>
      </c>
      <c r="C123" s="262" t="s">
        <v>318</v>
      </c>
      <c r="D123" s="221" t="s">
        <v>128</v>
      </c>
      <c r="E123" s="227">
        <v>0.24399999999999999</v>
      </c>
      <c r="F123" s="229"/>
      <c r="G123" s="230">
        <f>ROUND(E123*F123,2)</f>
        <v>0</v>
      </c>
      <c r="H123" s="229"/>
      <c r="I123" s="230">
        <f>ROUND(E123*H123,2)</f>
        <v>0</v>
      </c>
      <c r="J123" s="229"/>
      <c r="K123" s="230">
        <f>ROUND(E123*J123,2)</f>
        <v>0</v>
      </c>
      <c r="L123" s="230">
        <v>21</v>
      </c>
      <c r="M123" s="230">
        <f>G123*(1+L123/100)</f>
        <v>0</v>
      </c>
      <c r="N123" s="222">
        <v>0</v>
      </c>
      <c r="O123" s="222">
        <f>ROUND(E123*N123,5)</f>
        <v>0</v>
      </c>
      <c r="P123" s="222">
        <v>0</v>
      </c>
      <c r="Q123" s="222">
        <f>ROUND(E123*P123,5)</f>
        <v>0</v>
      </c>
      <c r="R123" s="222"/>
      <c r="S123" s="222"/>
      <c r="T123" s="223">
        <v>4.1550000000000002</v>
      </c>
      <c r="U123" s="222">
        <f>ROUND(E123*T123,2)</f>
        <v>1.01</v>
      </c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 t="s">
        <v>119</v>
      </c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outlineLevel="1" x14ac:dyDescent="0.2">
      <c r="A124" s="213">
        <v>106</v>
      </c>
      <c r="B124" s="219" t="s">
        <v>154</v>
      </c>
      <c r="C124" s="262" t="s">
        <v>249</v>
      </c>
      <c r="D124" s="221" t="s">
        <v>128</v>
      </c>
      <c r="E124" s="227">
        <v>0.24399999999999999</v>
      </c>
      <c r="F124" s="229"/>
      <c r="G124" s="230">
        <f>ROUND(E124*F124,2)</f>
        <v>0</v>
      </c>
      <c r="H124" s="229"/>
      <c r="I124" s="230">
        <f>ROUND(E124*H124,2)</f>
        <v>0</v>
      </c>
      <c r="J124" s="229"/>
      <c r="K124" s="230">
        <f>ROUND(E124*J124,2)</f>
        <v>0</v>
      </c>
      <c r="L124" s="230">
        <v>21</v>
      </c>
      <c r="M124" s="230">
        <f>G124*(1+L124/100)</f>
        <v>0</v>
      </c>
      <c r="N124" s="222">
        <v>0</v>
      </c>
      <c r="O124" s="222">
        <f>ROUND(E124*N124,5)</f>
        <v>0</v>
      </c>
      <c r="P124" s="222">
        <v>0</v>
      </c>
      <c r="Q124" s="222">
        <f>ROUND(E124*P124,5)</f>
        <v>0</v>
      </c>
      <c r="R124" s="222"/>
      <c r="S124" s="222"/>
      <c r="T124" s="223">
        <v>2.68</v>
      </c>
      <c r="U124" s="222">
        <f>ROUND(E124*T124,2)</f>
        <v>0.65</v>
      </c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 t="s">
        <v>156</v>
      </c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outlineLevel="1" x14ac:dyDescent="0.2">
      <c r="A125" s="213">
        <v>107</v>
      </c>
      <c r="B125" s="219" t="s">
        <v>319</v>
      </c>
      <c r="C125" s="262" t="s">
        <v>320</v>
      </c>
      <c r="D125" s="221" t="s">
        <v>143</v>
      </c>
      <c r="E125" s="227">
        <v>1</v>
      </c>
      <c r="F125" s="229"/>
      <c r="G125" s="230">
        <f>ROUND(E125*F125,2)</f>
        <v>0</v>
      </c>
      <c r="H125" s="229"/>
      <c r="I125" s="230">
        <f>ROUND(E125*H125,2)</f>
        <v>0</v>
      </c>
      <c r="J125" s="229"/>
      <c r="K125" s="230">
        <f>ROUND(E125*J125,2)</f>
        <v>0</v>
      </c>
      <c r="L125" s="230">
        <v>21</v>
      </c>
      <c r="M125" s="230">
        <f>G125*(1+L125/100)</f>
        <v>0</v>
      </c>
      <c r="N125" s="222">
        <v>2.1690000000000001E-2</v>
      </c>
      <c r="O125" s="222">
        <f>ROUND(E125*N125,5)</f>
        <v>2.1690000000000001E-2</v>
      </c>
      <c r="P125" s="222">
        <v>0</v>
      </c>
      <c r="Q125" s="222">
        <f>ROUND(E125*P125,5)</f>
        <v>0</v>
      </c>
      <c r="R125" s="222"/>
      <c r="S125" s="222"/>
      <c r="T125" s="223">
        <v>0.79300000000000004</v>
      </c>
      <c r="U125" s="222">
        <f>ROUND(E125*T125,2)</f>
        <v>0.79</v>
      </c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 t="s">
        <v>119</v>
      </c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outlineLevel="1" x14ac:dyDescent="0.2">
      <c r="A126" s="213">
        <v>108</v>
      </c>
      <c r="B126" s="219" t="s">
        <v>321</v>
      </c>
      <c r="C126" s="262" t="s">
        <v>322</v>
      </c>
      <c r="D126" s="221" t="s">
        <v>139</v>
      </c>
      <c r="E126" s="227">
        <v>1</v>
      </c>
      <c r="F126" s="229"/>
      <c r="G126" s="230">
        <f>ROUND(E126*F126,2)</f>
        <v>0</v>
      </c>
      <c r="H126" s="229"/>
      <c r="I126" s="230">
        <f>ROUND(E126*H126,2)</f>
        <v>0</v>
      </c>
      <c r="J126" s="229"/>
      <c r="K126" s="230">
        <f>ROUND(E126*J126,2)</f>
        <v>0</v>
      </c>
      <c r="L126" s="230">
        <v>21</v>
      </c>
      <c r="M126" s="230">
        <f>G126*(1+L126/100)</f>
        <v>0</v>
      </c>
      <c r="N126" s="222">
        <v>1.3600000000000001E-3</v>
      </c>
      <c r="O126" s="222">
        <f>ROUND(E126*N126,5)</f>
        <v>1.3600000000000001E-3</v>
      </c>
      <c r="P126" s="222">
        <v>0</v>
      </c>
      <c r="Q126" s="222">
        <f>ROUND(E126*P126,5)</f>
        <v>0</v>
      </c>
      <c r="R126" s="222"/>
      <c r="S126" s="222"/>
      <c r="T126" s="223">
        <v>0.35099999999999998</v>
      </c>
      <c r="U126" s="222">
        <f>ROUND(E126*T126,2)</f>
        <v>0.35</v>
      </c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 t="s">
        <v>119</v>
      </c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</row>
    <row r="127" spans="1:60" ht="22.5" outlineLevel="1" x14ac:dyDescent="0.2">
      <c r="A127" s="213">
        <v>109</v>
      </c>
      <c r="B127" s="219" t="s">
        <v>302</v>
      </c>
      <c r="C127" s="262" t="s">
        <v>323</v>
      </c>
      <c r="D127" s="221" t="s">
        <v>139</v>
      </c>
      <c r="E127" s="227">
        <v>1</v>
      </c>
      <c r="F127" s="229"/>
      <c r="G127" s="230">
        <f>ROUND(E127*F127,2)</f>
        <v>0</v>
      </c>
      <c r="H127" s="229"/>
      <c r="I127" s="230">
        <f>ROUND(E127*H127,2)</f>
        <v>0</v>
      </c>
      <c r="J127" s="229"/>
      <c r="K127" s="230">
        <f>ROUND(E127*J127,2)</f>
        <v>0</v>
      </c>
      <c r="L127" s="230">
        <v>21</v>
      </c>
      <c r="M127" s="230">
        <f>G127*(1+L127/100)</f>
        <v>0</v>
      </c>
      <c r="N127" s="222">
        <v>1.2999999999999999E-3</v>
      </c>
      <c r="O127" s="222">
        <f>ROUND(E127*N127,5)</f>
        <v>1.2999999999999999E-3</v>
      </c>
      <c r="P127" s="222">
        <v>0</v>
      </c>
      <c r="Q127" s="222">
        <f>ROUND(E127*P127,5)</f>
        <v>0</v>
      </c>
      <c r="R127" s="222"/>
      <c r="S127" s="222"/>
      <c r="T127" s="223">
        <v>0.37</v>
      </c>
      <c r="U127" s="222">
        <f>ROUND(E127*T127,2)</f>
        <v>0.37</v>
      </c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 t="s">
        <v>119</v>
      </c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outlineLevel="1" x14ac:dyDescent="0.2">
      <c r="A128" s="213">
        <v>110</v>
      </c>
      <c r="B128" s="219" t="s">
        <v>324</v>
      </c>
      <c r="C128" s="262" t="s">
        <v>325</v>
      </c>
      <c r="D128" s="221" t="s">
        <v>128</v>
      </c>
      <c r="E128" s="227">
        <v>3.3000000000000002E-2</v>
      </c>
      <c r="F128" s="229"/>
      <c r="G128" s="230">
        <f>ROUND(E128*F128,2)</f>
        <v>0</v>
      </c>
      <c r="H128" s="229"/>
      <c r="I128" s="230">
        <f>ROUND(E128*H128,2)</f>
        <v>0</v>
      </c>
      <c r="J128" s="229"/>
      <c r="K128" s="230">
        <f>ROUND(E128*J128,2)</f>
        <v>0</v>
      </c>
      <c r="L128" s="230">
        <v>21</v>
      </c>
      <c r="M128" s="230">
        <f>G128*(1+L128/100)</f>
        <v>0</v>
      </c>
      <c r="N128" s="222">
        <v>0</v>
      </c>
      <c r="O128" s="222">
        <f>ROUND(E128*N128,5)</f>
        <v>0</v>
      </c>
      <c r="P128" s="222">
        <v>0</v>
      </c>
      <c r="Q128" s="222">
        <f>ROUND(E128*P128,5)</f>
        <v>0</v>
      </c>
      <c r="R128" s="222"/>
      <c r="S128" s="222"/>
      <c r="T128" s="223">
        <v>1.379</v>
      </c>
      <c r="U128" s="222">
        <f>ROUND(E128*T128,2)</f>
        <v>0.05</v>
      </c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 t="s">
        <v>119</v>
      </c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</row>
    <row r="129" spans="1:60" x14ac:dyDescent="0.2">
      <c r="A129" s="214" t="s">
        <v>114</v>
      </c>
      <c r="B129" s="220" t="s">
        <v>81</v>
      </c>
      <c r="C129" s="263" t="s">
        <v>82</v>
      </c>
      <c r="D129" s="224"/>
      <c r="E129" s="228"/>
      <c r="F129" s="231"/>
      <c r="G129" s="231">
        <f>SUMIF(AE130:AE194,"&lt;&gt;NOR",G130:G194)</f>
        <v>0</v>
      </c>
      <c r="H129" s="231"/>
      <c r="I129" s="231">
        <f>SUM(I130:I194)</f>
        <v>0</v>
      </c>
      <c r="J129" s="231"/>
      <c r="K129" s="231">
        <f>SUM(K130:K194)</f>
        <v>0</v>
      </c>
      <c r="L129" s="231"/>
      <c r="M129" s="231">
        <f>SUM(M130:M194)</f>
        <v>0</v>
      </c>
      <c r="N129" s="225"/>
      <c r="O129" s="225">
        <f>SUM(O130:O194)</f>
        <v>1.7203999999999988</v>
      </c>
      <c r="P129" s="225"/>
      <c r="Q129" s="225">
        <f>SUM(Q130:Q194)</f>
        <v>0.59077000000000002</v>
      </c>
      <c r="R129" s="225"/>
      <c r="S129" s="225"/>
      <c r="T129" s="226"/>
      <c r="U129" s="225">
        <f>SUM(U130:U194)</f>
        <v>275.03999999999991</v>
      </c>
      <c r="AE129" t="s">
        <v>115</v>
      </c>
    </row>
    <row r="130" spans="1:60" outlineLevel="1" x14ac:dyDescent="0.2">
      <c r="A130" s="213">
        <v>111</v>
      </c>
      <c r="B130" s="219" t="s">
        <v>326</v>
      </c>
      <c r="C130" s="262" t="s">
        <v>327</v>
      </c>
      <c r="D130" s="221" t="s">
        <v>254</v>
      </c>
      <c r="E130" s="227">
        <v>13</v>
      </c>
      <c r="F130" s="229"/>
      <c r="G130" s="230">
        <f>ROUND(E130*F130,2)</f>
        <v>0</v>
      </c>
      <c r="H130" s="229"/>
      <c r="I130" s="230">
        <f>ROUND(E130*H130,2)</f>
        <v>0</v>
      </c>
      <c r="J130" s="229"/>
      <c r="K130" s="230">
        <f>ROUND(E130*J130,2)</f>
        <v>0</v>
      </c>
      <c r="L130" s="230">
        <v>21</v>
      </c>
      <c r="M130" s="230">
        <f>G130*(1+L130/100)</f>
        <v>0</v>
      </c>
      <c r="N130" s="222">
        <v>0</v>
      </c>
      <c r="O130" s="222">
        <f>ROUND(E130*N130,5)</f>
        <v>0</v>
      </c>
      <c r="P130" s="222">
        <v>1.933E-2</v>
      </c>
      <c r="Q130" s="222">
        <f>ROUND(E130*P130,5)</f>
        <v>0.25129000000000001</v>
      </c>
      <c r="R130" s="222"/>
      <c r="S130" s="222"/>
      <c r="T130" s="223">
        <v>0.59</v>
      </c>
      <c r="U130" s="222">
        <f>ROUND(E130*T130,2)</f>
        <v>7.67</v>
      </c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 t="s">
        <v>119</v>
      </c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outlineLevel="1" x14ac:dyDescent="0.2">
      <c r="A131" s="213">
        <v>112</v>
      </c>
      <c r="B131" s="219" t="s">
        <v>328</v>
      </c>
      <c r="C131" s="262" t="s">
        <v>329</v>
      </c>
      <c r="D131" s="221" t="s">
        <v>254</v>
      </c>
      <c r="E131" s="227">
        <v>16</v>
      </c>
      <c r="F131" s="229"/>
      <c r="G131" s="230">
        <f>ROUND(E131*F131,2)</f>
        <v>0</v>
      </c>
      <c r="H131" s="229"/>
      <c r="I131" s="230">
        <f>ROUND(E131*H131,2)</f>
        <v>0</v>
      </c>
      <c r="J131" s="229"/>
      <c r="K131" s="230">
        <f>ROUND(E131*J131,2)</f>
        <v>0</v>
      </c>
      <c r="L131" s="230">
        <v>21</v>
      </c>
      <c r="M131" s="230">
        <f>G131*(1+L131/100)</f>
        <v>0</v>
      </c>
      <c r="N131" s="222">
        <v>0</v>
      </c>
      <c r="O131" s="222">
        <f>ROUND(E131*N131,5)</f>
        <v>0</v>
      </c>
      <c r="P131" s="222">
        <v>1.9460000000000002E-2</v>
      </c>
      <c r="Q131" s="222">
        <f>ROUND(E131*P131,5)</f>
        <v>0.31136000000000003</v>
      </c>
      <c r="R131" s="222"/>
      <c r="S131" s="222"/>
      <c r="T131" s="223">
        <v>0.38200000000000001</v>
      </c>
      <c r="U131" s="222">
        <f>ROUND(E131*T131,2)</f>
        <v>6.11</v>
      </c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 t="s">
        <v>119</v>
      </c>
      <c r="AF131" s="212"/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</row>
    <row r="132" spans="1:60" outlineLevel="1" x14ac:dyDescent="0.2">
      <c r="A132" s="213">
        <v>113</v>
      </c>
      <c r="B132" s="219" t="s">
        <v>330</v>
      </c>
      <c r="C132" s="262" t="s">
        <v>331</v>
      </c>
      <c r="D132" s="221" t="s">
        <v>254</v>
      </c>
      <c r="E132" s="227">
        <v>13</v>
      </c>
      <c r="F132" s="229"/>
      <c r="G132" s="230">
        <f>ROUND(E132*F132,2)</f>
        <v>0</v>
      </c>
      <c r="H132" s="229"/>
      <c r="I132" s="230">
        <f>ROUND(E132*H132,2)</f>
        <v>0</v>
      </c>
      <c r="J132" s="229"/>
      <c r="K132" s="230">
        <f>ROUND(E132*J132,2)</f>
        <v>0</v>
      </c>
      <c r="L132" s="230">
        <v>21</v>
      </c>
      <c r="M132" s="230">
        <f>G132*(1+L132/100)</f>
        <v>0</v>
      </c>
      <c r="N132" s="222">
        <v>0</v>
      </c>
      <c r="O132" s="222">
        <f>ROUND(E132*N132,5)</f>
        <v>0</v>
      </c>
      <c r="P132" s="222">
        <v>1.56E-3</v>
      </c>
      <c r="Q132" s="222">
        <f>ROUND(E132*P132,5)</f>
        <v>2.0279999999999999E-2</v>
      </c>
      <c r="R132" s="222"/>
      <c r="S132" s="222"/>
      <c r="T132" s="223">
        <v>0.217</v>
      </c>
      <c r="U132" s="222">
        <f>ROUND(E132*T132,2)</f>
        <v>2.82</v>
      </c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 t="s">
        <v>119</v>
      </c>
      <c r="AF132" s="212"/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ht="22.5" outlineLevel="1" x14ac:dyDescent="0.2">
      <c r="A133" s="213">
        <v>114</v>
      </c>
      <c r="B133" s="219" t="s">
        <v>332</v>
      </c>
      <c r="C133" s="262" t="s">
        <v>333</v>
      </c>
      <c r="D133" s="221" t="s">
        <v>139</v>
      </c>
      <c r="E133" s="227">
        <v>16</v>
      </c>
      <c r="F133" s="229"/>
      <c r="G133" s="230">
        <f>ROUND(E133*F133,2)</f>
        <v>0</v>
      </c>
      <c r="H133" s="229"/>
      <c r="I133" s="230">
        <f>ROUND(E133*H133,2)</f>
        <v>0</v>
      </c>
      <c r="J133" s="229"/>
      <c r="K133" s="230">
        <f>ROUND(E133*J133,2)</f>
        <v>0</v>
      </c>
      <c r="L133" s="230">
        <v>21</v>
      </c>
      <c r="M133" s="230">
        <f>G133*(1+L133/100)</f>
        <v>0</v>
      </c>
      <c r="N133" s="222">
        <v>0</v>
      </c>
      <c r="O133" s="222">
        <f>ROUND(E133*N133,5)</f>
        <v>0</v>
      </c>
      <c r="P133" s="222">
        <v>4.8999999999999998E-4</v>
      </c>
      <c r="Q133" s="222">
        <f>ROUND(E133*P133,5)</f>
        <v>7.8399999999999997E-3</v>
      </c>
      <c r="R133" s="222"/>
      <c r="S133" s="222"/>
      <c r="T133" s="223">
        <v>0.114</v>
      </c>
      <c r="U133" s="222">
        <f>ROUND(E133*T133,2)</f>
        <v>1.82</v>
      </c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 t="s">
        <v>119</v>
      </c>
      <c r="AF133" s="212"/>
      <c r="AG133" s="212"/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</row>
    <row r="134" spans="1:60" outlineLevel="1" x14ac:dyDescent="0.2">
      <c r="A134" s="213">
        <v>115</v>
      </c>
      <c r="B134" s="219" t="s">
        <v>154</v>
      </c>
      <c r="C134" s="262" t="s">
        <v>249</v>
      </c>
      <c r="D134" s="221" t="s">
        <v>128</v>
      </c>
      <c r="E134" s="227">
        <v>0.59099999999999997</v>
      </c>
      <c r="F134" s="229"/>
      <c r="G134" s="230">
        <f>ROUND(E134*F134,2)</f>
        <v>0</v>
      </c>
      <c r="H134" s="229"/>
      <c r="I134" s="230">
        <f>ROUND(E134*H134,2)</f>
        <v>0</v>
      </c>
      <c r="J134" s="229"/>
      <c r="K134" s="230">
        <f>ROUND(E134*J134,2)</f>
        <v>0</v>
      </c>
      <c r="L134" s="230">
        <v>21</v>
      </c>
      <c r="M134" s="230">
        <f>G134*(1+L134/100)</f>
        <v>0</v>
      </c>
      <c r="N134" s="222">
        <v>0</v>
      </c>
      <c r="O134" s="222">
        <f>ROUND(E134*N134,5)</f>
        <v>0</v>
      </c>
      <c r="P134" s="222">
        <v>0</v>
      </c>
      <c r="Q134" s="222">
        <f>ROUND(E134*P134,5)</f>
        <v>0</v>
      </c>
      <c r="R134" s="222"/>
      <c r="S134" s="222"/>
      <c r="T134" s="223">
        <v>2.68</v>
      </c>
      <c r="U134" s="222">
        <f>ROUND(E134*T134,2)</f>
        <v>1.58</v>
      </c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 t="s">
        <v>156</v>
      </c>
      <c r="AF134" s="212"/>
      <c r="AG134" s="212"/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ht="22.5" outlineLevel="1" x14ac:dyDescent="0.2">
      <c r="A135" s="213">
        <v>116</v>
      </c>
      <c r="B135" s="219" t="s">
        <v>334</v>
      </c>
      <c r="C135" s="262" t="s">
        <v>335</v>
      </c>
      <c r="D135" s="221" t="s">
        <v>139</v>
      </c>
      <c r="E135" s="227">
        <v>1</v>
      </c>
      <c r="F135" s="229"/>
      <c r="G135" s="230">
        <f>ROUND(E135*F135,2)</f>
        <v>0</v>
      </c>
      <c r="H135" s="229"/>
      <c r="I135" s="230">
        <f>ROUND(E135*H135,2)</f>
        <v>0</v>
      </c>
      <c r="J135" s="229"/>
      <c r="K135" s="230">
        <f>ROUND(E135*J135,2)</f>
        <v>0</v>
      </c>
      <c r="L135" s="230">
        <v>21</v>
      </c>
      <c r="M135" s="230">
        <f>G135*(1+L135/100)</f>
        <v>0</v>
      </c>
      <c r="N135" s="222">
        <v>0.16732</v>
      </c>
      <c r="O135" s="222">
        <f>ROUND(E135*N135,5)</f>
        <v>0.16732</v>
      </c>
      <c r="P135" s="222">
        <v>0</v>
      </c>
      <c r="Q135" s="222">
        <f>ROUND(E135*P135,5)</f>
        <v>0</v>
      </c>
      <c r="R135" s="222"/>
      <c r="S135" s="222"/>
      <c r="T135" s="223">
        <v>2.3793799999999998</v>
      </c>
      <c r="U135" s="222">
        <f>ROUND(E135*T135,2)</f>
        <v>2.38</v>
      </c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 t="s">
        <v>156</v>
      </c>
      <c r="AF135" s="212"/>
      <c r="AG135" s="212"/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outlineLevel="1" x14ac:dyDescent="0.2">
      <c r="A136" s="213">
        <v>117</v>
      </c>
      <c r="B136" s="219" t="s">
        <v>334</v>
      </c>
      <c r="C136" s="262" t="s">
        <v>336</v>
      </c>
      <c r="D136" s="221" t="s">
        <v>139</v>
      </c>
      <c r="E136" s="227">
        <v>2</v>
      </c>
      <c r="F136" s="229"/>
      <c r="G136" s="230">
        <f>ROUND(E136*F136,2)</f>
        <v>0</v>
      </c>
      <c r="H136" s="229"/>
      <c r="I136" s="230">
        <f>ROUND(E136*H136,2)</f>
        <v>0</v>
      </c>
      <c r="J136" s="229"/>
      <c r="K136" s="230">
        <f>ROUND(E136*J136,2)</f>
        <v>0</v>
      </c>
      <c r="L136" s="230">
        <v>21</v>
      </c>
      <c r="M136" s="230">
        <f>G136*(1+L136/100)</f>
        <v>0</v>
      </c>
      <c r="N136" s="222">
        <v>3.0000000000000001E-3</v>
      </c>
      <c r="O136" s="222">
        <f>ROUND(E136*N136,5)</f>
        <v>6.0000000000000001E-3</v>
      </c>
      <c r="P136" s="222">
        <v>0</v>
      </c>
      <c r="Q136" s="222">
        <f>ROUND(E136*P136,5)</f>
        <v>0</v>
      </c>
      <c r="R136" s="222"/>
      <c r="S136" s="222"/>
      <c r="T136" s="223">
        <v>2.3793799999999998</v>
      </c>
      <c r="U136" s="222">
        <f>ROUND(E136*T136,2)</f>
        <v>4.76</v>
      </c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 t="s">
        <v>156</v>
      </c>
      <c r="AF136" s="212"/>
      <c r="AG136" s="212"/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</row>
    <row r="137" spans="1:60" ht="22.5" outlineLevel="1" x14ac:dyDescent="0.2">
      <c r="A137" s="213">
        <v>118</v>
      </c>
      <c r="B137" s="219" t="s">
        <v>337</v>
      </c>
      <c r="C137" s="262" t="s">
        <v>338</v>
      </c>
      <c r="D137" s="221" t="s">
        <v>139</v>
      </c>
      <c r="E137" s="227">
        <v>2</v>
      </c>
      <c r="F137" s="229"/>
      <c r="G137" s="230">
        <f>ROUND(E137*F137,2)</f>
        <v>0</v>
      </c>
      <c r="H137" s="229"/>
      <c r="I137" s="230">
        <f>ROUND(E137*H137,2)</f>
        <v>0</v>
      </c>
      <c r="J137" s="229"/>
      <c r="K137" s="230">
        <f>ROUND(E137*J137,2)</f>
        <v>0</v>
      </c>
      <c r="L137" s="230">
        <v>21</v>
      </c>
      <c r="M137" s="230">
        <f>G137*(1+L137/100)</f>
        <v>0</v>
      </c>
      <c r="N137" s="222">
        <v>0.03</v>
      </c>
      <c r="O137" s="222">
        <f>ROUND(E137*N137,5)</f>
        <v>0.06</v>
      </c>
      <c r="P137" s="222">
        <v>0</v>
      </c>
      <c r="Q137" s="222">
        <f>ROUND(E137*P137,5)</f>
        <v>0</v>
      </c>
      <c r="R137" s="222"/>
      <c r="S137" s="222"/>
      <c r="T137" s="223">
        <v>1.6439999999999999</v>
      </c>
      <c r="U137" s="222">
        <f>ROUND(E137*T137,2)</f>
        <v>3.29</v>
      </c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 t="s">
        <v>119</v>
      </c>
      <c r="AF137" s="212"/>
      <c r="AG137" s="212"/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</row>
    <row r="138" spans="1:60" ht="22.5" outlineLevel="1" x14ac:dyDescent="0.2">
      <c r="A138" s="213">
        <v>119</v>
      </c>
      <c r="B138" s="219" t="s">
        <v>339</v>
      </c>
      <c r="C138" s="262" t="s">
        <v>340</v>
      </c>
      <c r="D138" s="221" t="s">
        <v>254</v>
      </c>
      <c r="E138" s="227">
        <v>5</v>
      </c>
      <c r="F138" s="229"/>
      <c r="G138" s="230">
        <f>ROUND(E138*F138,2)</f>
        <v>0</v>
      </c>
      <c r="H138" s="229"/>
      <c r="I138" s="230">
        <f>ROUND(E138*H138,2)</f>
        <v>0</v>
      </c>
      <c r="J138" s="229"/>
      <c r="K138" s="230">
        <f>ROUND(E138*J138,2)</f>
        <v>0</v>
      </c>
      <c r="L138" s="230">
        <v>21</v>
      </c>
      <c r="M138" s="230">
        <f>G138*(1+L138/100)</f>
        <v>0</v>
      </c>
      <c r="N138" s="222">
        <v>4.0000000000000001E-3</v>
      </c>
      <c r="O138" s="222">
        <f>ROUND(E138*N138,5)</f>
        <v>0.02</v>
      </c>
      <c r="P138" s="222">
        <v>0</v>
      </c>
      <c r="Q138" s="222">
        <f>ROUND(E138*P138,5)</f>
        <v>0</v>
      </c>
      <c r="R138" s="222"/>
      <c r="S138" s="222"/>
      <c r="T138" s="223">
        <v>1.575</v>
      </c>
      <c r="U138" s="222">
        <f>ROUND(E138*T138,2)</f>
        <v>7.88</v>
      </c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 t="s">
        <v>119</v>
      </c>
      <c r="AF138" s="212"/>
      <c r="AG138" s="212"/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</row>
    <row r="139" spans="1:60" ht="22.5" outlineLevel="1" x14ac:dyDescent="0.2">
      <c r="A139" s="213">
        <v>120</v>
      </c>
      <c r="B139" s="219" t="s">
        <v>341</v>
      </c>
      <c r="C139" s="262" t="s">
        <v>342</v>
      </c>
      <c r="D139" s="221" t="s">
        <v>254</v>
      </c>
      <c r="E139" s="227">
        <v>6</v>
      </c>
      <c r="F139" s="229"/>
      <c r="G139" s="230">
        <f>ROUND(E139*F139,2)</f>
        <v>0</v>
      </c>
      <c r="H139" s="229"/>
      <c r="I139" s="230">
        <f>ROUND(E139*H139,2)</f>
        <v>0</v>
      </c>
      <c r="J139" s="229"/>
      <c r="K139" s="230">
        <f>ROUND(E139*J139,2)</f>
        <v>0</v>
      </c>
      <c r="L139" s="230">
        <v>21</v>
      </c>
      <c r="M139" s="230">
        <f>G139*(1+L139/100)</f>
        <v>0</v>
      </c>
      <c r="N139" s="222">
        <v>3.0000000000000001E-3</v>
      </c>
      <c r="O139" s="222">
        <f>ROUND(E139*N139,5)</f>
        <v>1.7999999999999999E-2</v>
      </c>
      <c r="P139" s="222">
        <v>0</v>
      </c>
      <c r="Q139" s="222">
        <f>ROUND(E139*P139,5)</f>
        <v>0</v>
      </c>
      <c r="R139" s="222"/>
      <c r="S139" s="222"/>
      <c r="T139" s="223">
        <v>1.2529999999999999</v>
      </c>
      <c r="U139" s="222">
        <f>ROUND(E139*T139,2)</f>
        <v>7.52</v>
      </c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 t="s">
        <v>119</v>
      </c>
      <c r="AF139" s="212"/>
      <c r="AG139" s="212"/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outlineLevel="1" x14ac:dyDescent="0.2">
      <c r="A140" s="213">
        <v>121</v>
      </c>
      <c r="B140" s="219" t="s">
        <v>186</v>
      </c>
      <c r="C140" s="262" t="s">
        <v>343</v>
      </c>
      <c r="D140" s="221" t="s">
        <v>254</v>
      </c>
      <c r="E140" s="227">
        <v>1</v>
      </c>
      <c r="F140" s="229"/>
      <c r="G140" s="230">
        <f>ROUND(E140*F140,2)</f>
        <v>0</v>
      </c>
      <c r="H140" s="229"/>
      <c r="I140" s="230">
        <f>ROUND(E140*H140,2)</f>
        <v>0</v>
      </c>
      <c r="J140" s="229"/>
      <c r="K140" s="230">
        <f>ROUND(E140*J140,2)</f>
        <v>0</v>
      </c>
      <c r="L140" s="230">
        <v>21</v>
      </c>
      <c r="M140" s="230">
        <f>G140*(1+L140/100)</f>
        <v>0</v>
      </c>
      <c r="N140" s="222">
        <v>1.421E-2</v>
      </c>
      <c r="O140" s="222">
        <f>ROUND(E140*N140,5)</f>
        <v>1.421E-2</v>
      </c>
      <c r="P140" s="222">
        <v>0</v>
      </c>
      <c r="Q140" s="222">
        <f>ROUND(E140*P140,5)</f>
        <v>0</v>
      </c>
      <c r="R140" s="222"/>
      <c r="S140" s="222"/>
      <c r="T140" s="223">
        <v>1.1890000000000001</v>
      </c>
      <c r="U140" s="222">
        <f>ROUND(E140*T140,2)</f>
        <v>1.19</v>
      </c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 t="s">
        <v>156</v>
      </c>
      <c r="AF140" s="212"/>
      <c r="AG140" s="212"/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</row>
    <row r="141" spans="1:60" outlineLevel="1" x14ac:dyDescent="0.2">
      <c r="A141" s="213">
        <v>122</v>
      </c>
      <c r="B141" s="219" t="s">
        <v>186</v>
      </c>
      <c r="C141" s="262" t="s">
        <v>344</v>
      </c>
      <c r="D141" s="221" t="s">
        <v>254</v>
      </c>
      <c r="E141" s="227">
        <v>4</v>
      </c>
      <c r="F141" s="229"/>
      <c r="G141" s="230">
        <f>ROUND(E141*F141,2)</f>
        <v>0</v>
      </c>
      <c r="H141" s="229"/>
      <c r="I141" s="230">
        <f>ROUND(E141*H141,2)</f>
        <v>0</v>
      </c>
      <c r="J141" s="229"/>
      <c r="K141" s="230">
        <f>ROUND(E141*J141,2)</f>
        <v>0</v>
      </c>
      <c r="L141" s="230">
        <v>21</v>
      </c>
      <c r="M141" s="230">
        <f>G141*(1+L141/100)</f>
        <v>0</v>
      </c>
      <c r="N141" s="222">
        <v>1.421E-2</v>
      </c>
      <c r="O141" s="222">
        <f>ROUND(E141*N141,5)</f>
        <v>5.6840000000000002E-2</v>
      </c>
      <c r="P141" s="222">
        <v>0</v>
      </c>
      <c r="Q141" s="222">
        <f>ROUND(E141*P141,5)</f>
        <v>0</v>
      </c>
      <c r="R141" s="222"/>
      <c r="S141" s="222"/>
      <c r="T141" s="223">
        <v>1.1890000000000001</v>
      </c>
      <c r="U141" s="222">
        <f>ROUND(E141*T141,2)</f>
        <v>4.76</v>
      </c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 t="s">
        <v>156</v>
      </c>
      <c r="AF141" s="212"/>
      <c r="AG141" s="212"/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</row>
    <row r="142" spans="1:60" ht="33.75" outlineLevel="1" x14ac:dyDescent="0.2">
      <c r="A142" s="213">
        <v>123</v>
      </c>
      <c r="B142" s="219" t="s">
        <v>186</v>
      </c>
      <c r="C142" s="262" t="s">
        <v>345</v>
      </c>
      <c r="D142" s="221" t="s">
        <v>254</v>
      </c>
      <c r="E142" s="227">
        <v>1</v>
      </c>
      <c r="F142" s="229"/>
      <c r="G142" s="230">
        <f>ROUND(E142*F142,2)</f>
        <v>0</v>
      </c>
      <c r="H142" s="229"/>
      <c r="I142" s="230">
        <f>ROUND(E142*H142,2)</f>
        <v>0</v>
      </c>
      <c r="J142" s="229"/>
      <c r="K142" s="230">
        <f>ROUND(E142*J142,2)</f>
        <v>0</v>
      </c>
      <c r="L142" s="230">
        <v>21</v>
      </c>
      <c r="M142" s="230">
        <f>G142*(1+L142/100)</f>
        <v>0</v>
      </c>
      <c r="N142" s="222">
        <v>3.5000000000000003E-2</v>
      </c>
      <c r="O142" s="222">
        <f>ROUND(E142*N142,5)</f>
        <v>3.5000000000000003E-2</v>
      </c>
      <c r="P142" s="222">
        <v>0</v>
      </c>
      <c r="Q142" s="222">
        <f>ROUND(E142*P142,5)</f>
        <v>0</v>
      </c>
      <c r="R142" s="222"/>
      <c r="S142" s="222"/>
      <c r="T142" s="223">
        <v>1.1890000000000001</v>
      </c>
      <c r="U142" s="222">
        <f>ROUND(E142*T142,2)</f>
        <v>1.19</v>
      </c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 t="s">
        <v>156</v>
      </c>
      <c r="AF142" s="212"/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</row>
    <row r="143" spans="1:60" ht="33.75" outlineLevel="1" x14ac:dyDescent="0.2">
      <c r="A143" s="213">
        <v>124</v>
      </c>
      <c r="B143" s="219" t="s">
        <v>186</v>
      </c>
      <c r="C143" s="262" t="s">
        <v>346</v>
      </c>
      <c r="D143" s="221" t="s">
        <v>254</v>
      </c>
      <c r="E143" s="227">
        <v>1</v>
      </c>
      <c r="F143" s="229"/>
      <c r="G143" s="230">
        <f>ROUND(E143*F143,2)</f>
        <v>0</v>
      </c>
      <c r="H143" s="229"/>
      <c r="I143" s="230">
        <f>ROUND(E143*H143,2)</f>
        <v>0</v>
      </c>
      <c r="J143" s="229"/>
      <c r="K143" s="230">
        <f>ROUND(E143*J143,2)</f>
        <v>0</v>
      </c>
      <c r="L143" s="230">
        <v>21</v>
      </c>
      <c r="M143" s="230">
        <f>G143*(1+L143/100)</f>
        <v>0</v>
      </c>
      <c r="N143" s="222">
        <v>3.5000000000000003E-2</v>
      </c>
      <c r="O143" s="222">
        <f>ROUND(E143*N143,5)</f>
        <v>3.5000000000000003E-2</v>
      </c>
      <c r="P143" s="222">
        <v>0</v>
      </c>
      <c r="Q143" s="222">
        <f>ROUND(E143*P143,5)</f>
        <v>0</v>
      </c>
      <c r="R143" s="222"/>
      <c r="S143" s="222"/>
      <c r="T143" s="223">
        <v>1.1890000000000001</v>
      </c>
      <c r="U143" s="222">
        <f>ROUND(E143*T143,2)</f>
        <v>1.19</v>
      </c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 t="s">
        <v>156</v>
      </c>
      <c r="AF143" s="212"/>
      <c r="AG143" s="212"/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</row>
    <row r="144" spans="1:60" ht="22.5" outlineLevel="1" x14ac:dyDescent="0.2">
      <c r="A144" s="213">
        <v>125</v>
      </c>
      <c r="B144" s="219" t="s">
        <v>186</v>
      </c>
      <c r="C144" s="262" t="s">
        <v>347</v>
      </c>
      <c r="D144" s="221" t="s">
        <v>254</v>
      </c>
      <c r="E144" s="227">
        <v>1</v>
      </c>
      <c r="F144" s="229"/>
      <c r="G144" s="230">
        <f>ROUND(E144*F144,2)</f>
        <v>0</v>
      </c>
      <c r="H144" s="229"/>
      <c r="I144" s="230">
        <f>ROUND(E144*H144,2)</f>
        <v>0</v>
      </c>
      <c r="J144" s="229"/>
      <c r="K144" s="230">
        <f>ROUND(E144*J144,2)</f>
        <v>0</v>
      </c>
      <c r="L144" s="230">
        <v>21</v>
      </c>
      <c r="M144" s="230">
        <f>G144*(1+L144/100)</f>
        <v>0</v>
      </c>
      <c r="N144" s="222">
        <v>1.7000000000000001E-2</v>
      </c>
      <c r="O144" s="222">
        <f>ROUND(E144*N144,5)</f>
        <v>1.7000000000000001E-2</v>
      </c>
      <c r="P144" s="222">
        <v>0</v>
      </c>
      <c r="Q144" s="222">
        <f>ROUND(E144*P144,5)</f>
        <v>0</v>
      </c>
      <c r="R144" s="222"/>
      <c r="S144" s="222"/>
      <c r="T144" s="223">
        <v>1.1890000000000001</v>
      </c>
      <c r="U144" s="222">
        <f>ROUND(E144*T144,2)</f>
        <v>1.19</v>
      </c>
      <c r="V144" s="212"/>
      <c r="W144" s="212"/>
      <c r="X144" s="212"/>
      <c r="Y144" s="212"/>
      <c r="Z144" s="212"/>
      <c r="AA144" s="212"/>
      <c r="AB144" s="212"/>
      <c r="AC144" s="212"/>
      <c r="AD144" s="212"/>
      <c r="AE144" s="212" t="s">
        <v>156</v>
      </c>
      <c r="AF144" s="212"/>
      <c r="AG144" s="212"/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</row>
    <row r="145" spans="1:60" ht="22.5" outlineLevel="1" x14ac:dyDescent="0.2">
      <c r="A145" s="213">
        <v>126</v>
      </c>
      <c r="B145" s="219" t="s">
        <v>186</v>
      </c>
      <c r="C145" s="262" t="s">
        <v>348</v>
      </c>
      <c r="D145" s="221" t="s">
        <v>254</v>
      </c>
      <c r="E145" s="227">
        <v>1</v>
      </c>
      <c r="F145" s="229"/>
      <c r="G145" s="230">
        <f>ROUND(E145*F145,2)</f>
        <v>0</v>
      </c>
      <c r="H145" s="229"/>
      <c r="I145" s="230">
        <f>ROUND(E145*H145,2)</f>
        <v>0</v>
      </c>
      <c r="J145" s="229"/>
      <c r="K145" s="230">
        <f>ROUND(E145*J145,2)</f>
        <v>0</v>
      </c>
      <c r="L145" s="230">
        <v>21</v>
      </c>
      <c r="M145" s="230">
        <f>G145*(1+L145/100)</f>
        <v>0</v>
      </c>
      <c r="N145" s="222">
        <v>1.6E-2</v>
      </c>
      <c r="O145" s="222">
        <f>ROUND(E145*N145,5)</f>
        <v>1.6E-2</v>
      </c>
      <c r="P145" s="222">
        <v>0</v>
      </c>
      <c r="Q145" s="222">
        <f>ROUND(E145*P145,5)</f>
        <v>0</v>
      </c>
      <c r="R145" s="222"/>
      <c r="S145" s="222"/>
      <c r="T145" s="223">
        <v>1.1890000000000001</v>
      </c>
      <c r="U145" s="222">
        <f>ROUND(E145*T145,2)</f>
        <v>1.19</v>
      </c>
      <c r="V145" s="212"/>
      <c r="W145" s="212"/>
      <c r="X145" s="212"/>
      <c r="Y145" s="212"/>
      <c r="Z145" s="212"/>
      <c r="AA145" s="212"/>
      <c r="AB145" s="212"/>
      <c r="AC145" s="212"/>
      <c r="AD145" s="212"/>
      <c r="AE145" s="212" t="s">
        <v>156</v>
      </c>
      <c r="AF145" s="212"/>
      <c r="AG145" s="212"/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</row>
    <row r="146" spans="1:60" ht="22.5" outlineLevel="1" x14ac:dyDescent="0.2">
      <c r="A146" s="213">
        <v>127</v>
      </c>
      <c r="B146" s="219" t="s">
        <v>186</v>
      </c>
      <c r="C146" s="262" t="s">
        <v>349</v>
      </c>
      <c r="D146" s="221" t="s">
        <v>254</v>
      </c>
      <c r="E146" s="227">
        <v>10</v>
      </c>
      <c r="F146" s="229"/>
      <c r="G146" s="230">
        <f>ROUND(E146*F146,2)</f>
        <v>0</v>
      </c>
      <c r="H146" s="229"/>
      <c r="I146" s="230">
        <f>ROUND(E146*H146,2)</f>
        <v>0</v>
      </c>
      <c r="J146" s="229"/>
      <c r="K146" s="230">
        <f>ROUND(E146*J146,2)</f>
        <v>0</v>
      </c>
      <c r="L146" s="230">
        <v>21</v>
      </c>
      <c r="M146" s="230">
        <f>G146*(1+L146/100)</f>
        <v>0</v>
      </c>
      <c r="N146" s="222">
        <v>5.0000000000000001E-3</v>
      </c>
      <c r="O146" s="222">
        <f>ROUND(E146*N146,5)</f>
        <v>0.05</v>
      </c>
      <c r="P146" s="222">
        <v>0</v>
      </c>
      <c r="Q146" s="222">
        <f>ROUND(E146*P146,5)</f>
        <v>0</v>
      </c>
      <c r="R146" s="222"/>
      <c r="S146" s="222"/>
      <c r="T146" s="223">
        <v>1.1890000000000001</v>
      </c>
      <c r="U146" s="222">
        <f>ROUND(E146*T146,2)</f>
        <v>11.89</v>
      </c>
      <c r="V146" s="212"/>
      <c r="W146" s="212"/>
      <c r="X146" s="212"/>
      <c r="Y146" s="212"/>
      <c r="Z146" s="212"/>
      <c r="AA146" s="212"/>
      <c r="AB146" s="212"/>
      <c r="AC146" s="212"/>
      <c r="AD146" s="212"/>
      <c r="AE146" s="212" t="s">
        <v>156</v>
      </c>
      <c r="AF146" s="212"/>
      <c r="AG146" s="212"/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</row>
    <row r="147" spans="1:60" ht="22.5" outlineLevel="1" x14ac:dyDescent="0.2">
      <c r="A147" s="213">
        <v>128</v>
      </c>
      <c r="B147" s="219" t="s">
        <v>186</v>
      </c>
      <c r="C147" s="262" t="s">
        <v>350</v>
      </c>
      <c r="D147" s="221" t="s">
        <v>254</v>
      </c>
      <c r="E147" s="227">
        <v>1</v>
      </c>
      <c r="F147" s="229"/>
      <c r="G147" s="230">
        <f>ROUND(E147*F147,2)</f>
        <v>0</v>
      </c>
      <c r="H147" s="229"/>
      <c r="I147" s="230">
        <f>ROUND(E147*H147,2)</f>
        <v>0</v>
      </c>
      <c r="J147" s="229"/>
      <c r="K147" s="230">
        <f>ROUND(E147*J147,2)</f>
        <v>0</v>
      </c>
      <c r="L147" s="230">
        <v>21</v>
      </c>
      <c r="M147" s="230">
        <f>G147*(1+L147/100)</f>
        <v>0</v>
      </c>
      <c r="N147" s="222">
        <v>4.0000000000000001E-3</v>
      </c>
      <c r="O147" s="222">
        <f>ROUND(E147*N147,5)</f>
        <v>4.0000000000000001E-3</v>
      </c>
      <c r="P147" s="222">
        <v>0</v>
      </c>
      <c r="Q147" s="222">
        <f>ROUND(E147*P147,5)</f>
        <v>0</v>
      </c>
      <c r="R147" s="222"/>
      <c r="S147" s="222"/>
      <c r="T147" s="223">
        <v>1.1890000000000001</v>
      </c>
      <c r="U147" s="222">
        <f>ROUND(E147*T147,2)</f>
        <v>1.19</v>
      </c>
      <c r="V147" s="212"/>
      <c r="W147" s="212"/>
      <c r="X147" s="212"/>
      <c r="Y147" s="212"/>
      <c r="Z147" s="212"/>
      <c r="AA147" s="212"/>
      <c r="AB147" s="212"/>
      <c r="AC147" s="212"/>
      <c r="AD147" s="212"/>
      <c r="AE147" s="212" t="s">
        <v>156</v>
      </c>
      <c r="AF147" s="212"/>
      <c r="AG147" s="212"/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</row>
    <row r="148" spans="1:60" ht="22.5" outlineLevel="1" x14ac:dyDescent="0.2">
      <c r="A148" s="213">
        <v>129</v>
      </c>
      <c r="B148" s="219" t="s">
        <v>186</v>
      </c>
      <c r="C148" s="262" t="s">
        <v>351</v>
      </c>
      <c r="D148" s="221" t="s">
        <v>254</v>
      </c>
      <c r="E148" s="227">
        <v>11</v>
      </c>
      <c r="F148" s="229"/>
      <c r="G148" s="230">
        <f>ROUND(E148*F148,2)</f>
        <v>0</v>
      </c>
      <c r="H148" s="229"/>
      <c r="I148" s="230">
        <f>ROUND(E148*H148,2)</f>
        <v>0</v>
      </c>
      <c r="J148" s="229"/>
      <c r="K148" s="230">
        <f>ROUND(E148*J148,2)</f>
        <v>0</v>
      </c>
      <c r="L148" s="230">
        <v>21</v>
      </c>
      <c r="M148" s="230">
        <f>G148*(1+L148/100)</f>
        <v>0</v>
      </c>
      <c r="N148" s="222">
        <v>1E-3</v>
      </c>
      <c r="O148" s="222">
        <f>ROUND(E148*N148,5)</f>
        <v>1.0999999999999999E-2</v>
      </c>
      <c r="P148" s="222">
        <v>0</v>
      </c>
      <c r="Q148" s="222">
        <f>ROUND(E148*P148,5)</f>
        <v>0</v>
      </c>
      <c r="R148" s="222"/>
      <c r="S148" s="222"/>
      <c r="T148" s="223">
        <v>1.1890000000000001</v>
      </c>
      <c r="U148" s="222">
        <f>ROUND(E148*T148,2)</f>
        <v>13.08</v>
      </c>
      <c r="V148" s="212"/>
      <c r="W148" s="212"/>
      <c r="X148" s="212"/>
      <c r="Y148" s="212"/>
      <c r="Z148" s="212"/>
      <c r="AA148" s="212"/>
      <c r="AB148" s="212"/>
      <c r="AC148" s="212"/>
      <c r="AD148" s="212"/>
      <c r="AE148" s="212" t="s">
        <v>156</v>
      </c>
      <c r="AF148" s="212"/>
      <c r="AG148" s="212"/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outlineLevel="1" x14ac:dyDescent="0.2">
      <c r="A149" s="213">
        <v>130</v>
      </c>
      <c r="B149" s="219" t="s">
        <v>352</v>
      </c>
      <c r="C149" s="262" t="s">
        <v>353</v>
      </c>
      <c r="D149" s="221" t="s">
        <v>254</v>
      </c>
      <c r="E149" s="227">
        <v>11</v>
      </c>
      <c r="F149" s="229"/>
      <c r="G149" s="230">
        <f>ROUND(E149*F149,2)</f>
        <v>0</v>
      </c>
      <c r="H149" s="229"/>
      <c r="I149" s="230">
        <f>ROUND(E149*H149,2)</f>
        <v>0</v>
      </c>
      <c r="J149" s="229"/>
      <c r="K149" s="230">
        <f>ROUND(E149*J149,2)</f>
        <v>0</v>
      </c>
      <c r="L149" s="230">
        <v>21</v>
      </c>
      <c r="M149" s="230">
        <f>G149*(1+L149/100)</f>
        <v>0</v>
      </c>
      <c r="N149" s="222">
        <v>8.8999999999999995E-4</v>
      </c>
      <c r="O149" s="222">
        <f>ROUND(E149*N149,5)</f>
        <v>9.7900000000000001E-3</v>
      </c>
      <c r="P149" s="222">
        <v>0</v>
      </c>
      <c r="Q149" s="222">
        <f>ROUND(E149*P149,5)</f>
        <v>0</v>
      </c>
      <c r="R149" s="222"/>
      <c r="S149" s="222"/>
      <c r="T149" s="223">
        <v>1.1200000000000001</v>
      </c>
      <c r="U149" s="222">
        <f>ROUND(E149*T149,2)</f>
        <v>12.32</v>
      </c>
      <c r="V149" s="212"/>
      <c r="W149" s="212"/>
      <c r="X149" s="212"/>
      <c r="Y149" s="212"/>
      <c r="Z149" s="212"/>
      <c r="AA149" s="212"/>
      <c r="AB149" s="212"/>
      <c r="AC149" s="212"/>
      <c r="AD149" s="212"/>
      <c r="AE149" s="212" t="s">
        <v>119</v>
      </c>
      <c r="AF149" s="212"/>
      <c r="AG149" s="212"/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</row>
    <row r="150" spans="1:60" outlineLevel="1" x14ac:dyDescent="0.2">
      <c r="A150" s="213">
        <v>131</v>
      </c>
      <c r="B150" s="219" t="s">
        <v>354</v>
      </c>
      <c r="C150" s="262" t="s">
        <v>355</v>
      </c>
      <c r="D150" s="221" t="s">
        <v>139</v>
      </c>
      <c r="E150" s="227">
        <v>12</v>
      </c>
      <c r="F150" s="229"/>
      <c r="G150" s="230">
        <f>ROUND(E150*F150,2)</f>
        <v>0</v>
      </c>
      <c r="H150" s="229"/>
      <c r="I150" s="230">
        <f>ROUND(E150*H150,2)</f>
        <v>0</v>
      </c>
      <c r="J150" s="229"/>
      <c r="K150" s="230">
        <f>ROUND(E150*J150,2)</f>
        <v>0</v>
      </c>
      <c r="L150" s="230">
        <v>21</v>
      </c>
      <c r="M150" s="230">
        <f>G150*(1+L150/100)</f>
        <v>0</v>
      </c>
      <c r="N150" s="222">
        <v>4.2000000000000002E-4</v>
      </c>
      <c r="O150" s="222">
        <f>ROUND(E150*N150,5)</f>
        <v>5.0400000000000002E-3</v>
      </c>
      <c r="P150" s="222">
        <v>0</v>
      </c>
      <c r="Q150" s="222">
        <f>ROUND(E150*P150,5)</f>
        <v>0</v>
      </c>
      <c r="R150" s="222"/>
      <c r="S150" s="222"/>
      <c r="T150" s="223">
        <v>0.246</v>
      </c>
      <c r="U150" s="222">
        <f>ROUND(E150*T150,2)</f>
        <v>2.95</v>
      </c>
      <c r="V150" s="212"/>
      <c r="W150" s="212"/>
      <c r="X150" s="212"/>
      <c r="Y150" s="212"/>
      <c r="Z150" s="212"/>
      <c r="AA150" s="212"/>
      <c r="AB150" s="212"/>
      <c r="AC150" s="212"/>
      <c r="AD150" s="212"/>
      <c r="AE150" s="212" t="s">
        <v>119</v>
      </c>
      <c r="AF150" s="212"/>
      <c r="AG150" s="212"/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</row>
    <row r="151" spans="1:60" ht="22.5" outlineLevel="1" x14ac:dyDescent="0.2">
      <c r="A151" s="213">
        <v>132</v>
      </c>
      <c r="B151" s="219" t="s">
        <v>186</v>
      </c>
      <c r="C151" s="262" t="s">
        <v>356</v>
      </c>
      <c r="D151" s="221" t="s">
        <v>254</v>
      </c>
      <c r="E151" s="227">
        <v>11</v>
      </c>
      <c r="F151" s="229"/>
      <c r="G151" s="230">
        <f>ROUND(E151*F151,2)</f>
        <v>0</v>
      </c>
      <c r="H151" s="229"/>
      <c r="I151" s="230">
        <f>ROUND(E151*H151,2)</f>
        <v>0</v>
      </c>
      <c r="J151" s="229"/>
      <c r="K151" s="230">
        <f>ROUND(E151*J151,2)</f>
        <v>0</v>
      </c>
      <c r="L151" s="230">
        <v>21</v>
      </c>
      <c r="M151" s="230">
        <f>G151*(1+L151/100)</f>
        <v>0</v>
      </c>
      <c r="N151" s="222">
        <v>0.02</v>
      </c>
      <c r="O151" s="222">
        <f>ROUND(E151*N151,5)</f>
        <v>0.22</v>
      </c>
      <c r="P151" s="222">
        <v>0</v>
      </c>
      <c r="Q151" s="222">
        <f>ROUND(E151*P151,5)</f>
        <v>0</v>
      </c>
      <c r="R151" s="222"/>
      <c r="S151" s="222"/>
      <c r="T151" s="223">
        <v>0.97299999999999998</v>
      </c>
      <c r="U151" s="222">
        <f>ROUND(E151*T151,2)</f>
        <v>10.7</v>
      </c>
      <c r="V151" s="212"/>
      <c r="W151" s="212"/>
      <c r="X151" s="212"/>
      <c r="Y151" s="212"/>
      <c r="Z151" s="212"/>
      <c r="AA151" s="212"/>
      <c r="AB151" s="212"/>
      <c r="AC151" s="212"/>
      <c r="AD151" s="212"/>
      <c r="AE151" s="212" t="s">
        <v>156</v>
      </c>
      <c r="AF151" s="212"/>
      <c r="AG151" s="212"/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</row>
    <row r="152" spans="1:60" ht="22.5" outlineLevel="1" x14ac:dyDescent="0.2">
      <c r="A152" s="213">
        <v>133</v>
      </c>
      <c r="B152" s="219" t="s">
        <v>357</v>
      </c>
      <c r="C152" s="262" t="s">
        <v>358</v>
      </c>
      <c r="D152" s="221" t="s">
        <v>254</v>
      </c>
      <c r="E152" s="227">
        <v>11</v>
      </c>
      <c r="F152" s="229"/>
      <c r="G152" s="230">
        <f>ROUND(E152*F152,2)</f>
        <v>0</v>
      </c>
      <c r="H152" s="229"/>
      <c r="I152" s="230">
        <f>ROUND(E152*H152,2)</f>
        <v>0</v>
      </c>
      <c r="J152" s="229"/>
      <c r="K152" s="230">
        <f>ROUND(E152*J152,2)</f>
        <v>0</v>
      </c>
      <c r="L152" s="230">
        <v>21</v>
      </c>
      <c r="M152" s="230">
        <f>G152*(1+L152/100)</f>
        <v>0</v>
      </c>
      <c r="N152" s="222">
        <v>0</v>
      </c>
      <c r="O152" s="222">
        <f>ROUND(E152*N152,5)</f>
        <v>0</v>
      </c>
      <c r="P152" s="222">
        <v>0</v>
      </c>
      <c r="Q152" s="222">
        <f>ROUND(E152*P152,5)</f>
        <v>0</v>
      </c>
      <c r="R152" s="222"/>
      <c r="S152" s="222"/>
      <c r="T152" s="223">
        <v>1.9</v>
      </c>
      <c r="U152" s="222">
        <f>ROUND(E152*T152,2)</f>
        <v>20.9</v>
      </c>
      <c r="V152" s="212"/>
      <c r="W152" s="212"/>
      <c r="X152" s="212"/>
      <c r="Y152" s="212"/>
      <c r="Z152" s="212"/>
      <c r="AA152" s="212"/>
      <c r="AB152" s="212"/>
      <c r="AC152" s="212"/>
      <c r="AD152" s="212"/>
      <c r="AE152" s="212" t="s">
        <v>119</v>
      </c>
      <c r="AF152" s="212"/>
      <c r="AG152" s="212"/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</row>
    <row r="153" spans="1:60" ht="22.5" outlineLevel="1" x14ac:dyDescent="0.2">
      <c r="A153" s="213">
        <v>134</v>
      </c>
      <c r="B153" s="219" t="s">
        <v>186</v>
      </c>
      <c r="C153" s="262" t="s">
        <v>359</v>
      </c>
      <c r="D153" s="221" t="s">
        <v>254</v>
      </c>
      <c r="E153" s="227">
        <v>4</v>
      </c>
      <c r="F153" s="229"/>
      <c r="G153" s="230">
        <f>ROUND(E153*F153,2)</f>
        <v>0</v>
      </c>
      <c r="H153" s="229"/>
      <c r="I153" s="230">
        <f>ROUND(E153*H153,2)</f>
        <v>0</v>
      </c>
      <c r="J153" s="229"/>
      <c r="K153" s="230">
        <f>ROUND(E153*J153,2)</f>
        <v>0</v>
      </c>
      <c r="L153" s="230">
        <v>21</v>
      </c>
      <c r="M153" s="230">
        <f>G153*(1+L153/100)</f>
        <v>0</v>
      </c>
      <c r="N153" s="222">
        <v>1.2999999999999999E-2</v>
      </c>
      <c r="O153" s="222">
        <f>ROUND(E153*N153,5)</f>
        <v>5.1999999999999998E-2</v>
      </c>
      <c r="P153" s="222">
        <v>0</v>
      </c>
      <c r="Q153" s="222">
        <f>ROUND(E153*P153,5)</f>
        <v>0</v>
      </c>
      <c r="R153" s="222"/>
      <c r="S153" s="222"/>
      <c r="T153" s="223">
        <v>1.77</v>
      </c>
      <c r="U153" s="222">
        <f>ROUND(E153*T153,2)</f>
        <v>7.08</v>
      </c>
      <c r="V153" s="212"/>
      <c r="W153" s="212"/>
      <c r="X153" s="212"/>
      <c r="Y153" s="212"/>
      <c r="Z153" s="212"/>
      <c r="AA153" s="212"/>
      <c r="AB153" s="212"/>
      <c r="AC153" s="212"/>
      <c r="AD153" s="212"/>
      <c r="AE153" s="212" t="s">
        <v>156</v>
      </c>
      <c r="AF153" s="212"/>
      <c r="AG153" s="212"/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</row>
    <row r="154" spans="1:60" ht="22.5" outlineLevel="1" x14ac:dyDescent="0.2">
      <c r="A154" s="213">
        <v>135</v>
      </c>
      <c r="B154" s="219" t="s">
        <v>186</v>
      </c>
      <c r="C154" s="262" t="s">
        <v>360</v>
      </c>
      <c r="D154" s="221" t="s">
        <v>254</v>
      </c>
      <c r="E154" s="227">
        <v>7</v>
      </c>
      <c r="F154" s="229"/>
      <c r="G154" s="230">
        <f>ROUND(E154*F154,2)</f>
        <v>0</v>
      </c>
      <c r="H154" s="229"/>
      <c r="I154" s="230">
        <f>ROUND(E154*H154,2)</f>
        <v>0</v>
      </c>
      <c r="J154" s="229"/>
      <c r="K154" s="230">
        <f>ROUND(E154*J154,2)</f>
        <v>0</v>
      </c>
      <c r="L154" s="230">
        <v>21</v>
      </c>
      <c r="M154" s="230">
        <f>G154*(1+L154/100)</f>
        <v>0</v>
      </c>
      <c r="N154" s="222">
        <v>1.2999999999999999E-2</v>
      </c>
      <c r="O154" s="222">
        <f>ROUND(E154*N154,5)</f>
        <v>9.0999999999999998E-2</v>
      </c>
      <c r="P154" s="222">
        <v>0</v>
      </c>
      <c r="Q154" s="222">
        <f>ROUND(E154*P154,5)</f>
        <v>0</v>
      </c>
      <c r="R154" s="222"/>
      <c r="S154" s="222"/>
      <c r="T154" s="223">
        <v>1.77</v>
      </c>
      <c r="U154" s="222">
        <f>ROUND(E154*T154,2)</f>
        <v>12.39</v>
      </c>
      <c r="V154" s="212"/>
      <c r="W154" s="212"/>
      <c r="X154" s="212"/>
      <c r="Y154" s="212"/>
      <c r="Z154" s="212"/>
      <c r="AA154" s="212"/>
      <c r="AB154" s="212"/>
      <c r="AC154" s="212"/>
      <c r="AD154" s="212"/>
      <c r="AE154" s="212" t="s">
        <v>156</v>
      </c>
      <c r="AF154" s="212"/>
      <c r="AG154" s="212"/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2"/>
      <c r="BD154" s="212"/>
      <c r="BE154" s="212"/>
      <c r="BF154" s="212"/>
      <c r="BG154" s="212"/>
      <c r="BH154" s="212"/>
    </row>
    <row r="155" spans="1:60" ht="22.5" outlineLevel="1" x14ac:dyDescent="0.2">
      <c r="A155" s="213">
        <v>136</v>
      </c>
      <c r="B155" s="219" t="s">
        <v>186</v>
      </c>
      <c r="C155" s="262" t="s">
        <v>361</v>
      </c>
      <c r="D155" s="221" t="s">
        <v>254</v>
      </c>
      <c r="E155" s="227">
        <v>11</v>
      </c>
      <c r="F155" s="229"/>
      <c r="G155" s="230">
        <f>ROUND(E155*F155,2)</f>
        <v>0</v>
      </c>
      <c r="H155" s="229"/>
      <c r="I155" s="230">
        <f>ROUND(E155*H155,2)</f>
        <v>0</v>
      </c>
      <c r="J155" s="229"/>
      <c r="K155" s="230">
        <f>ROUND(E155*J155,2)</f>
        <v>0</v>
      </c>
      <c r="L155" s="230">
        <v>21</v>
      </c>
      <c r="M155" s="230">
        <f>G155*(1+L155/100)</f>
        <v>0</v>
      </c>
      <c r="N155" s="222">
        <v>1E-3</v>
      </c>
      <c r="O155" s="222">
        <f>ROUND(E155*N155,5)</f>
        <v>1.0999999999999999E-2</v>
      </c>
      <c r="P155" s="222">
        <v>0</v>
      </c>
      <c r="Q155" s="222">
        <f>ROUND(E155*P155,5)</f>
        <v>0</v>
      </c>
      <c r="R155" s="222"/>
      <c r="S155" s="222"/>
      <c r="T155" s="223">
        <v>1.77</v>
      </c>
      <c r="U155" s="222">
        <f>ROUND(E155*T155,2)</f>
        <v>19.47</v>
      </c>
      <c r="V155" s="212"/>
      <c r="W155" s="212"/>
      <c r="X155" s="212"/>
      <c r="Y155" s="212"/>
      <c r="Z155" s="212"/>
      <c r="AA155" s="212"/>
      <c r="AB155" s="212"/>
      <c r="AC155" s="212"/>
      <c r="AD155" s="212"/>
      <c r="AE155" s="212" t="s">
        <v>156</v>
      </c>
      <c r="AF155" s="212"/>
      <c r="AG155" s="212"/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212"/>
      <c r="BF155" s="212"/>
      <c r="BG155" s="212"/>
      <c r="BH155" s="212"/>
    </row>
    <row r="156" spans="1:60" ht="22.5" outlineLevel="1" x14ac:dyDescent="0.2">
      <c r="A156" s="213">
        <v>137</v>
      </c>
      <c r="B156" s="219" t="s">
        <v>362</v>
      </c>
      <c r="C156" s="262" t="s">
        <v>363</v>
      </c>
      <c r="D156" s="221" t="s">
        <v>254</v>
      </c>
      <c r="E156" s="227">
        <v>5</v>
      </c>
      <c r="F156" s="229"/>
      <c r="G156" s="230">
        <f>ROUND(E156*F156,2)</f>
        <v>0</v>
      </c>
      <c r="H156" s="229"/>
      <c r="I156" s="230">
        <f>ROUND(E156*H156,2)</f>
        <v>0</v>
      </c>
      <c r="J156" s="229"/>
      <c r="K156" s="230">
        <f>ROUND(E156*J156,2)</f>
        <v>0</v>
      </c>
      <c r="L156" s="230">
        <v>21</v>
      </c>
      <c r="M156" s="230">
        <f>G156*(1+L156/100)</f>
        <v>0</v>
      </c>
      <c r="N156" s="222">
        <v>1E-3</v>
      </c>
      <c r="O156" s="222">
        <f>ROUND(E156*N156,5)</f>
        <v>5.0000000000000001E-3</v>
      </c>
      <c r="P156" s="222">
        <v>0</v>
      </c>
      <c r="Q156" s="222">
        <f>ROUND(E156*P156,5)</f>
        <v>0</v>
      </c>
      <c r="R156" s="222"/>
      <c r="S156" s="222"/>
      <c r="T156" s="223">
        <v>0.95499999999999996</v>
      </c>
      <c r="U156" s="222">
        <f>ROUND(E156*T156,2)</f>
        <v>4.78</v>
      </c>
      <c r="V156" s="212"/>
      <c r="W156" s="212"/>
      <c r="X156" s="212"/>
      <c r="Y156" s="212"/>
      <c r="Z156" s="212"/>
      <c r="AA156" s="212"/>
      <c r="AB156" s="212"/>
      <c r="AC156" s="212"/>
      <c r="AD156" s="212"/>
      <c r="AE156" s="212" t="s">
        <v>119</v>
      </c>
      <c r="AF156" s="212"/>
      <c r="AG156" s="212"/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212"/>
      <c r="AX156" s="212"/>
      <c r="AY156" s="212"/>
      <c r="AZ156" s="212"/>
      <c r="BA156" s="212"/>
      <c r="BB156" s="212"/>
      <c r="BC156" s="212"/>
      <c r="BD156" s="212"/>
      <c r="BE156" s="212"/>
      <c r="BF156" s="212"/>
      <c r="BG156" s="212"/>
      <c r="BH156" s="212"/>
    </row>
    <row r="157" spans="1:60" ht="22.5" outlineLevel="1" x14ac:dyDescent="0.2">
      <c r="A157" s="213">
        <v>138</v>
      </c>
      <c r="B157" s="219" t="s">
        <v>186</v>
      </c>
      <c r="C157" s="262" t="s">
        <v>364</v>
      </c>
      <c r="D157" s="221" t="s">
        <v>254</v>
      </c>
      <c r="E157" s="227">
        <v>5</v>
      </c>
      <c r="F157" s="229"/>
      <c r="G157" s="230">
        <f>ROUND(E157*F157,2)</f>
        <v>0</v>
      </c>
      <c r="H157" s="229"/>
      <c r="I157" s="230">
        <f>ROUND(E157*H157,2)</f>
        <v>0</v>
      </c>
      <c r="J157" s="229"/>
      <c r="K157" s="230">
        <f>ROUND(E157*J157,2)</f>
        <v>0</v>
      </c>
      <c r="L157" s="230">
        <v>21</v>
      </c>
      <c r="M157" s="230">
        <f>G157*(1+L157/100)</f>
        <v>0</v>
      </c>
      <c r="N157" s="222">
        <v>1.9E-2</v>
      </c>
      <c r="O157" s="222">
        <f>ROUND(E157*N157,5)</f>
        <v>9.5000000000000001E-2</v>
      </c>
      <c r="P157" s="222">
        <v>0</v>
      </c>
      <c r="Q157" s="222">
        <f>ROUND(E157*P157,5)</f>
        <v>0</v>
      </c>
      <c r="R157" s="222"/>
      <c r="S157" s="222"/>
      <c r="T157" s="223">
        <v>1.77</v>
      </c>
      <c r="U157" s="222">
        <f>ROUND(E157*T157,2)</f>
        <v>8.85</v>
      </c>
      <c r="V157" s="212"/>
      <c r="W157" s="212"/>
      <c r="X157" s="212"/>
      <c r="Y157" s="212"/>
      <c r="Z157" s="212"/>
      <c r="AA157" s="212"/>
      <c r="AB157" s="212"/>
      <c r="AC157" s="212"/>
      <c r="AD157" s="212"/>
      <c r="AE157" s="212" t="s">
        <v>156</v>
      </c>
      <c r="AF157" s="212"/>
      <c r="AG157" s="212"/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</row>
    <row r="158" spans="1:60" outlineLevel="1" x14ac:dyDescent="0.2">
      <c r="A158" s="213">
        <v>139</v>
      </c>
      <c r="B158" s="219" t="s">
        <v>365</v>
      </c>
      <c r="C158" s="262" t="s">
        <v>366</v>
      </c>
      <c r="D158" s="221" t="s">
        <v>254</v>
      </c>
      <c r="E158" s="227">
        <v>1</v>
      </c>
      <c r="F158" s="229"/>
      <c r="G158" s="230">
        <f>ROUND(E158*F158,2)</f>
        <v>0</v>
      </c>
      <c r="H158" s="229"/>
      <c r="I158" s="230">
        <f>ROUND(E158*H158,2)</f>
        <v>0</v>
      </c>
      <c r="J158" s="229"/>
      <c r="K158" s="230">
        <f>ROUND(E158*J158,2)</f>
        <v>0</v>
      </c>
      <c r="L158" s="230">
        <v>21</v>
      </c>
      <c r="M158" s="230">
        <f>G158*(1+L158/100)</f>
        <v>0</v>
      </c>
      <c r="N158" s="222">
        <v>1.444E-2</v>
      </c>
      <c r="O158" s="222">
        <f>ROUND(E158*N158,5)</f>
        <v>1.444E-2</v>
      </c>
      <c r="P158" s="222">
        <v>0</v>
      </c>
      <c r="Q158" s="222">
        <f>ROUND(E158*P158,5)</f>
        <v>0</v>
      </c>
      <c r="R158" s="222"/>
      <c r="S158" s="222"/>
      <c r="T158" s="223">
        <v>1.25</v>
      </c>
      <c r="U158" s="222">
        <f>ROUND(E158*T158,2)</f>
        <v>1.25</v>
      </c>
      <c r="V158" s="212"/>
      <c r="W158" s="212"/>
      <c r="X158" s="212"/>
      <c r="Y158" s="212"/>
      <c r="Z158" s="212"/>
      <c r="AA158" s="212"/>
      <c r="AB158" s="212"/>
      <c r="AC158" s="212"/>
      <c r="AD158" s="212"/>
      <c r="AE158" s="212" t="s">
        <v>119</v>
      </c>
      <c r="AF158" s="212"/>
      <c r="AG158" s="212"/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2"/>
      <c r="BD158" s="212"/>
      <c r="BE158" s="212"/>
      <c r="BF158" s="212"/>
      <c r="BG158" s="212"/>
      <c r="BH158" s="212"/>
    </row>
    <row r="159" spans="1:60" ht="22.5" outlineLevel="1" x14ac:dyDescent="0.2">
      <c r="A159" s="213">
        <v>140</v>
      </c>
      <c r="B159" s="219" t="s">
        <v>367</v>
      </c>
      <c r="C159" s="262" t="s">
        <v>368</v>
      </c>
      <c r="D159" s="221" t="s">
        <v>139</v>
      </c>
      <c r="E159" s="227">
        <v>1</v>
      </c>
      <c r="F159" s="229"/>
      <c r="G159" s="230">
        <f>ROUND(E159*F159,2)</f>
        <v>0</v>
      </c>
      <c r="H159" s="229"/>
      <c r="I159" s="230">
        <f>ROUND(E159*H159,2)</f>
        <v>0</v>
      </c>
      <c r="J159" s="229"/>
      <c r="K159" s="230">
        <f>ROUND(E159*J159,2)</f>
        <v>0</v>
      </c>
      <c r="L159" s="230">
        <v>21</v>
      </c>
      <c r="M159" s="230">
        <f>G159*(1+L159/100)</f>
        <v>0</v>
      </c>
      <c r="N159" s="222">
        <v>1.72E-3</v>
      </c>
      <c r="O159" s="222">
        <f>ROUND(E159*N159,5)</f>
        <v>1.72E-3</v>
      </c>
      <c r="P159" s="222">
        <v>0</v>
      </c>
      <c r="Q159" s="222">
        <f>ROUND(E159*P159,5)</f>
        <v>0</v>
      </c>
      <c r="R159" s="222"/>
      <c r="S159" s="222"/>
      <c r="T159" s="223">
        <v>0.47599999999999998</v>
      </c>
      <c r="U159" s="222">
        <f>ROUND(E159*T159,2)</f>
        <v>0.48</v>
      </c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 t="s">
        <v>119</v>
      </c>
      <c r="AF159" s="212"/>
      <c r="AG159" s="212"/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  <c r="BB159" s="212"/>
      <c r="BC159" s="212"/>
      <c r="BD159" s="212"/>
      <c r="BE159" s="212"/>
      <c r="BF159" s="212"/>
      <c r="BG159" s="212"/>
      <c r="BH159" s="212"/>
    </row>
    <row r="160" spans="1:60" ht="22.5" outlineLevel="1" x14ac:dyDescent="0.2">
      <c r="A160" s="213">
        <v>141</v>
      </c>
      <c r="B160" s="219" t="s">
        <v>369</v>
      </c>
      <c r="C160" s="262" t="s">
        <v>370</v>
      </c>
      <c r="D160" s="221" t="s">
        <v>254</v>
      </c>
      <c r="E160" s="227">
        <v>1</v>
      </c>
      <c r="F160" s="229"/>
      <c r="G160" s="230">
        <f>ROUND(E160*F160,2)</f>
        <v>0</v>
      </c>
      <c r="H160" s="229"/>
      <c r="I160" s="230">
        <f>ROUND(E160*H160,2)</f>
        <v>0</v>
      </c>
      <c r="J160" s="229"/>
      <c r="K160" s="230">
        <f>ROUND(E160*J160,2)</f>
        <v>0</v>
      </c>
      <c r="L160" s="230">
        <v>21</v>
      </c>
      <c r="M160" s="230">
        <f>G160*(1+L160/100)</f>
        <v>0</v>
      </c>
      <c r="N160" s="222">
        <v>1.0540000000000001E-2</v>
      </c>
      <c r="O160" s="222">
        <f>ROUND(E160*N160,5)</f>
        <v>1.0540000000000001E-2</v>
      </c>
      <c r="P160" s="222">
        <v>0</v>
      </c>
      <c r="Q160" s="222">
        <f>ROUND(E160*P160,5)</f>
        <v>0</v>
      </c>
      <c r="R160" s="222"/>
      <c r="S160" s="222"/>
      <c r="T160" s="223">
        <v>0.496</v>
      </c>
      <c r="U160" s="222">
        <f>ROUND(E160*T160,2)</f>
        <v>0.5</v>
      </c>
      <c r="V160" s="212"/>
      <c r="W160" s="212"/>
      <c r="X160" s="212"/>
      <c r="Y160" s="212"/>
      <c r="Z160" s="212"/>
      <c r="AA160" s="212"/>
      <c r="AB160" s="212"/>
      <c r="AC160" s="212"/>
      <c r="AD160" s="212"/>
      <c r="AE160" s="212" t="s">
        <v>119</v>
      </c>
      <c r="AF160" s="212"/>
      <c r="AG160" s="212"/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212"/>
      <c r="AX160" s="212"/>
      <c r="AY160" s="212"/>
      <c r="AZ160" s="212"/>
      <c r="BA160" s="212"/>
      <c r="BB160" s="212"/>
      <c r="BC160" s="212"/>
      <c r="BD160" s="212"/>
      <c r="BE160" s="212"/>
      <c r="BF160" s="212"/>
      <c r="BG160" s="212"/>
      <c r="BH160" s="212"/>
    </row>
    <row r="161" spans="1:60" ht="22.5" outlineLevel="1" x14ac:dyDescent="0.2">
      <c r="A161" s="213">
        <v>142</v>
      </c>
      <c r="B161" s="219" t="s">
        <v>371</v>
      </c>
      <c r="C161" s="262" t="s">
        <v>372</v>
      </c>
      <c r="D161" s="221" t="s">
        <v>139</v>
      </c>
      <c r="E161" s="227">
        <v>1</v>
      </c>
      <c r="F161" s="229"/>
      <c r="G161" s="230">
        <f>ROUND(E161*F161,2)</f>
        <v>0</v>
      </c>
      <c r="H161" s="229"/>
      <c r="I161" s="230">
        <f>ROUND(E161*H161,2)</f>
        <v>0</v>
      </c>
      <c r="J161" s="229"/>
      <c r="K161" s="230">
        <f>ROUND(E161*J161,2)</f>
        <v>0</v>
      </c>
      <c r="L161" s="230">
        <v>21</v>
      </c>
      <c r="M161" s="230">
        <f>G161*(1+L161/100)</f>
        <v>0</v>
      </c>
      <c r="N161" s="222">
        <v>1.0399999999999999E-3</v>
      </c>
      <c r="O161" s="222">
        <f>ROUND(E161*N161,5)</f>
        <v>1.0399999999999999E-3</v>
      </c>
      <c r="P161" s="222">
        <v>0</v>
      </c>
      <c r="Q161" s="222">
        <f>ROUND(E161*P161,5)</f>
        <v>0</v>
      </c>
      <c r="R161" s="222"/>
      <c r="S161" s="222"/>
      <c r="T161" s="223">
        <v>0.44500000000000001</v>
      </c>
      <c r="U161" s="222">
        <f>ROUND(E161*T161,2)</f>
        <v>0.45</v>
      </c>
      <c r="V161" s="212"/>
      <c r="W161" s="212"/>
      <c r="X161" s="212"/>
      <c r="Y161" s="212"/>
      <c r="Z161" s="212"/>
      <c r="AA161" s="212"/>
      <c r="AB161" s="212"/>
      <c r="AC161" s="212"/>
      <c r="AD161" s="212"/>
      <c r="AE161" s="212" t="s">
        <v>119</v>
      </c>
      <c r="AF161" s="212"/>
      <c r="AG161" s="212"/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</row>
    <row r="162" spans="1:60" ht="22.5" outlineLevel="1" x14ac:dyDescent="0.2">
      <c r="A162" s="213">
        <v>143</v>
      </c>
      <c r="B162" s="219" t="s">
        <v>373</v>
      </c>
      <c r="C162" s="262" t="s">
        <v>374</v>
      </c>
      <c r="D162" s="221" t="s">
        <v>139</v>
      </c>
      <c r="E162" s="227">
        <v>1</v>
      </c>
      <c r="F162" s="229"/>
      <c r="G162" s="230">
        <f>ROUND(E162*F162,2)</f>
        <v>0</v>
      </c>
      <c r="H162" s="229"/>
      <c r="I162" s="230">
        <f>ROUND(E162*H162,2)</f>
        <v>0</v>
      </c>
      <c r="J162" s="229"/>
      <c r="K162" s="230">
        <f>ROUND(E162*J162,2)</f>
        <v>0</v>
      </c>
      <c r="L162" s="230">
        <v>21</v>
      </c>
      <c r="M162" s="230">
        <f>G162*(1+L162/100)</f>
        <v>0</v>
      </c>
      <c r="N162" s="222">
        <v>2.2000000000000001E-4</v>
      </c>
      <c r="O162" s="222">
        <f>ROUND(E162*N162,5)</f>
        <v>2.2000000000000001E-4</v>
      </c>
      <c r="P162" s="222">
        <v>0</v>
      </c>
      <c r="Q162" s="222">
        <f>ROUND(E162*P162,5)</f>
        <v>0</v>
      </c>
      <c r="R162" s="222"/>
      <c r="S162" s="222"/>
      <c r="T162" s="223">
        <v>0.246</v>
      </c>
      <c r="U162" s="222">
        <f>ROUND(E162*T162,2)</f>
        <v>0.25</v>
      </c>
      <c r="V162" s="212"/>
      <c r="W162" s="212"/>
      <c r="X162" s="212"/>
      <c r="Y162" s="212"/>
      <c r="Z162" s="212"/>
      <c r="AA162" s="212"/>
      <c r="AB162" s="212"/>
      <c r="AC162" s="212"/>
      <c r="AD162" s="212"/>
      <c r="AE162" s="212" t="s">
        <v>119</v>
      </c>
      <c r="AF162" s="212"/>
      <c r="AG162" s="212"/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2"/>
      <c r="BD162" s="212"/>
      <c r="BE162" s="212"/>
      <c r="BF162" s="212"/>
      <c r="BG162" s="212"/>
      <c r="BH162" s="212"/>
    </row>
    <row r="163" spans="1:60" ht="22.5" outlineLevel="1" x14ac:dyDescent="0.2">
      <c r="A163" s="213">
        <v>144</v>
      </c>
      <c r="B163" s="219" t="s">
        <v>373</v>
      </c>
      <c r="C163" s="262" t="s">
        <v>375</v>
      </c>
      <c r="D163" s="221" t="s">
        <v>139</v>
      </c>
      <c r="E163" s="227">
        <v>4</v>
      </c>
      <c r="F163" s="229"/>
      <c r="G163" s="230">
        <f>ROUND(E163*F163,2)</f>
        <v>0</v>
      </c>
      <c r="H163" s="229"/>
      <c r="I163" s="230">
        <f>ROUND(E163*H163,2)</f>
        <v>0</v>
      </c>
      <c r="J163" s="229"/>
      <c r="K163" s="230">
        <f>ROUND(E163*J163,2)</f>
        <v>0</v>
      </c>
      <c r="L163" s="230">
        <v>21</v>
      </c>
      <c r="M163" s="230">
        <f>G163*(1+L163/100)</f>
        <v>0</v>
      </c>
      <c r="N163" s="222">
        <v>2.2000000000000001E-4</v>
      </c>
      <c r="O163" s="222">
        <f>ROUND(E163*N163,5)</f>
        <v>8.8000000000000003E-4</v>
      </c>
      <c r="P163" s="222">
        <v>0</v>
      </c>
      <c r="Q163" s="222">
        <f>ROUND(E163*P163,5)</f>
        <v>0</v>
      </c>
      <c r="R163" s="222"/>
      <c r="S163" s="222"/>
      <c r="T163" s="223">
        <v>0.246</v>
      </c>
      <c r="U163" s="222">
        <f>ROUND(E163*T163,2)</f>
        <v>0.98</v>
      </c>
      <c r="V163" s="212"/>
      <c r="W163" s="212"/>
      <c r="X163" s="212"/>
      <c r="Y163" s="212"/>
      <c r="Z163" s="212"/>
      <c r="AA163" s="212"/>
      <c r="AB163" s="212"/>
      <c r="AC163" s="212"/>
      <c r="AD163" s="212"/>
      <c r="AE163" s="212" t="s">
        <v>119</v>
      </c>
      <c r="AF163" s="212"/>
      <c r="AG163" s="212"/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2"/>
      <c r="BD163" s="212"/>
      <c r="BE163" s="212"/>
      <c r="BF163" s="212"/>
      <c r="BG163" s="212"/>
      <c r="BH163" s="212"/>
    </row>
    <row r="164" spans="1:60" ht="22.5" outlineLevel="1" x14ac:dyDescent="0.2">
      <c r="A164" s="213">
        <v>145</v>
      </c>
      <c r="B164" s="219" t="s">
        <v>376</v>
      </c>
      <c r="C164" s="262" t="s">
        <v>377</v>
      </c>
      <c r="D164" s="221" t="s">
        <v>254</v>
      </c>
      <c r="E164" s="227">
        <v>7</v>
      </c>
      <c r="F164" s="229"/>
      <c r="G164" s="230">
        <f>ROUND(E164*F164,2)</f>
        <v>0</v>
      </c>
      <c r="H164" s="229"/>
      <c r="I164" s="230">
        <f>ROUND(E164*H164,2)</f>
        <v>0</v>
      </c>
      <c r="J164" s="229"/>
      <c r="K164" s="230">
        <f>ROUND(E164*J164,2)</f>
        <v>0</v>
      </c>
      <c r="L164" s="230">
        <v>21</v>
      </c>
      <c r="M164" s="230">
        <f>G164*(1+L164/100)</f>
        <v>0</v>
      </c>
      <c r="N164" s="222">
        <v>1.7000000000000001E-4</v>
      </c>
      <c r="O164" s="222">
        <f>ROUND(E164*N164,5)</f>
        <v>1.1900000000000001E-3</v>
      </c>
      <c r="P164" s="222">
        <v>0</v>
      </c>
      <c r="Q164" s="222">
        <f>ROUND(E164*P164,5)</f>
        <v>0</v>
      </c>
      <c r="R164" s="222"/>
      <c r="S164" s="222"/>
      <c r="T164" s="223">
        <v>0.22700000000000001</v>
      </c>
      <c r="U164" s="222">
        <f>ROUND(E164*T164,2)</f>
        <v>1.59</v>
      </c>
      <c r="V164" s="212"/>
      <c r="W164" s="212"/>
      <c r="X164" s="212"/>
      <c r="Y164" s="212"/>
      <c r="Z164" s="212"/>
      <c r="AA164" s="212"/>
      <c r="AB164" s="212"/>
      <c r="AC164" s="212"/>
      <c r="AD164" s="212"/>
      <c r="AE164" s="212" t="s">
        <v>119</v>
      </c>
      <c r="AF164" s="212"/>
      <c r="AG164" s="212"/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212"/>
      <c r="AX164" s="212"/>
      <c r="AY164" s="212"/>
      <c r="AZ164" s="212"/>
      <c r="BA164" s="212"/>
      <c r="BB164" s="212"/>
      <c r="BC164" s="212"/>
      <c r="BD164" s="212"/>
      <c r="BE164" s="212"/>
      <c r="BF164" s="212"/>
      <c r="BG164" s="212"/>
      <c r="BH164" s="212"/>
    </row>
    <row r="165" spans="1:60" ht="22.5" outlineLevel="1" x14ac:dyDescent="0.2">
      <c r="A165" s="213">
        <v>146</v>
      </c>
      <c r="B165" s="219" t="s">
        <v>376</v>
      </c>
      <c r="C165" s="262" t="s">
        <v>378</v>
      </c>
      <c r="D165" s="221" t="s">
        <v>254</v>
      </c>
      <c r="E165" s="227">
        <v>5</v>
      </c>
      <c r="F165" s="229"/>
      <c r="G165" s="230">
        <f>ROUND(E165*F165,2)</f>
        <v>0</v>
      </c>
      <c r="H165" s="229"/>
      <c r="I165" s="230">
        <f>ROUND(E165*H165,2)</f>
        <v>0</v>
      </c>
      <c r="J165" s="229"/>
      <c r="K165" s="230">
        <f>ROUND(E165*J165,2)</f>
        <v>0</v>
      </c>
      <c r="L165" s="230">
        <v>21</v>
      </c>
      <c r="M165" s="230">
        <f>G165*(1+L165/100)</f>
        <v>0</v>
      </c>
      <c r="N165" s="222">
        <v>1.7000000000000001E-4</v>
      </c>
      <c r="O165" s="222">
        <f>ROUND(E165*N165,5)</f>
        <v>8.4999999999999995E-4</v>
      </c>
      <c r="P165" s="222">
        <v>0</v>
      </c>
      <c r="Q165" s="222">
        <f>ROUND(E165*P165,5)</f>
        <v>0</v>
      </c>
      <c r="R165" s="222"/>
      <c r="S165" s="222"/>
      <c r="T165" s="223">
        <v>0.22700000000000001</v>
      </c>
      <c r="U165" s="222">
        <f>ROUND(E165*T165,2)</f>
        <v>1.1399999999999999</v>
      </c>
      <c r="V165" s="212"/>
      <c r="W165" s="212"/>
      <c r="X165" s="212"/>
      <c r="Y165" s="212"/>
      <c r="Z165" s="212"/>
      <c r="AA165" s="212"/>
      <c r="AB165" s="212"/>
      <c r="AC165" s="212"/>
      <c r="AD165" s="212"/>
      <c r="AE165" s="212" t="s">
        <v>119</v>
      </c>
      <c r="AF165" s="212"/>
      <c r="AG165" s="212"/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212"/>
      <c r="AX165" s="212"/>
      <c r="AY165" s="212"/>
      <c r="AZ165" s="212"/>
      <c r="BA165" s="212"/>
      <c r="BB165" s="212"/>
      <c r="BC165" s="212"/>
      <c r="BD165" s="212"/>
      <c r="BE165" s="212"/>
      <c r="BF165" s="212"/>
      <c r="BG165" s="212"/>
      <c r="BH165" s="212"/>
    </row>
    <row r="166" spans="1:60" ht="22.5" outlineLevel="1" x14ac:dyDescent="0.2">
      <c r="A166" s="213">
        <v>147</v>
      </c>
      <c r="B166" s="219" t="s">
        <v>379</v>
      </c>
      <c r="C166" s="262" t="s">
        <v>380</v>
      </c>
      <c r="D166" s="221" t="s">
        <v>139</v>
      </c>
      <c r="E166" s="227">
        <v>8</v>
      </c>
      <c r="F166" s="229"/>
      <c r="G166" s="230">
        <f>ROUND(E166*F166,2)</f>
        <v>0</v>
      </c>
      <c r="H166" s="229"/>
      <c r="I166" s="230">
        <f>ROUND(E166*H166,2)</f>
        <v>0</v>
      </c>
      <c r="J166" s="229"/>
      <c r="K166" s="230">
        <f>ROUND(E166*J166,2)</f>
        <v>0</v>
      </c>
      <c r="L166" s="230">
        <v>21</v>
      </c>
      <c r="M166" s="230">
        <f>G166*(1+L166/100)</f>
        <v>0</v>
      </c>
      <c r="N166" s="222">
        <v>2.9999999999999997E-4</v>
      </c>
      <c r="O166" s="222">
        <f>ROUND(E166*N166,5)</f>
        <v>2.3999999999999998E-3</v>
      </c>
      <c r="P166" s="222">
        <v>0</v>
      </c>
      <c r="Q166" s="222">
        <f>ROUND(E166*P166,5)</f>
        <v>0</v>
      </c>
      <c r="R166" s="222"/>
      <c r="S166" s="222"/>
      <c r="T166" s="223">
        <v>0.93</v>
      </c>
      <c r="U166" s="222">
        <f>ROUND(E166*T166,2)</f>
        <v>7.44</v>
      </c>
      <c r="V166" s="212"/>
      <c r="W166" s="212"/>
      <c r="X166" s="212"/>
      <c r="Y166" s="212"/>
      <c r="Z166" s="212"/>
      <c r="AA166" s="212"/>
      <c r="AB166" s="212"/>
      <c r="AC166" s="212"/>
      <c r="AD166" s="212"/>
      <c r="AE166" s="212" t="s">
        <v>119</v>
      </c>
      <c r="AF166" s="212"/>
      <c r="AG166" s="212"/>
      <c r="AH166" s="212"/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212"/>
      <c r="AX166" s="212"/>
      <c r="AY166" s="212"/>
      <c r="AZ166" s="212"/>
      <c r="BA166" s="212"/>
      <c r="BB166" s="212"/>
      <c r="BC166" s="212"/>
      <c r="BD166" s="212"/>
      <c r="BE166" s="212"/>
      <c r="BF166" s="212"/>
      <c r="BG166" s="212"/>
      <c r="BH166" s="212"/>
    </row>
    <row r="167" spans="1:60" ht="22.5" outlineLevel="1" x14ac:dyDescent="0.2">
      <c r="A167" s="213">
        <v>148</v>
      </c>
      <c r="B167" s="219" t="s">
        <v>379</v>
      </c>
      <c r="C167" s="262" t="s">
        <v>381</v>
      </c>
      <c r="D167" s="221" t="s">
        <v>139</v>
      </c>
      <c r="E167" s="227">
        <v>2</v>
      </c>
      <c r="F167" s="229"/>
      <c r="G167" s="230">
        <f>ROUND(E167*F167,2)</f>
        <v>0</v>
      </c>
      <c r="H167" s="229"/>
      <c r="I167" s="230">
        <f>ROUND(E167*H167,2)</f>
        <v>0</v>
      </c>
      <c r="J167" s="229"/>
      <c r="K167" s="230">
        <f>ROUND(E167*J167,2)</f>
        <v>0</v>
      </c>
      <c r="L167" s="230">
        <v>21</v>
      </c>
      <c r="M167" s="230">
        <f>G167*(1+L167/100)</f>
        <v>0</v>
      </c>
      <c r="N167" s="222">
        <v>2.9999999999999997E-4</v>
      </c>
      <c r="O167" s="222">
        <f>ROUND(E167*N167,5)</f>
        <v>5.9999999999999995E-4</v>
      </c>
      <c r="P167" s="222">
        <v>0</v>
      </c>
      <c r="Q167" s="222">
        <f>ROUND(E167*P167,5)</f>
        <v>0</v>
      </c>
      <c r="R167" s="222"/>
      <c r="S167" s="222"/>
      <c r="T167" s="223">
        <v>0.93</v>
      </c>
      <c r="U167" s="222">
        <f>ROUND(E167*T167,2)</f>
        <v>1.86</v>
      </c>
      <c r="V167" s="212"/>
      <c r="W167" s="212"/>
      <c r="X167" s="212"/>
      <c r="Y167" s="212"/>
      <c r="Z167" s="212"/>
      <c r="AA167" s="212"/>
      <c r="AB167" s="212"/>
      <c r="AC167" s="212"/>
      <c r="AD167" s="212"/>
      <c r="AE167" s="212" t="s">
        <v>119</v>
      </c>
      <c r="AF167" s="212"/>
      <c r="AG167" s="212"/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212"/>
      <c r="AX167" s="212"/>
      <c r="AY167" s="212"/>
      <c r="AZ167" s="212"/>
      <c r="BA167" s="212"/>
      <c r="BB167" s="212"/>
      <c r="BC167" s="212"/>
      <c r="BD167" s="212"/>
      <c r="BE167" s="212"/>
      <c r="BF167" s="212"/>
      <c r="BG167" s="212"/>
      <c r="BH167" s="212"/>
    </row>
    <row r="168" spans="1:60" ht="22.5" outlineLevel="1" x14ac:dyDescent="0.2">
      <c r="A168" s="213">
        <v>149</v>
      </c>
      <c r="B168" s="219" t="s">
        <v>382</v>
      </c>
      <c r="C168" s="262" t="s">
        <v>383</v>
      </c>
      <c r="D168" s="221" t="s">
        <v>139</v>
      </c>
      <c r="E168" s="227">
        <v>4</v>
      </c>
      <c r="F168" s="229"/>
      <c r="G168" s="230">
        <f>ROUND(E168*F168,2)</f>
        <v>0</v>
      </c>
      <c r="H168" s="229"/>
      <c r="I168" s="230">
        <f>ROUND(E168*H168,2)</f>
        <v>0</v>
      </c>
      <c r="J168" s="229"/>
      <c r="K168" s="230">
        <f>ROUND(E168*J168,2)</f>
        <v>0</v>
      </c>
      <c r="L168" s="230">
        <v>21</v>
      </c>
      <c r="M168" s="230">
        <f>G168*(1+L168/100)</f>
        <v>0</v>
      </c>
      <c r="N168" s="222">
        <v>5.7000000000000002E-3</v>
      </c>
      <c r="O168" s="222">
        <f>ROUND(E168*N168,5)</f>
        <v>2.2800000000000001E-2</v>
      </c>
      <c r="P168" s="222">
        <v>0</v>
      </c>
      <c r="Q168" s="222">
        <f>ROUND(E168*P168,5)</f>
        <v>0</v>
      </c>
      <c r="R168" s="222"/>
      <c r="S168" s="222"/>
      <c r="T168" s="223">
        <v>0.35</v>
      </c>
      <c r="U168" s="222">
        <f>ROUND(E168*T168,2)</f>
        <v>1.4</v>
      </c>
      <c r="V168" s="212"/>
      <c r="W168" s="212"/>
      <c r="X168" s="212"/>
      <c r="Y168" s="212"/>
      <c r="Z168" s="212"/>
      <c r="AA168" s="212"/>
      <c r="AB168" s="212"/>
      <c r="AC168" s="212"/>
      <c r="AD168" s="212"/>
      <c r="AE168" s="212" t="s">
        <v>119</v>
      </c>
      <c r="AF168" s="212"/>
      <c r="AG168" s="212"/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212"/>
      <c r="AX168" s="212"/>
      <c r="AY168" s="212"/>
      <c r="AZ168" s="212"/>
      <c r="BA168" s="212"/>
      <c r="BB168" s="212"/>
      <c r="BC168" s="212"/>
      <c r="BD168" s="212"/>
      <c r="BE168" s="212"/>
      <c r="BF168" s="212"/>
      <c r="BG168" s="212"/>
      <c r="BH168" s="212"/>
    </row>
    <row r="169" spans="1:60" ht="22.5" outlineLevel="1" x14ac:dyDescent="0.2">
      <c r="A169" s="213">
        <v>150</v>
      </c>
      <c r="B169" s="219" t="s">
        <v>384</v>
      </c>
      <c r="C169" s="262" t="s">
        <v>385</v>
      </c>
      <c r="D169" s="221" t="s">
        <v>139</v>
      </c>
      <c r="E169" s="227">
        <v>4</v>
      </c>
      <c r="F169" s="229"/>
      <c r="G169" s="230">
        <f>ROUND(E169*F169,2)</f>
        <v>0</v>
      </c>
      <c r="H169" s="229"/>
      <c r="I169" s="230">
        <f>ROUND(E169*H169,2)</f>
        <v>0</v>
      </c>
      <c r="J169" s="229"/>
      <c r="K169" s="230">
        <f>ROUND(E169*J169,2)</f>
        <v>0</v>
      </c>
      <c r="L169" s="230">
        <v>21</v>
      </c>
      <c r="M169" s="230">
        <f>G169*(1+L169/100)</f>
        <v>0</v>
      </c>
      <c r="N169" s="222">
        <v>7.5800000000000006E-2</v>
      </c>
      <c r="O169" s="222">
        <f>ROUND(E169*N169,5)</f>
        <v>0.30320000000000003</v>
      </c>
      <c r="P169" s="222">
        <v>0</v>
      </c>
      <c r="Q169" s="222">
        <f>ROUND(E169*P169,5)</f>
        <v>0</v>
      </c>
      <c r="R169" s="222"/>
      <c r="S169" s="222"/>
      <c r="T169" s="223">
        <v>0.5</v>
      </c>
      <c r="U169" s="222">
        <f>ROUND(E169*T169,2)</f>
        <v>2</v>
      </c>
      <c r="V169" s="212"/>
      <c r="W169" s="212"/>
      <c r="X169" s="212"/>
      <c r="Y169" s="212"/>
      <c r="Z169" s="212"/>
      <c r="AA169" s="212"/>
      <c r="AB169" s="212"/>
      <c r="AC169" s="212"/>
      <c r="AD169" s="212"/>
      <c r="AE169" s="212" t="s">
        <v>119</v>
      </c>
      <c r="AF169" s="212"/>
      <c r="AG169" s="212"/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212"/>
      <c r="AX169" s="212"/>
      <c r="AY169" s="212"/>
      <c r="AZ169" s="212"/>
      <c r="BA169" s="212"/>
      <c r="BB169" s="212"/>
      <c r="BC169" s="212"/>
      <c r="BD169" s="212"/>
      <c r="BE169" s="212"/>
      <c r="BF169" s="212"/>
      <c r="BG169" s="212"/>
      <c r="BH169" s="212"/>
    </row>
    <row r="170" spans="1:60" outlineLevel="1" x14ac:dyDescent="0.2">
      <c r="A170" s="213">
        <v>151</v>
      </c>
      <c r="B170" s="219" t="s">
        <v>386</v>
      </c>
      <c r="C170" s="262" t="s">
        <v>387</v>
      </c>
      <c r="D170" s="221" t="s">
        <v>254</v>
      </c>
      <c r="E170" s="227">
        <v>2</v>
      </c>
      <c r="F170" s="229"/>
      <c r="G170" s="230">
        <f>ROUND(E170*F170,2)</f>
        <v>0</v>
      </c>
      <c r="H170" s="229"/>
      <c r="I170" s="230">
        <f>ROUND(E170*H170,2)</f>
        <v>0</v>
      </c>
      <c r="J170" s="229"/>
      <c r="K170" s="230">
        <f>ROUND(E170*J170,2)</f>
        <v>0</v>
      </c>
      <c r="L170" s="230">
        <v>21</v>
      </c>
      <c r="M170" s="230">
        <f>G170*(1+L170/100)</f>
        <v>0</v>
      </c>
      <c r="N170" s="222">
        <v>2.8819999999999998E-2</v>
      </c>
      <c r="O170" s="222">
        <f>ROUND(E170*N170,5)</f>
        <v>5.7639999999999997E-2</v>
      </c>
      <c r="P170" s="222">
        <v>0</v>
      </c>
      <c r="Q170" s="222">
        <f>ROUND(E170*P170,5)</f>
        <v>0</v>
      </c>
      <c r="R170" s="222"/>
      <c r="S170" s="222"/>
      <c r="T170" s="223">
        <v>3.0720000000000001</v>
      </c>
      <c r="U170" s="222">
        <f>ROUND(E170*T170,2)</f>
        <v>6.14</v>
      </c>
      <c r="V170" s="212"/>
      <c r="W170" s="212"/>
      <c r="X170" s="212"/>
      <c r="Y170" s="212"/>
      <c r="Z170" s="212"/>
      <c r="AA170" s="212"/>
      <c r="AB170" s="212"/>
      <c r="AC170" s="212"/>
      <c r="AD170" s="212"/>
      <c r="AE170" s="212" t="s">
        <v>119</v>
      </c>
      <c r="AF170" s="212"/>
      <c r="AG170" s="212"/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212"/>
      <c r="AX170" s="212"/>
      <c r="AY170" s="212"/>
      <c r="AZ170" s="212"/>
      <c r="BA170" s="212"/>
      <c r="BB170" s="212"/>
      <c r="BC170" s="212"/>
      <c r="BD170" s="212"/>
      <c r="BE170" s="212"/>
      <c r="BF170" s="212"/>
      <c r="BG170" s="212"/>
      <c r="BH170" s="212"/>
    </row>
    <row r="171" spans="1:60" ht="33.75" outlineLevel="1" x14ac:dyDescent="0.2">
      <c r="A171" s="213">
        <v>152</v>
      </c>
      <c r="B171" s="219" t="s">
        <v>388</v>
      </c>
      <c r="C171" s="262" t="s">
        <v>389</v>
      </c>
      <c r="D171" s="221" t="s">
        <v>136</v>
      </c>
      <c r="E171" s="227">
        <v>1</v>
      </c>
      <c r="F171" s="229"/>
      <c r="G171" s="230">
        <f>ROUND(E171*F171,2)</f>
        <v>0</v>
      </c>
      <c r="H171" s="229"/>
      <c r="I171" s="230">
        <f>ROUND(E171*H171,2)</f>
        <v>0</v>
      </c>
      <c r="J171" s="229"/>
      <c r="K171" s="230">
        <f>ROUND(E171*J171,2)</f>
        <v>0</v>
      </c>
      <c r="L171" s="230">
        <v>21</v>
      </c>
      <c r="M171" s="230">
        <f>G171*(1+L171/100)</f>
        <v>0</v>
      </c>
      <c r="N171" s="222">
        <v>4.4999999999999998E-2</v>
      </c>
      <c r="O171" s="222">
        <f>ROUND(E171*N171,5)</f>
        <v>4.4999999999999998E-2</v>
      </c>
      <c r="P171" s="222">
        <v>0</v>
      </c>
      <c r="Q171" s="222">
        <f>ROUND(E171*P171,5)</f>
        <v>0</v>
      </c>
      <c r="R171" s="222"/>
      <c r="S171" s="222"/>
      <c r="T171" s="223">
        <v>2.8580000000000001</v>
      </c>
      <c r="U171" s="222">
        <f>ROUND(E171*T171,2)</f>
        <v>2.86</v>
      </c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 t="s">
        <v>119</v>
      </c>
      <c r="AF171" s="212"/>
      <c r="AG171" s="212"/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</row>
    <row r="172" spans="1:60" ht="33.75" outlineLevel="1" x14ac:dyDescent="0.2">
      <c r="A172" s="213">
        <v>153</v>
      </c>
      <c r="B172" s="219" t="s">
        <v>388</v>
      </c>
      <c r="C172" s="262" t="s">
        <v>390</v>
      </c>
      <c r="D172" s="221" t="s">
        <v>136</v>
      </c>
      <c r="E172" s="227">
        <v>1</v>
      </c>
      <c r="F172" s="229"/>
      <c r="G172" s="230">
        <f>ROUND(E172*F172,2)</f>
        <v>0</v>
      </c>
      <c r="H172" s="229"/>
      <c r="I172" s="230">
        <f>ROUND(E172*H172,2)</f>
        <v>0</v>
      </c>
      <c r="J172" s="229"/>
      <c r="K172" s="230">
        <f>ROUND(E172*J172,2)</f>
        <v>0</v>
      </c>
      <c r="L172" s="230">
        <v>21</v>
      </c>
      <c r="M172" s="230">
        <f>G172*(1+L172/100)</f>
        <v>0</v>
      </c>
      <c r="N172" s="222">
        <v>4.4999999999999998E-2</v>
      </c>
      <c r="O172" s="222">
        <f>ROUND(E172*N172,5)</f>
        <v>4.4999999999999998E-2</v>
      </c>
      <c r="P172" s="222">
        <v>0</v>
      </c>
      <c r="Q172" s="222">
        <f>ROUND(E172*P172,5)</f>
        <v>0</v>
      </c>
      <c r="R172" s="222"/>
      <c r="S172" s="222"/>
      <c r="T172" s="223">
        <v>2.8580000000000001</v>
      </c>
      <c r="U172" s="222">
        <f>ROUND(E172*T172,2)</f>
        <v>2.86</v>
      </c>
      <c r="V172" s="212"/>
      <c r="W172" s="212"/>
      <c r="X172" s="212"/>
      <c r="Y172" s="212"/>
      <c r="Z172" s="212"/>
      <c r="AA172" s="212"/>
      <c r="AB172" s="212"/>
      <c r="AC172" s="212"/>
      <c r="AD172" s="212"/>
      <c r="AE172" s="212" t="s">
        <v>119</v>
      </c>
      <c r="AF172" s="212"/>
      <c r="AG172" s="212"/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</row>
    <row r="173" spans="1:60" ht="22.5" outlineLevel="1" x14ac:dyDescent="0.2">
      <c r="A173" s="213">
        <v>154</v>
      </c>
      <c r="B173" s="219" t="s">
        <v>391</v>
      </c>
      <c r="C173" s="262" t="s">
        <v>392</v>
      </c>
      <c r="D173" s="221" t="s">
        <v>254</v>
      </c>
      <c r="E173" s="227">
        <v>72</v>
      </c>
      <c r="F173" s="229"/>
      <c r="G173" s="230">
        <f>ROUND(E173*F173,2)</f>
        <v>0</v>
      </c>
      <c r="H173" s="229"/>
      <c r="I173" s="230">
        <f>ROUND(E173*H173,2)</f>
        <v>0</v>
      </c>
      <c r="J173" s="229"/>
      <c r="K173" s="230">
        <f>ROUND(E173*J173,2)</f>
        <v>0</v>
      </c>
      <c r="L173" s="230">
        <v>21</v>
      </c>
      <c r="M173" s="230">
        <f>G173*(1+L173/100)</f>
        <v>0</v>
      </c>
      <c r="N173" s="222">
        <v>3.0000000000000001E-5</v>
      </c>
      <c r="O173" s="222">
        <f>ROUND(E173*N173,5)</f>
        <v>2.16E-3</v>
      </c>
      <c r="P173" s="222">
        <v>0</v>
      </c>
      <c r="Q173" s="222">
        <f>ROUND(E173*P173,5)</f>
        <v>0</v>
      </c>
      <c r="R173" s="222"/>
      <c r="S173" s="222"/>
      <c r="T173" s="223">
        <v>0.33</v>
      </c>
      <c r="U173" s="222">
        <f>ROUND(E173*T173,2)</f>
        <v>23.76</v>
      </c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 t="s">
        <v>119</v>
      </c>
      <c r="AF173" s="212"/>
      <c r="AG173" s="212"/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212"/>
      <c r="AX173" s="212"/>
      <c r="AY173" s="212"/>
      <c r="AZ173" s="212"/>
      <c r="BA173" s="212"/>
      <c r="BB173" s="212"/>
      <c r="BC173" s="212"/>
      <c r="BD173" s="212"/>
      <c r="BE173" s="212"/>
      <c r="BF173" s="212"/>
      <c r="BG173" s="212"/>
      <c r="BH173" s="212"/>
    </row>
    <row r="174" spans="1:60" ht="22.5" outlineLevel="1" x14ac:dyDescent="0.2">
      <c r="A174" s="213">
        <v>155</v>
      </c>
      <c r="B174" s="219" t="s">
        <v>186</v>
      </c>
      <c r="C174" s="262" t="s">
        <v>393</v>
      </c>
      <c r="D174" s="221" t="s">
        <v>254</v>
      </c>
      <c r="E174" s="227">
        <v>2</v>
      </c>
      <c r="F174" s="229"/>
      <c r="G174" s="230">
        <f>ROUND(E174*F174,2)</f>
        <v>0</v>
      </c>
      <c r="H174" s="229"/>
      <c r="I174" s="230">
        <f>ROUND(E174*H174,2)</f>
        <v>0</v>
      </c>
      <c r="J174" s="229"/>
      <c r="K174" s="230">
        <f>ROUND(E174*J174,2)</f>
        <v>0</v>
      </c>
      <c r="L174" s="230">
        <v>21</v>
      </c>
      <c r="M174" s="230">
        <f>G174*(1+L174/100)</f>
        <v>0</v>
      </c>
      <c r="N174" s="222">
        <v>3.0000000000000001E-3</v>
      </c>
      <c r="O174" s="222">
        <f>ROUND(E174*N174,5)</f>
        <v>6.0000000000000001E-3</v>
      </c>
      <c r="P174" s="222">
        <v>0</v>
      </c>
      <c r="Q174" s="222">
        <f>ROUND(E174*P174,5)</f>
        <v>0</v>
      </c>
      <c r="R174" s="222"/>
      <c r="S174" s="222"/>
      <c r="T174" s="223">
        <v>0.33</v>
      </c>
      <c r="U174" s="222">
        <f>ROUND(E174*T174,2)</f>
        <v>0.66</v>
      </c>
      <c r="V174" s="212"/>
      <c r="W174" s="212"/>
      <c r="X174" s="212"/>
      <c r="Y174" s="212"/>
      <c r="Z174" s="212"/>
      <c r="AA174" s="212"/>
      <c r="AB174" s="212"/>
      <c r="AC174" s="212"/>
      <c r="AD174" s="212"/>
      <c r="AE174" s="212" t="s">
        <v>156</v>
      </c>
      <c r="AF174" s="212"/>
      <c r="AG174" s="212"/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212"/>
      <c r="AX174" s="212"/>
      <c r="AY174" s="212"/>
      <c r="AZ174" s="212"/>
      <c r="BA174" s="212"/>
      <c r="BB174" s="212"/>
      <c r="BC174" s="212"/>
      <c r="BD174" s="212"/>
      <c r="BE174" s="212"/>
      <c r="BF174" s="212"/>
      <c r="BG174" s="212"/>
      <c r="BH174" s="212"/>
    </row>
    <row r="175" spans="1:60" ht="22.5" outlineLevel="1" x14ac:dyDescent="0.2">
      <c r="A175" s="213">
        <v>156</v>
      </c>
      <c r="B175" s="219" t="s">
        <v>186</v>
      </c>
      <c r="C175" s="262" t="s">
        <v>394</v>
      </c>
      <c r="D175" s="221" t="s">
        <v>254</v>
      </c>
      <c r="E175" s="227">
        <v>5</v>
      </c>
      <c r="F175" s="229"/>
      <c r="G175" s="230">
        <f>ROUND(E175*F175,2)</f>
        <v>0</v>
      </c>
      <c r="H175" s="229"/>
      <c r="I175" s="230">
        <f>ROUND(E175*H175,2)</f>
        <v>0</v>
      </c>
      <c r="J175" s="229"/>
      <c r="K175" s="230">
        <f>ROUND(E175*J175,2)</f>
        <v>0</v>
      </c>
      <c r="L175" s="230">
        <v>21</v>
      </c>
      <c r="M175" s="230">
        <f>G175*(1+L175/100)</f>
        <v>0</v>
      </c>
      <c r="N175" s="222">
        <v>3.0000000000000001E-3</v>
      </c>
      <c r="O175" s="222">
        <f>ROUND(E175*N175,5)</f>
        <v>1.4999999999999999E-2</v>
      </c>
      <c r="P175" s="222">
        <v>0</v>
      </c>
      <c r="Q175" s="222">
        <f>ROUND(E175*P175,5)</f>
        <v>0</v>
      </c>
      <c r="R175" s="222"/>
      <c r="S175" s="222"/>
      <c r="T175" s="223">
        <v>0.33</v>
      </c>
      <c r="U175" s="222">
        <f>ROUND(E175*T175,2)</f>
        <v>1.65</v>
      </c>
      <c r="V175" s="212"/>
      <c r="W175" s="212"/>
      <c r="X175" s="212"/>
      <c r="Y175" s="212"/>
      <c r="Z175" s="212"/>
      <c r="AA175" s="212"/>
      <c r="AB175" s="212"/>
      <c r="AC175" s="212"/>
      <c r="AD175" s="212"/>
      <c r="AE175" s="212" t="s">
        <v>156</v>
      </c>
      <c r="AF175" s="212"/>
      <c r="AG175" s="212"/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212"/>
      <c r="AX175" s="212"/>
      <c r="AY175" s="212"/>
      <c r="AZ175" s="212"/>
      <c r="BA175" s="212"/>
      <c r="BB175" s="212"/>
      <c r="BC175" s="212"/>
      <c r="BD175" s="212"/>
      <c r="BE175" s="212"/>
      <c r="BF175" s="212"/>
      <c r="BG175" s="212"/>
      <c r="BH175" s="212"/>
    </row>
    <row r="176" spans="1:60" ht="22.5" outlineLevel="1" x14ac:dyDescent="0.2">
      <c r="A176" s="213">
        <v>157</v>
      </c>
      <c r="B176" s="219" t="s">
        <v>186</v>
      </c>
      <c r="C176" s="262" t="s">
        <v>395</v>
      </c>
      <c r="D176" s="221" t="s">
        <v>254</v>
      </c>
      <c r="E176" s="227">
        <v>8</v>
      </c>
      <c r="F176" s="229"/>
      <c r="G176" s="230">
        <f>ROUND(E176*F176,2)</f>
        <v>0</v>
      </c>
      <c r="H176" s="229"/>
      <c r="I176" s="230">
        <f>ROUND(E176*H176,2)</f>
        <v>0</v>
      </c>
      <c r="J176" s="229"/>
      <c r="K176" s="230">
        <f>ROUND(E176*J176,2)</f>
        <v>0</v>
      </c>
      <c r="L176" s="230">
        <v>21</v>
      </c>
      <c r="M176" s="230">
        <f>G176*(1+L176/100)</f>
        <v>0</v>
      </c>
      <c r="N176" s="222">
        <v>1E-3</v>
      </c>
      <c r="O176" s="222">
        <f>ROUND(E176*N176,5)</f>
        <v>8.0000000000000002E-3</v>
      </c>
      <c r="P176" s="222">
        <v>0</v>
      </c>
      <c r="Q176" s="222">
        <f>ROUND(E176*P176,5)</f>
        <v>0</v>
      </c>
      <c r="R176" s="222"/>
      <c r="S176" s="222"/>
      <c r="T176" s="223">
        <v>0.33</v>
      </c>
      <c r="U176" s="222">
        <f>ROUND(E176*T176,2)</f>
        <v>2.64</v>
      </c>
      <c r="V176" s="212"/>
      <c r="W176" s="212"/>
      <c r="X176" s="212"/>
      <c r="Y176" s="212"/>
      <c r="Z176" s="212"/>
      <c r="AA176" s="212"/>
      <c r="AB176" s="212"/>
      <c r="AC176" s="212"/>
      <c r="AD176" s="212"/>
      <c r="AE176" s="212" t="s">
        <v>156</v>
      </c>
      <c r="AF176" s="212"/>
      <c r="AG176" s="212"/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212"/>
      <c r="AX176" s="212"/>
      <c r="AY176" s="212"/>
      <c r="AZ176" s="212"/>
      <c r="BA176" s="212"/>
      <c r="BB176" s="212"/>
      <c r="BC176" s="212"/>
      <c r="BD176" s="212"/>
      <c r="BE176" s="212"/>
      <c r="BF176" s="212"/>
      <c r="BG176" s="212"/>
      <c r="BH176" s="212"/>
    </row>
    <row r="177" spans="1:60" ht="22.5" outlineLevel="1" x14ac:dyDescent="0.2">
      <c r="A177" s="213">
        <v>158</v>
      </c>
      <c r="B177" s="219" t="s">
        <v>186</v>
      </c>
      <c r="C177" s="262" t="s">
        <v>396</v>
      </c>
      <c r="D177" s="221" t="s">
        <v>254</v>
      </c>
      <c r="E177" s="227">
        <v>7</v>
      </c>
      <c r="F177" s="229"/>
      <c r="G177" s="230">
        <f>ROUND(E177*F177,2)</f>
        <v>0</v>
      </c>
      <c r="H177" s="229"/>
      <c r="I177" s="230">
        <f>ROUND(E177*H177,2)</f>
        <v>0</v>
      </c>
      <c r="J177" s="229"/>
      <c r="K177" s="230">
        <f>ROUND(E177*J177,2)</f>
        <v>0</v>
      </c>
      <c r="L177" s="230">
        <v>21</v>
      </c>
      <c r="M177" s="230">
        <f>G177*(1+L177/100)</f>
        <v>0</v>
      </c>
      <c r="N177" s="222">
        <v>3.0000000000000001E-3</v>
      </c>
      <c r="O177" s="222">
        <f>ROUND(E177*N177,5)</f>
        <v>2.1000000000000001E-2</v>
      </c>
      <c r="P177" s="222">
        <v>0</v>
      </c>
      <c r="Q177" s="222">
        <f>ROUND(E177*P177,5)</f>
        <v>0</v>
      </c>
      <c r="R177" s="222"/>
      <c r="S177" s="222"/>
      <c r="T177" s="223">
        <v>0.33</v>
      </c>
      <c r="U177" s="222">
        <f>ROUND(E177*T177,2)</f>
        <v>2.31</v>
      </c>
      <c r="V177" s="212"/>
      <c r="W177" s="212"/>
      <c r="X177" s="212"/>
      <c r="Y177" s="212"/>
      <c r="Z177" s="212"/>
      <c r="AA177" s="212"/>
      <c r="AB177" s="212"/>
      <c r="AC177" s="212"/>
      <c r="AD177" s="212"/>
      <c r="AE177" s="212" t="s">
        <v>156</v>
      </c>
      <c r="AF177" s="212"/>
      <c r="AG177" s="212"/>
      <c r="AH177" s="212"/>
      <c r="AI177" s="212"/>
      <c r="AJ177" s="212"/>
      <c r="AK177" s="212"/>
      <c r="AL177" s="212"/>
      <c r="AM177" s="212"/>
      <c r="AN177" s="212"/>
      <c r="AO177" s="212"/>
      <c r="AP177" s="212"/>
      <c r="AQ177" s="212"/>
      <c r="AR177" s="212"/>
      <c r="AS177" s="212"/>
      <c r="AT177" s="212"/>
      <c r="AU177" s="212"/>
      <c r="AV177" s="212"/>
      <c r="AW177" s="212"/>
      <c r="AX177" s="212"/>
      <c r="AY177" s="212"/>
      <c r="AZ177" s="212"/>
      <c r="BA177" s="212"/>
      <c r="BB177" s="212"/>
      <c r="BC177" s="212"/>
      <c r="BD177" s="212"/>
      <c r="BE177" s="212"/>
      <c r="BF177" s="212"/>
      <c r="BG177" s="212"/>
      <c r="BH177" s="212"/>
    </row>
    <row r="178" spans="1:60" ht="22.5" outlineLevel="1" x14ac:dyDescent="0.2">
      <c r="A178" s="213">
        <v>159</v>
      </c>
      <c r="B178" s="219" t="s">
        <v>186</v>
      </c>
      <c r="C178" s="262" t="s">
        <v>397</v>
      </c>
      <c r="D178" s="221" t="s">
        <v>254</v>
      </c>
      <c r="E178" s="227">
        <v>11</v>
      </c>
      <c r="F178" s="229"/>
      <c r="G178" s="230">
        <f>ROUND(E178*F178,2)</f>
        <v>0</v>
      </c>
      <c r="H178" s="229"/>
      <c r="I178" s="230">
        <f>ROUND(E178*H178,2)</f>
        <v>0</v>
      </c>
      <c r="J178" s="229"/>
      <c r="K178" s="230">
        <f>ROUND(E178*J178,2)</f>
        <v>0</v>
      </c>
      <c r="L178" s="230">
        <v>21</v>
      </c>
      <c r="M178" s="230">
        <f>G178*(1+L178/100)</f>
        <v>0</v>
      </c>
      <c r="N178" s="222">
        <v>3.0000000000000001E-3</v>
      </c>
      <c r="O178" s="222">
        <f>ROUND(E178*N178,5)</f>
        <v>3.3000000000000002E-2</v>
      </c>
      <c r="P178" s="222">
        <v>0</v>
      </c>
      <c r="Q178" s="222">
        <f>ROUND(E178*P178,5)</f>
        <v>0</v>
      </c>
      <c r="R178" s="222"/>
      <c r="S178" s="222"/>
      <c r="T178" s="223">
        <v>0.33</v>
      </c>
      <c r="U178" s="222">
        <f>ROUND(E178*T178,2)</f>
        <v>3.63</v>
      </c>
      <c r="V178" s="212"/>
      <c r="W178" s="212"/>
      <c r="X178" s="212"/>
      <c r="Y178" s="212"/>
      <c r="Z178" s="212"/>
      <c r="AA178" s="212"/>
      <c r="AB178" s="212"/>
      <c r="AC178" s="212"/>
      <c r="AD178" s="212"/>
      <c r="AE178" s="212" t="s">
        <v>156</v>
      </c>
      <c r="AF178" s="212"/>
      <c r="AG178" s="212"/>
      <c r="AH178" s="212"/>
      <c r="AI178" s="212"/>
      <c r="AJ178" s="212"/>
      <c r="AK178" s="212"/>
      <c r="AL178" s="212"/>
      <c r="AM178" s="212"/>
      <c r="AN178" s="212"/>
      <c r="AO178" s="212"/>
      <c r="AP178" s="212"/>
      <c r="AQ178" s="212"/>
      <c r="AR178" s="212"/>
      <c r="AS178" s="212"/>
      <c r="AT178" s="212"/>
      <c r="AU178" s="212"/>
      <c r="AV178" s="212"/>
      <c r="AW178" s="212"/>
      <c r="AX178" s="212"/>
      <c r="AY178" s="212"/>
      <c r="AZ178" s="212"/>
      <c r="BA178" s="212"/>
      <c r="BB178" s="212"/>
      <c r="BC178" s="212"/>
      <c r="BD178" s="212"/>
      <c r="BE178" s="212"/>
      <c r="BF178" s="212"/>
      <c r="BG178" s="212"/>
      <c r="BH178" s="212"/>
    </row>
    <row r="179" spans="1:60" ht="22.5" outlineLevel="1" x14ac:dyDescent="0.2">
      <c r="A179" s="213">
        <v>160</v>
      </c>
      <c r="B179" s="219" t="s">
        <v>186</v>
      </c>
      <c r="C179" s="262" t="s">
        <v>398</v>
      </c>
      <c r="D179" s="221" t="s">
        <v>254</v>
      </c>
      <c r="E179" s="227">
        <v>8</v>
      </c>
      <c r="F179" s="229"/>
      <c r="G179" s="230">
        <f>ROUND(E179*F179,2)</f>
        <v>0</v>
      </c>
      <c r="H179" s="229"/>
      <c r="I179" s="230">
        <f>ROUND(E179*H179,2)</f>
        <v>0</v>
      </c>
      <c r="J179" s="229"/>
      <c r="K179" s="230">
        <f>ROUND(E179*J179,2)</f>
        <v>0</v>
      </c>
      <c r="L179" s="230">
        <v>21</v>
      </c>
      <c r="M179" s="230">
        <f>G179*(1+L179/100)</f>
        <v>0</v>
      </c>
      <c r="N179" s="222">
        <v>8.0000000000000004E-4</v>
      </c>
      <c r="O179" s="222">
        <f>ROUND(E179*N179,5)</f>
        <v>6.4000000000000003E-3</v>
      </c>
      <c r="P179" s="222">
        <v>0</v>
      </c>
      <c r="Q179" s="222">
        <f>ROUND(E179*P179,5)</f>
        <v>0</v>
      </c>
      <c r="R179" s="222"/>
      <c r="S179" s="222"/>
      <c r="T179" s="223">
        <v>0.33</v>
      </c>
      <c r="U179" s="222">
        <f>ROUND(E179*T179,2)</f>
        <v>2.64</v>
      </c>
      <c r="V179" s="212"/>
      <c r="W179" s="212"/>
      <c r="X179" s="212"/>
      <c r="Y179" s="212"/>
      <c r="Z179" s="212"/>
      <c r="AA179" s="212"/>
      <c r="AB179" s="212"/>
      <c r="AC179" s="212"/>
      <c r="AD179" s="212"/>
      <c r="AE179" s="212" t="s">
        <v>156</v>
      </c>
      <c r="AF179" s="212"/>
      <c r="AG179" s="212"/>
      <c r="AH179" s="212"/>
      <c r="AI179" s="212"/>
      <c r="AJ179" s="212"/>
      <c r="AK179" s="212"/>
      <c r="AL179" s="212"/>
      <c r="AM179" s="212"/>
      <c r="AN179" s="212"/>
      <c r="AO179" s="212"/>
      <c r="AP179" s="212"/>
      <c r="AQ179" s="212"/>
      <c r="AR179" s="212"/>
      <c r="AS179" s="212"/>
      <c r="AT179" s="212"/>
      <c r="AU179" s="212"/>
      <c r="AV179" s="212"/>
      <c r="AW179" s="212"/>
      <c r="AX179" s="212"/>
      <c r="AY179" s="212"/>
      <c r="AZ179" s="212"/>
      <c r="BA179" s="212"/>
      <c r="BB179" s="212"/>
      <c r="BC179" s="212"/>
      <c r="BD179" s="212"/>
      <c r="BE179" s="212"/>
      <c r="BF179" s="212"/>
      <c r="BG179" s="212"/>
      <c r="BH179" s="212"/>
    </row>
    <row r="180" spans="1:60" ht="22.5" outlineLevel="1" x14ac:dyDescent="0.2">
      <c r="A180" s="213">
        <v>161</v>
      </c>
      <c r="B180" s="219" t="s">
        <v>186</v>
      </c>
      <c r="C180" s="262" t="s">
        <v>399</v>
      </c>
      <c r="D180" s="221" t="s">
        <v>254</v>
      </c>
      <c r="E180" s="227">
        <v>11</v>
      </c>
      <c r="F180" s="229"/>
      <c r="G180" s="230">
        <f>ROUND(E180*F180,2)</f>
        <v>0</v>
      </c>
      <c r="H180" s="229"/>
      <c r="I180" s="230">
        <f>ROUND(E180*H180,2)</f>
        <v>0</v>
      </c>
      <c r="J180" s="229"/>
      <c r="K180" s="230">
        <f>ROUND(E180*J180,2)</f>
        <v>0</v>
      </c>
      <c r="L180" s="230">
        <v>21</v>
      </c>
      <c r="M180" s="230">
        <f>G180*(1+L180/100)</f>
        <v>0</v>
      </c>
      <c r="N180" s="222">
        <v>2.0000000000000001E-4</v>
      </c>
      <c r="O180" s="222">
        <f>ROUND(E180*N180,5)</f>
        <v>2.2000000000000001E-3</v>
      </c>
      <c r="P180" s="222">
        <v>0</v>
      </c>
      <c r="Q180" s="222">
        <f>ROUND(E180*P180,5)</f>
        <v>0</v>
      </c>
      <c r="R180" s="222"/>
      <c r="S180" s="222"/>
      <c r="T180" s="223">
        <v>0.33</v>
      </c>
      <c r="U180" s="222">
        <f>ROUND(E180*T180,2)</f>
        <v>3.63</v>
      </c>
      <c r="V180" s="212"/>
      <c r="W180" s="212"/>
      <c r="X180" s="212"/>
      <c r="Y180" s="212"/>
      <c r="Z180" s="212"/>
      <c r="AA180" s="212"/>
      <c r="AB180" s="212"/>
      <c r="AC180" s="212"/>
      <c r="AD180" s="212"/>
      <c r="AE180" s="212" t="s">
        <v>156</v>
      </c>
      <c r="AF180" s="212"/>
      <c r="AG180" s="212"/>
      <c r="AH180" s="212"/>
      <c r="AI180" s="212"/>
      <c r="AJ180" s="212"/>
      <c r="AK180" s="212"/>
      <c r="AL180" s="212"/>
      <c r="AM180" s="212"/>
      <c r="AN180" s="212"/>
      <c r="AO180" s="212"/>
      <c r="AP180" s="212"/>
      <c r="AQ180" s="212"/>
      <c r="AR180" s="212"/>
      <c r="AS180" s="212"/>
      <c r="AT180" s="212"/>
      <c r="AU180" s="212"/>
      <c r="AV180" s="212"/>
      <c r="AW180" s="212"/>
      <c r="AX180" s="212"/>
      <c r="AY180" s="212"/>
      <c r="AZ180" s="212"/>
      <c r="BA180" s="212"/>
      <c r="BB180" s="212"/>
      <c r="BC180" s="212"/>
      <c r="BD180" s="212"/>
      <c r="BE180" s="212"/>
      <c r="BF180" s="212"/>
      <c r="BG180" s="212"/>
      <c r="BH180" s="212"/>
    </row>
    <row r="181" spans="1:60" ht="22.5" outlineLevel="1" x14ac:dyDescent="0.2">
      <c r="A181" s="213">
        <v>162</v>
      </c>
      <c r="B181" s="219" t="s">
        <v>186</v>
      </c>
      <c r="C181" s="262" t="s">
        <v>400</v>
      </c>
      <c r="D181" s="221" t="s">
        <v>254</v>
      </c>
      <c r="E181" s="227">
        <v>5</v>
      </c>
      <c r="F181" s="229"/>
      <c r="G181" s="230">
        <f>ROUND(E181*F181,2)</f>
        <v>0</v>
      </c>
      <c r="H181" s="229"/>
      <c r="I181" s="230">
        <f>ROUND(E181*H181,2)</f>
        <v>0</v>
      </c>
      <c r="J181" s="229"/>
      <c r="K181" s="230">
        <f>ROUND(E181*J181,2)</f>
        <v>0</v>
      </c>
      <c r="L181" s="230">
        <v>21</v>
      </c>
      <c r="M181" s="230">
        <f>G181*(1+L181/100)</f>
        <v>0</v>
      </c>
      <c r="N181" s="222">
        <v>2E-3</v>
      </c>
      <c r="O181" s="222">
        <f>ROUND(E181*N181,5)</f>
        <v>0.01</v>
      </c>
      <c r="P181" s="222">
        <v>0</v>
      </c>
      <c r="Q181" s="222">
        <f>ROUND(E181*P181,5)</f>
        <v>0</v>
      </c>
      <c r="R181" s="222"/>
      <c r="S181" s="222"/>
      <c r="T181" s="223">
        <v>0.33</v>
      </c>
      <c r="U181" s="222">
        <f>ROUND(E181*T181,2)</f>
        <v>1.65</v>
      </c>
      <c r="V181" s="212"/>
      <c r="W181" s="212"/>
      <c r="X181" s="212"/>
      <c r="Y181" s="212"/>
      <c r="Z181" s="212"/>
      <c r="AA181" s="212"/>
      <c r="AB181" s="212"/>
      <c r="AC181" s="212"/>
      <c r="AD181" s="212"/>
      <c r="AE181" s="212" t="s">
        <v>156</v>
      </c>
      <c r="AF181" s="212"/>
      <c r="AG181" s="212"/>
      <c r="AH181" s="212"/>
      <c r="AI181" s="212"/>
      <c r="AJ181" s="212"/>
      <c r="AK181" s="212"/>
      <c r="AL181" s="212"/>
      <c r="AM181" s="212"/>
      <c r="AN181" s="212"/>
      <c r="AO181" s="212"/>
      <c r="AP181" s="212"/>
      <c r="AQ181" s="212"/>
      <c r="AR181" s="212"/>
      <c r="AS181" s="212"/>
      <c r="AT181" s="212"/>
      <c r="AU181" s="212"/>
      <c r="AV181" s="212"/>
      <c r="AW181" s="212"/>
      <c r="AX181" s="212"/>
      <c r="AY181" s="212"/>
      <c r="AZ181" s="212"/>
      <c r="BA181" s="212"/>
      <c r="BB181" s="212"/>
      <c r="BC181" s="212"/>
      <c r="BD181" s="212"/>
      <c r="BE181" s="212"/>
      <c r="BF181" s="212"/>
      <c r="BG181" s="212"/>
      <c r="BH181" s="212"/>
    </row>
    <row r="182" spans="1:60" ht="22.5" outlineLevel="1" x14ac:dyDescent="0.2">
      <c r="A182" s="213">
        <v>163</v>
      </c>
      <c r="B182" s="219" t="s">
        <v>186</v>
      </c>
      <c r="C182" s="262" t="s">
        <v>401</v>
      </c>
      <c r="D182" s="221" t="s">
        <v>254</v>
      </c>
      <c r="E182" s="227">
        <v>4</v>
      </c>
      <c r="F182" s="229"/>
      <c r="G182" s="230">
        <f>ROUND(E182*F182,2)</f>
        <v>0</v>
      </c>
      <c r="H182" s="229"/>
      <c r="I182" s="230">
        <f>ROUND(E182*H182,2)</f>
        <v>0</v>
      </c>
      <c r="J182" s="229"/>
      <c r="K182" s="230">
        <f>ROUND(E182*J182,2)</f>
        <v>0</v>
      </c>
      <c r="L182" s="230">
        <v>21</v>
      </c>
      <c r="M182" s="230">
        <f>G182*(1+L182/100)</f>
        <v>0</v>
      </c>
      <c r="N182" s="222">
        <v>1.5E-3</v>
      </c>
      <c r="O182" s="222">
        <f>ROUND(E182*N182,5)</f>
        <v>6.0000000000000001E-3</v>
      </c>
      <c r="P182" s="222">
        <v>0</v>
      </c>
      <c r="Q182" s="222">
        <f>ROUND(E182*P182,5)</f>
        <v>0</v>
      </c>
      <c r="R182" s="222"/>
      <c r="S182" s="222"/>
      <c r="T182" s="223">
        <v>0.33</v>
      </c>
      <c r="U182" s="222">
        <f>ROUND(E182*T182,2)</f>
        <v>1.32</v>
      </c>
      <c r="V182" s="212"/>
      <c r="W182" s="212"/>
      <c r="X182" s="212"/>
      <c r="Y182" s="212"/>
      <c r="Z182" s="212"/>
      <c r="AA182" s="212"/>
      <c r="AB182" s="212"/>
      <c r="AC182" s="212"/>
      <c r="AD182" s="212"/>
      <c r="AE182" s="212" t="s">
        <v>156</v>
      </c>
      <c r="AF182" s="212"/>
      <c r="AG182" s="212"/>
      <c r="AH182" s="212"/>
      <c r="AI182" s="212"/>
      <c r="AJ182" s="212"/>
      <c r="AK182" s="212"/>
      <c r="AL182" s="212"/>
      <c r="AM182" s="212"/>
      <c r="AN182" s="212"/>
      <c r="AO182" s="212"/>
      <c r="AP182" s="212"/>
      <c r="AQ182" s="212"/>
      <c r="AR182" s="212"/>
      <c r="AS182" s="212"/>
      <c r="AT182" s="212"/>
      <c r="AU182" s="212"/>
      <c r="AV182" s="212"/>
      <c r="AW182" s="212"/>
      <c r="AX182" s="212"/>
      <c r="AY182" s="212"/>
      <c r="AZ182" s="212"/>
      <c r="BA182" s="212"/>
      <c r="BB182" s="212"/>
      <c r="BC182" s="212"/>
      <c r="BD182" s="212"/>
      <c r="BE182" s="212"/>
      <c r="BF182" s="212"/>
      <c r="BG182" s="212"/>
      <c r="BH182" s="212"/>
    </row>
    <row r="183" spans="1:60" outlineLevel="1" x14ac:dyDescent="0.2">
      <c r="A183" s="213">
        <v>164</v>
      </c>
      <c r="B183" s="219" t="s">
        <v>186</v>
      </c>
      <c r="C183" s="262" t="s">
        <v>402</v>
      </c>
      <c r="D183" s="221" t="s">
        <v>254</v>
      </c>
      <c r="E183" s="227">
        <v>11</v>
      </c>
      <c r="F183" s="229"/>
      <c r="G183" s="230">
        <f>ROUND(E183*F183,2)</f>
        <v>0</v>
      </c>
      <c r="H183" s="229"/>
      <c r="I183" s="230">
        <f>ROUND(E183*H183,2)</f>
        <v>0</v>
      </c>
      <c r="J183" s="229"/>
      <c r="K183" s="230">
        <f>ROUND(E183*J183,2)</f>
        <v>0</v>
      </c>
      <c r="L183" s="230">
        <v>21</v>
      </c>
      <c r="M183" s="230">
        <f>G183*(1+L183/100)</f>
        <v>0</v>
      </c>
      <c r="N183" s="222">
        <v>1.5E-3</v>
      </c>
      <c r="O183" s="222">
        <f>ROUND(E183*N183,5)</f>
        <v>1.6500000000000001E-2</v>
      </c>
      <c r="P183" s="222">
        <v>0</v>
      </c>
      <c r="Q183" s="222">
        <f>ROUND(E183*P183,5)</f>
        <v>0</v>
      </c>
      <c r="R183" s="222"/>
      <c r="S183" s="222"/>
      <c r="T183" s="223">
        <v>0.33</v>
      </c>
      <c r="U183" s="222">
        <f>ROUND(E183*T183,2)</f>
        <v>3.63</v>
      </c>
      <c r="V183" s="212"/>
      <c r="W183" s="212"/>
      <c r="X183" s="212"/>
      <c r="Y183" s="212"/>
      <c r="Z183" s="212"/>
      <c r="AA183" s="212"/>
      <c r="AB183" s="212"/>
      <c r="AC183" s="212"/>
      <c r="AD183" s="212"/>
      <c r="AE183" s="212" t="s">
        <v>156</v>
      </c>
      <c r="AF183" s="212"/>
      <c r="AG183" s="212"/>
      <c r="AH183" s="212"/>
      <c r="AI183" s="212"/>
      <c r="AJ183" s="212"/>
      <c r="AK183" s="212"/>
      <c r="AL183" s="212"/>
      <c r="AM183" s="212"/>
      <c r="AN183" s="212"/>
      <c r="AO183" s="212"/>
      <c r="AP183" s="212"/>
      <c r="AQ183" s="212"/>
      <c r="AR183" s="212"/>
      <c r="AS183" s="212"/>
      <c r="AT183" s="212"/>
      <c r="AU183" s="212"/>
      <c r="AV183" s="212"/>
      <c r="AW183" s="212"/>
      <c r="AX183" s="212"/>
      <c r="AY183" s="212"/>
      <c r="AZ183" s="212"/>
      <c r="BA183" s="212"/>
      <c r="BB183" s="212"/>
      <c r="BC183" s="212"/>
      <c r="BD183" s="212"/>
      <c r="BE183" s="212"/>
      <c r="BF183" s="212"/>
      <c r="BG183" s="212"/>
      <c r="BH183" s="212"/>
    </row>
    <row r="184" spans="1:60" ht="22.5" outlineLevel="1" x14ac:dyDescent="0.2">
      <c r="A184" s="213">
        <v>165</v>
      </c>
      <c r="B184" s="219" t="s">
        <v>391</v>
      </c>
      <c r="C184" s="262" t="s">
        <v>403</v>
      </c>
      <c r="D184" s="221" t="s">
        <v>254</v>
      </c>
      <c r="E184" s="227">
        <v>14</v>
      </c>
      <c r="F184" s="229"/>
      <c r="G184" s="230">
        <f>ROUND(E184*F184,2)</f>
        <v>0</v>
      </c>
      <c r="H184" s="229"/>
      <c r="I184" s="230">
        <f>ROUND(E184*H184,2)</f>
        <v>0</v>
      </c>
      <c r="J184" s="229"/>
      <c r="K184" s="230">
        <f>ROUND(E184*J184,2)</f>
        <v>0</v>
      </c>
      <c r="L184" s="230">
        <v>21</v>
      </c>
      <c r="M184" s="230">
        <f>G184*(1+L184/100)</f>
        <v>0</v>
      </c>
      <c r="N184" s="222">
        <v>3.0000000000000001E-5</v>
      </c>
      <c r="O184" s="222">
        <f>ROUND(E184*N184,5)</f>
        <v>4.2000000000000002E-4</v>
      </c>
      <c r="P184" s="222">
        <v>0</v>
      </c>
      <c r="Q184" s="222">
        <f>ROUND(E184*P184,5)</f>
        <v>0</v>
      </c>
      <c r="R184" s="222"/>
      <c r="S184" s="222"/>
      <c r="T184" s="223">
        <v>0.33</v>
      </c>
      <c r="U184" s="222">
        <f>ROUND(E184*T184,2)</f>
        <v>4.62</v>
      </c>
      <c r="V184" s="212"/>
      <c r="W184" s="212"/>
      <c r="X184" s="212"/>
      <c r="Y184" s="212"/>
      <c r="Z184" s="212"/>
      <c r="AA184" s="212"/>
      <c r="AB184" s="212"/>
      <c r="AC184" s="212"/>
      <c r="AD184" s="212"/>
      <c r="AE184" s="212" t="s">
        <v>119</v>
      </c>
      <c r="AF184" s="212"/>
      <c r="AG184" s="212"/>
      <c r="AH184" s="212"/>
      <c r="AI184" s="212"/>
      <c r="AJ184" s="212"/>
      <c r="AK184" s="212"/>
      <c r="AL184" s="212"/>
      <c r="AM184" s="212"/>
      <c r="AN184" s="212"/>
      <c r="AO184" s="212"/>
      <c r="AP184" s="212"/>
      <c r="AQ184" s="212"/>
      <c r="AR184" s="212"/>
      <c r="AS184" s="212"/>
      <c r="AT184" s="212"/>
      <c r="AU184" s="212"/>
      <c r="AV184" s="212"/>
      <c r="AW184" s="212"/>
      <c r="AX184" s="212"/>
      <c r="AY184" s="212"/>
      <c r="AZ184" s="212"/>
      <c r="BA184" s="212"/>
      <c r="BB184" s="212"/>
      <c r="BC184" s="212"/>
      <c r="BD184" s="212"/>
      <c r="BE184" s="212"/>
      <c r="BF184" s="212"/>
      <c r="BG184" s="212"/>
      <c r="BH184" s="212"/>
    </row>
    <row r="185" spans="1:60" ht="22.5" outlineLevel="1" x14ac:dyDescent="0.2">
      <c r="A185" s="213">
        <v>166</v>
      </c>
      <c r="B185" s="219" t="s">
        <v>186</v>
      </c>
      <c r="C185" s="262" t="s">
        <v>404</v>
      </c>
      <c r="D185" s="221" t="s">
        <v>254</v>
      </c>
      <c r="E185" s="227">
        <v>1</v>
      </c>
      <c r="F185" s="229"/>
      <c r="G185" s="230">
        <f>ROUND(E185*F185,2)</f>
        <v>0</v>
      </c>
      <c r="H185" s="229"/>
      <c r="I185" s="230">
        <f>ROUND(E185*H185,2)</f>
        <v>0</v>
      </c>
      <c r="J185" s="229"/>
      <c r="K185" s="230">
        <f>ROUND(E185*J185,2)</f>
        <v>0</v>
      </c>
      <c r="L185" s="230">
        <v>21</v>
      </c>
      <c r="M185" s="230">
        <f>G185*(1+L185/100)</f>
        <v>0</v>
      </c>
      <c r="N185" s="222">
        <v>3.0000000000000001E-3</v>
      </c>
      <c r="O185" s="222">
        <f>ROUND(E185*N185,5)</f>
        <v>3.0000000000000001E-3</v>
      </c>
      <c r="P185" s="222">
        <v>0</v>
      </c>
      <c r="Q185" s="222">
        <f>ROUND(E185*P185,5)</f>
        <v>0</v>
      </c>
      <c r="R185" s="222"/>
      <c r="S185" s="222"/>
      <c r="T185" s="223">
        <v>0.33</v>
      </c>
      <c r="U185" s="222">
        <f>ROUND(E185*T185,2)</f>
        <v>0.33</v>
      </c>
      <c r="V185" s="212"/>
      <c r="W185" s="212"/>
      <c r="X185" s="212"/>
      <c r="Y185" s="212"/>
      <c r="Z185" s="212"/>
      <c r="AA185" s="212"/>
      <c r="AB185" s="212"/>
      <c r="AC185" s="212"/>
      <c r="AD185" s="212"/>
      <c r="AE185" s="212" t="s">
        <v>156</v>
      </c>
      <c r="AF185" s="212"/>
      <c r="AG185" s="212"/>
      <c r="AH185" s="212"/>
      <c r="AI185" s="212"/>
      <c r="AJ185" s="212"/>
      <c r="AK185" s="212"/>
      <c r="AL185" s="212"/>
      <c r="AM185" s="212"/>
      <c r="AN185" s="212"/>
      <c r="AO185" s="212"/>
      <c r="AP185" s="212"/>
      <c r="AQ185" s="212"/>
      <c r="AR185" s="212"/>
      <c r="AS185" s="212"/>
      <c r="AT185" s="212"/>
      <c r="AU185" s="212"/>
      <c r="AV185" s="212"/>
      <c r="AW185" s="212"/>
      <c r="AX185" s="212"/>
      <c r="AY185" s="212"/>
      <c r="AZ185" s="212"/>
      <c r="BA185" s="212"/>
      <c r="BB185" s="212"/>
      <c r="BC185" s="212"/>
      <c r="BD185" s="212"/>
      <c r="BE185" s="212"/>
      <c r="BF185" s="212"/>
      <c r="BG185" s="212"/>
      <c r="BH185" s="212"/>
    </row>
    <row r="186" spans="1:60" outlineLevel="1" x14ac:dyDescent="0.2">
      <c r="A186" s="213">
        <v>167</v>
      </c>
      <c r="B186" s="219" t="s">
        <v>186</v>
      </c>
      <c r="C186" s="262" t="s">
        <v>405</v>
      </c>
      <c r="D186" s="221" t="s">
        <v>254</v>
      </c>
      <c r="E186" s="227">
        <v>2</v>
      </c>
      <c r="F186" s="229"/>
      <c r="G186" s="230">
        <f>ROUND(E186*F186,2)</f>
        <v>0</v>
      </c>
      <c r="H186" s="229"/>
      <c r="I186" s="230">
        <f>ROUND(E186*H186,2)</f>
        <v>0</v>
      </c>
      <c r="J186" s="229"/>
      <c r="K186" s="230">
        <f>ROUND(E186*J186,2)</f>
        <v>0</v>
      </c>
      <c r="L186" s="230">
        <v>21</v>
      </c>
      <c r="M186" s="230">
        <f>G186*(1+L186/100)</f>
        <v>0</v>
      </c>
      <c r="N186" s="222">
        <v>0.01</v>
      </c>
      <c r="O186" s="222">
        <f>ROUND(E186*N186,5)</f>
        <v>0.02</v>
      </c>
      <c r="P186" s="222">
        <v>0</v>
      </c>
      <c r="Q186" s="222">
        <f>ROUND(E186*P186,5)</f>
        <v>0</v>
      </c>
      <c r="R186" s="222"/>
      <c r="S186" s="222"/>
      <c r="T186" s="223">
        <v>0.33</v>
      </c>
      <c r="U186" s="222">
        <f>ROUND(E186*T186,2)</f>
        <v>0.66</v>
      </c>
      <c r="V186" s="212"/>
      <c r="W186" s="212"/>
      <c r="X186" s="212"/>
      <c r="Y186" s="212"/>
      <c r="Z186" s="212"/>
      <c r="AA186" s="212"/>
      <c r="AB186" s="212"/>
      <c r="AC186" s="212"/>
      <c r="AD186" s="212"/>
      <c r="AE186" s="212" t="s">
        <v>156</v>
      </c>
      <c r="AF186" s="212"/>
      <c r="AG186" s="212"/>
      <c r="AH186" s="212"/>
      <c r="AI186" s="212"/>
      <c r="AJ186" s="212"/>
      <c r="AK186" s="212"/>
      <c r="AL186" s="212"/>
      <c r="AM186" s="212"/>
      <c r="AN186" s="212"/>
      <c r="AO186" s="212"/>
      <c r="AP186" s="212"/>
      <c r="AQ186" s="212"/>
      <c r="AR186" s="212"/>
      <c r="AS186" s="212"/>
      <c r="AT186" s="212"/>
      <c r="AU186" s="212"/>
      <c r="AV186" s="212"/>
      <c r="AW186" s="212"/>
      <c r="AX186" s="212"/>
      <c r="AY186" s="212"/>
      <c r="AZ186" s="212"/>
      <c r="BA186" s="212"/>
      <c r="BB186" s="212"/>
      <c r="BC186" s="212"/>
      <c r="BD186" s="212"/>
      <c r="BE186" s="212"/>
      <c r="BF186" s="212"/>
      <c r="BG186" s="212"/>
      <c r="BH186" s="212"/>
    </row>
    <row r="187" spans="1:60" outlineLevel="1" x14ac:dyDescent="0.2">
      <c r="A187" s="213">
        <v>168</v>
      </c>
      <c r="B187" s="219" t="s">
        <v>186</v>
      </c>
      <c r="C187" s="262" t="s">
        <v>406</v>
      </c>
      <c r="D187" s="221" t="s">
        <v>254</v>
      </c>
      <c r="E187" s="227">
        <v>6</v>
      </c>
      <c r="F187" s="229"/>
      <c r="G187" s="230">
        <f>ROUND(E187*F187,2)</f>
        <v>0</v>
      </c>
      <c r="H187" s="229"/>
      <c r="I187" s="230">
        <f>ROUND(E187*H187,2)</f>
        <v>0</v>
      </c>
      <c r="J187" s="229"/>
      <c r="K187" s="230">
        <f>ROUND(E187*J187,2)</f>
        <v>0</v>
      </c>
      <c r="L187" s="230">
        <v>21</v>
      </c>
      <c r="M187" s="230">
        <f>G187*(1+L187/100)</f>
        <v>0</v>
      </c>
      <c r="N187" s="222">
        <v>4.0000000000000001E-3</v>
      </c>
      <c r="O187" s="222">
        <f>ROUND(E187*N187,5)</f>
        <v>2.4E-2</v>
      </c>
      <c r="P187" s="222">
        <v>0</v>
      </c>
      <c r="Q187" s="222">
        <f>ROUND(E187*P187,5)</f>
        <v>0</v>
      </c>
      <c r="R187" s="222"/>
      <c r="S187" s="222"/>
      <c r="T187" s="223">
        <v>0.33</v>
      </c>
      <c r="U187" s="222">
        <f>ROUND(E187*T187,2)</f>
        <v>1.98</v>
      </c>
      <c r="V187" s="212"/>
      <c r="W187" s="212"/>
      <c r="X187" s="212"/>
      <c r="Y187" s="212"/>
      <c r="Z187" s="212"/>
      <c r="AA187" s="212"/>
      <c r="AB187" s="212"/>
      <c r="AC187" s="212"/>
      <c r="AD187" s="212"/>
      <c r="AE187" s="212" t="s">
        <v>156</v>
      </c>
      <c r="AF187" s="212"/>
      <c r="AG187" s="212"/>
      <c r="AH187" s="212"/>
      <c r="AI187" s="212"/>
      <c r="AJ187" s="212"/>
      <c r="AK187" s="212"/>
      <c r="AL187" s="212"/>
      <c r="AM187" s="212"/>
      <c r="AN187" s="212"/>
      <c r="AO187" s="212"/>
      <c r="AP187" s="212"/>
      <c r="AQ187" s="212"/>
      <c r="AR187" s="212"/>
      <c r="AS187" s="212"/>
      <c r="AT187" s="212"/>
      <c r="AU187" s="212"/>
      <c r="AV187" s="212"/>
      <c r="AW187" s="212"/>
      <c r="AX187" s="212"/>
      <c r="AY187" s="212"/>
      <c r="AZ187" s="212"/>
      <c r="BA187" s="212"/>
      <c r="BB187" s="212"/>
      <c r="BC187" s="212"/>
      <c r="BD187" s="212"/>
      <c r="BE187" s="212"/>
      <c r="BF187" s="212"/>
      <c r="BG187" s="212"/>
      <c r="BH187" s="212"/>
    </row>
    <row r="188" spans="1:60" ht="22.5" outlineLevel="1" x14ac:dyDescent="0.2">
      <c r="A188" s="213">
        <v>169</v>
      </c>
      <c r="B188" s="219" t="s">
        <v>186</v>
      </c>
      <c r="C188" s="262" t="s">
        <v>407</v>
      </c>
      <c r="D188" s="221" t="s">
        <v>254</v>
      </c>
      <c r="E188" s="227">
        <v>2</v>
      </c>
      <c r="F188" s="229"/>
      <c r="G188" s="230">
        <f>ROUND(E188*F188,2)</f>
        <v>0</v>
      </c>
      <c r="H188" s="229"/>
      <c r="I188" s="230">
        <f>ROUND(E188*H188,2)</f>
        <v>0</v>
      </c>
      <c r="J188" s="229"/>
      <c r="K188" s="230">
        <f>ROUND(E188*J188,2)</f>
        <v>0</v>
      </c>
      <c r="L188" s="230">
        <v>21</v>
      </c>
      <c r="M188" s="230">
        <f>G188*(1+L188/100)</f>
        <v>0</v>
      </c>
      <c r="N188" s="222">
        <v>0.01</v>
      </c>
      <c r="O188" s="222">
        <f>ROUND(E188*N188,5)</f>
        <v>0.02</v>
      </c>
      <c r="P188" s="222">
        <v>0</v>
      </c>
      <c r="Q188" s="222">
        <f>ROUND(E188*P188,5)</f>
        <v>0</v>
      </c>
      <c r="R188" s="222"/>
      <c r="S188" s="222"/>
      <c r="T188" s="223">
        <v>0.33</v>
      </c>
      <c r="U188" s="222">
        <f>ROUND(E188*T188,2)</f>
        <v>0.66</v>
      </c>
      <c r="V188" s="212"/>
      <c r="W188" s="212"/>
      <c r="X188" s="212"/>
      <c r="Y188" s="212"/>
      <c r="Z188" s="212"/>
      <c r="AA188" s="212"/>
      <c r="AB188" s="212"/>
      <c r="AC188" s="212"/>
      <c r="AD188" s="212"/>
      <c r="AE188" s="212" t="s">
        <v>156</v>
      </c>
      <c r="AF188" s="212"/>
      <c r="AG188" s="212"/>
      <c r="AH188" s="212"/>
      <c r="AI188" s="212"/>
      <c r="AJ188" s="212"/>
      <c r="AK188" s="212"/>
      <c r="AL188" s="212"/>
      <c r="AM188" s="212"/>
      <c r="AN188" s="212"/>
      <c r="AO188" s="212"/>
      <c r="AP188" s="212"/>
      <c r="AQ188" s="212"/>
      <c r="AR188" s="212"/>
      <c r="AS188" s="212"/>
      <c r="AT188" s="212"/>
      <c r="AU188" s="212"/>
      <c r="AV188" s="212"/>
      <c r="AW188" s="212"/>
      <c r="AX188" s="212"/>
      <c r="AY188" s="212"/>
      <c r="AZ188" s="212"/>
      <c r="BA188" s="212"/>
      <c r="BB188" s="212"/>
      <c r="BC188" s="212"/>
      <c r="BD188" s="212"/>
      <c r="BE188" s="212"/>
      <c r="BF188" s="212"/>
      <c r="BG188" s="212"/>
      <c r="BH188" s="212"/>
    </row>
    <row r="189" spans="1:60" ht="22.5" outlineLevel="1" x14ac:dyDescent="0.2">
      <c r="A189" s="213">
        <v>170</v>
      </c>
      <c r="B189" s="219" t="s">
        <v>186</v>
      </c>
      <c r="C189" s="262" t="s">
        <v>408</v>
      </c>
      <c r="D189" s="221" t="s">
        <v>254</v>
      </c>
      <c r="E189" s="227">
        <v>1</v>
      </c>
      <c r="F189" s="229"/>
      <c r="G189" s="230">
        <f>ROUND(E189*F189,2)</f>
        <v>0</v>
      </c>
      <c r="H189" s="229"/>
      <c r="I189" s="230">
        <f>ROUND(E189*H189,2)</f>
        <v>0</v>
      </c>
      <c r="J189" s="229"/>
      <c r="K189" s="230">
        <f>ROUND(E189*J189,2)</f>
        <v>0</v>
      </c>
      <c r="L189" s="230">
        <v>21</v>
      </c>
      <c r="M189" s="230">
        <f>G189*(1+L189/100)</f>
        <v>0</v>
      </c>
      <c r="N189" s="222">
        <v>2E-3</v>
      </c>
      <c r="O189" s="222">
        <f>ROUND(E189*N189,5)</f>
        <v>2E-3</v>
      </c>
      <c r="P189" s="222">
        <v>0</v>
      </c>
      <c r="Q189" s="222">
        <f>ROUND(E189*P189,5)</f>
        <v>0</v>
      </c>
      <c r="R189" s="222"/>
      <c r="S189" s="222"/>
      <c r="T189" s="223">
        <v>0.33</v>
      </c>
      <c r="U189" s="222">
        <f>ROUND(E189*T189,2)</f>
        <v>0.33</v>
      </c>
      <c r="V189" s="212"/>
      <c r="W189" s="212"/>
      <c r="X189" s="212"/>
      <c r="Y189" s="212"/>
      <c r="Z189" s="212"/>
      <c r="AA189" s="212"/>
      <c r="AB189" s="212"/>
      <c r="AC189" s="212"/>
      <c r="AD189" s="212"/>
      <c r="AE189" s="212" t="s">
        <v>156</v>
      </c>
      <c r="AF189" s="212"/>
      <c r="AG189" s="212"/>
      <c r="AH189" s="212"/>
      <c r="AI189" s="212"/>
      <c r="AJ189" s="212"/>
      <c r="AK189" s="212"/>
      <c r="AL189" s="212"/>
      <c r="AM189" s="212"/>
      <c r="AN189" s="212"/>
      <c r="AO189" s="212"/>
      <c r="AP189" s="212"/>
      <c r="AQ189" s="212"/>
      <c r="AR189" s="212"/>
      <c r="AS189" s="212"/>
      <c r="AT189" s="212"/>
      <c r="AU189" s="212"/>
      <c r="AV189" s="212"/>
      <c r="AW189" s="212"/>
      <c r="AX189" s="212"/>
      <c r="AY189" s="212"/>
      <c r="AZ189" s="212"/>
      <c r="BA189" s="212"/>
      <c r="BB189" s="212"/>
      <c r="BC189" s="212"/>
      <c r="BD189" s="212"/>
      <c r="BE189" s="212"/>
      <c r="BF189" s="212"/>
      <c r="BG189" s="212"/>
      <c r="BH189" s="212"/>
    </row>
    <row r="190" spans="1:60" ht="22.5" outlineLevel="1" x14ac:dyDescent="0.2">
      <c r="A190" s="213">
        <v>171</v>
      </c>
      <c r="B190" s="219" t="s">
        <v>186</v>
      </c>
      <c r="C190" s="262" t="s">
        <v>409</v>
      </c>
      <c r="D190" s="221" t="s">
        <v>254</v>
      </c>
      <c r="E190" s="227">
        <v>1</v>
      </c>
      <c r="F190" s="229"/>
      <c r="G190" s="230">
        <f>ROUND(E190*F190,2)</f>
        <v>0</v>
      </c>
      <c r="H190" s="229"/>
      <c r="I190" s="230">
        <f>ROUND(E190*H190,2)</f>
        <v>0</v>
      </c>
      <c r="J190" s="229"/>
      <c r="K190" s="230">
        <f>ROUND(E190*J190,2)</f>
        <v>0</v>
      </c>
      <c r="L190" s="230">
        <v>21</v>
      </c>
      <c r="M190" s="230">
        <f>G190*(1+L190/100)</f>
        <v>0</v>
      </c>
      <c r="N190" s="222">
        <v>3.0000000000000001E-3</v>
      </c>
      <c r="O190" s="222">
        <f>ROUND(E190*N190,5)</f>
        <v>3.0000000000000001E-3</v>
      </c>
      <c r="P190" s="222">
        <v>0</v>
      </c>
      <c r="Q190" s="222">
        <f>ROUND(E190*P190,5)</f>
        <v>0</v>
      </c>
      <c r="R190" s="222"/>
      <c r="S190" s="222"/>
      <c r="T190" s="223">
        <v>0.33</v>
      </c>
      <c r="U190" s="222">
        <f>ROUND(E190*T190,2)</f>
        <v>0.33</v>
      </c>
      <c r="V190" s="212"/>
      <c r="W190" s="212"/>
      <c r="X190" s="212"/>
      <c r="Y190" s="212"/>
      <c r="Z190" s="212"/>
      <c r="AA190" s="212"/>
      <c r="AB190" s="212"/>
      <c r="AC190" s="212"/>
      <c r="AD190" s="212"/>
      <c r="AE190" s="212" t="s">
        <v>156</v>
      </c>
      <c r="AF190" s="212"/>
      <c r="AG190" s="212"/>
      <c r="AH190" s="212"/>
      <c r="AI190" s="212"/>
      <c r="AJ190" s="212"/>
      <c r="AK190" s="212"/>
      <c r="AL190" s="212"/>
      <c r="AM190" s="212"/>
      <c r="AN190" s="212"/>
      <c r="AO190" s="212"/>
      <c r="AP190" s="212"/>
      <c r="AQ190" s="212"/>
      <c r="AR190" s="212"/>
      <c r="AS190" s="212"/>
      <c r="AT190" s="212"/>
      <c r="AU190" s="212"/>
      <c r="AV190" s="212"/>
      <c r="AW190" s="212"/>
      <c r="AX190" s="212"/>
      <c r="AY190" s="212"/>
      <c r="AZ190" s="212"/>
      <c r="BA190" s="212"/>
      <c r="BB190" s="212"/>
      <c r="BC190" s="212"/>
      <c r="BD190" s="212"/>
      <c r="BE190" s="212"/>
      <c r="BF190" s="212"/>
      <c r="BG190" s="212"/>
      <c r="BH190" s="212"/>
    </row>
    <row r="191" spans="1:60" ht="22.5" outlineLevel="1" x14ac:dyDescent="0.2">
      <c r="A191" s="213">
        <v>172</v>
      </c>
      <c r="B191" s="219" t="s">
        <v>186</v>
      </c>
      <c r="C191" s="262" t="s">
        <v>410</v>
      </c>
      <c r="D191" s="221" t="s">
        <v>254</v>
      </c>
      <c r="E191" s="227">
        <v>1</v>
      </c>
      <c r="F191" s="229"/>
      <c r="G191" s="230">
        <f>ROUND(E191*F191,2)</f>
        <v>0</v>
      </c>
      <c r="H191" s="229"/>
      <c r="I191" s="230">
        <f>ROUND(E191*H191,2)</f>
        <v>0</v>
      </c>
      <c r="J191" s="229"/>
      <c r="K191" s="230">
        <f>ROUND(E191*J191,2)</f>
        <v>0</v>
      </c>
      <c r="L191" s="230">
        <v>21</v>
      </c>
      <c r="M191" s="230">
        <f>G191*(1+L191/100)</f>
        <v>0</v>
      </c>
      <c r="N191" s="222">
        <v>0.01</v>
      </c>
      <c r="O191" s="222">
        <f>ROUND(E191*N191,5)</f>
        <v>0.01</v>
      </c>
      <c r="P191" s="222">
        <v>0</v>
      </c>
      <c r="Q191" s="222">
        <f>ROUND(E191*P191,5)</f>
        <v>0</v>
      </c>
      <c r="R191" s="222"/>
      <c r="S191" s="222"/>
      <c r="T191" s="223">
        <v>0.33</v>
      </c>
      <c r="U191" s="222">
        <f>ROUND(E191*T191,2)</f>
        <v>0.33</v>
      </c>
      <c r="V191" s="212"/>
      <c r="W191" s="212"/>
      <c r="X191" s="212"/>
      <c r="Y191" s="212"/>
      <c r="Z191" s="212"/>
      <c r="AA191" s="212"/>
      <c r="AB191" s="212"/>
      <c r="AC191" s="212"/>
      <c r="AD191" s="212"/>
      <c r="AE191" s="212" t="s">
        <v>156</v>
      </c>
      <c r="AF191" s="212"/>
      <c r="AG191" s="212"/>
      <c r="AH191" s="212"/>
      <c r="AI191" s="212"/>
      <c r="AJ191" s="212"/>
      <c r="AK191" s="212"/>
      <c r="AL191" s="212"/>
      <c r="AM191" s="212"/>
      <c r="AN191" s="212"/>
      <c r="AO191" s="212"/>
      <c r="AP191" s="212"/>
      <c r="AQ191" s="212"/>
      <c r="AR191" s="212"/>
      <c r="AS191" s="212"/>
      <c r="AT191" s="212"/>
      <c r="AU191" s="212"/>
      <c r="AV191" s="212"/>
      <c r="AW191" s="212"/>
      <c r="AX191" s="212"/>
      <c r="AY191" s="212"/>
      <c r="AZ191" s="212"/>
      <c r="BA191" s="212"/>
      <c r="BB191" s="212"/>
      <c r="BC191" s="212"/>
      <c r="BD191" s="212"/>
      <c r="BE191" s="212"/>
      <c r="BF191" s="212"/>
      <c r="BG191" s="212"/>
      <c r="BH191" s="212"/>
    </row>
    <row r="192" spans="1:60" ht="22.5" outlineLevel="1" x14ac:dyDescent="0.2">
      <c r="A192" s="213">
        <v>173</v>
      </c>
      <c r="B192" s="219" t="s">
        <v>357</v>
      </c>
      <c r="C192" s="262" t="s">
        <v>411</v>
      </c>
      <c r="D192" s="221" t="s">
        <v>254</v>
      </c>
      <c r="E192" s="227">
        <v>1</v>
      </c>
      <c r="F192" s="229"/>
      <c r="G192" s="230">
        <f>ROUND(E192*F192,2)</f>
        <v>0</v>
      </c>
      <c r="H192" s="229"/>
      <c r="I192" s="230">
        <f>ROUND(E192*H192,2)</f>
        <v>0</v>
      </c>
      <c r="J192" s="229"/>
      <c r="K192" s="230">
        <f>ROUND(E192*J192,2)</f>
        <v>0</v>
      </c>
      <c r="L192" s="230">
        <v>21</v>
      </c>
      <c r="M192" s="230">
        <f>G192*(1+L192/100)</f>
        <v>0</v>
      </c>
      <c r="N192" s="222">
        <v>0</v>
      </c>
      <c r="O192" s="222">
        <f>ROUND(E192*N192,5)</f>
        <v>0</v>
      </c>
      <c r="P192" s="222">
        <v>0</v>
      </c>
      <c r="Q192" s="222">
        <f>ROUND(E192*P192,5)</f>
        <v>0</v>
      </c>
      <c r="R192" s="222"/>
      <c r="S192" s="222"/>
      <c r="T192" s="223">
        <v>1.9</v>
      </c>
      <c r="U192" s="222">
        <f>ROUND(E192*T192,2)</f>
        <v>1.9</v>
      </c>
      <c r="V192" s="212"/>
      <c r="W192" s="212"/>
      <c r="X192" s="212"/>
      <c r="Y192" s="212"/>
      <c r="Z192" s="212"/>
      <c r="AA192" s="212"/>
      <c r="AB192" s="212"/>
      <c r="AC192" s="212"/>
      <c r="AD192" s="212"/>
      <c r="AE192" s="212" t="s">
        <v>119</v>
      </c>
      <c r="AF192" s="212"/>
      <c r="AG192" s="212"/>
      <c r="AH192" s="212"/>
      <c r="AI192" s="212"/>
      <c r="AJ192" s="212"/>
      <c r="AK192" s="212"/>
      <c r="AL192" s="212"/>
      <c r="AM192" s="212"/>
      <c r="AN192" s="212"/>
      <c r="AO192" s="212"/>
      <c r="AP192" s="212"/>
      <c r="AQ192" s="212"/>
      <c r="AR192" s="212"/>
      <c r="AS192" s="212"/>
      <c r="AT192" s="212"/>
      <c r="AU192" s="212"/>
      <c r="AV192" s="212"/>
      <c r="AW192" s="212"/>
      <c r="AX192" s="212"/>
      <c r="AY192" s="212"/>
      <c r="AZ192" s="212"/>
      <c r="BA192" s="212"/>
      <c r="BB192" s="212"/>
      <c r="BC192" s="212"/>
      <c r="BD192" s="212"/>
      <c r="BE192" s="212"/>
      <c r="BF192" s="212"/>
      <c r="BG192" s="212"/>
      <c r="BH192" s="212"/>
    </row>
    <row r="193" spans="1:60" ht="22.5" outlineLevel="1" x14ac:dyDescent="0.2">
      <c r="A193" s="213">
        <v>174</v>
      </c>
      <c r="B193" s="219" t="s">
        <v>186</v>
      </c>
      <c r="C193" s="262" t="s">
        <v>412</v>
      </c>
      <c r="D193" s="221" t="s">
        <v>254</v>
      </c>
      <c r="E193" s="227">
        <v>1</v>
      </c>
      <c r="F193" s="229"/>
      <c r="G193" s="230">
        <f>ROUND(E193*F193,2)</f>
        <v>0</v>
      </c>
      <c r="H193" s="229"/>
      <c r="I193" s="230">
        <f>ROUND(E193*H193,2)</f>
        <v>0</v>
      </c>
      <c r="J193" s="229"/>
      <c r="K193" s="230">
        <f>ROUND(E193*J193,2)</f>
        <v>0</v>
      </c>
      <c r="L193" s="230">
        <v>21</v>
      </c>
      <c r="M193" s="230">
        <f>G193*(1+L193/100)</f>
        <v>0</v>
      </c>
      <c r="N193" s="222">
        <v>5.0000000000000001E-3</v>
      </c>
      <c r="O193" s="222">
        <f>ROUND(E193*N193,5)</f>
        <v>5.0000000000000001E-3</v>
      </c>
      <c r="P193" s="222">
        <v>0</v>
      </c>
      <c r="Q193" s="222">
        <f>ROUND(E193*P193,5)</f>
        <v>0</v>
      </c>
      <c r="R193" s="222"/>
      <c r="S193" s="222"/>
      <c r="T193" s="223">
        <v>0.33</v>
      </c>
      <c r="U193" s="222">
        <f>ROUND(E193*T193,2)</f>
        <v>0.33</v>
      </c>
      <c r="V193" s="212"/>
      <c r="W193" s="212"/>
      <c r="X193" s="212"/>
      <c r="Y193" s="212"/>
      <c r="Z193" s="212"/>
      <c r="AA193" s="212"/>
      <c r="AB193" s="212"/>
      <c r="AC193" s="212"/>
      <c r="AD193" s="212"/>
      <c r="AE193" s="212" t="s">
        <v>156</v>
      </c>
      <c r="AF193" s="212"/>
      <c r="AG193" s="212"/>
      <c r="AH193" s="212"/>
      <c r="AI193" s="212"/>
      <c r="AJ193" s="212"/>
      <c r="AK193" s="212"/>
      <c r="AL193" s="212"/>
      <c r="AM193" s="212"/>
      <c r="AN193" s="212"/>
      <c r="AO193" s="212"/>
      <c r="AP193" s="212"/>
      <c r="AQ193" s="212"/>
      <c r="AR193" s="212"/>
      <c r="AS193" s="212"/>
      <c r="AT193" s="212"/>
      <c r="AU193" s="212"/>
      <c r="AV193" s="212"/>
      <c r="AW193" s="212"/>
      <c r="AX193" s="212"/>
      <c r="AY193" s="212"/>
      <c r="AZ193" s="212"/>
      <c r="BA193" s="212"/>
      <c r="BB193" s="212"/>
      <c r="BC193" s="212"/>
      <c r="BD193" s="212"/>
      <c r="BE193" s="212"/>
      <c r="BF193" s="212"/>
      <c r="BG193" s="212"/>
      <c r="BH193" s="212"/>
    </row>
    <row r="194" spans="1:60" ht="22.5" outlineLevel="1" x14ac:dyDescent="0.2">
      <c r="A194" s="213">
        <v>175</v>
      </c>
      <c r="B194" s="219" t="s">
        <v>413</v>
      </c>
      <c r="C194" s="262" t="s">
        <v>414</v>
      </c>
      <c r="D194" s="221" t="s">
        <v>128</v>
      </c>
      <c r="E194" s="227">
        <v>1.7210000000000001</v>
      </c>
      <c r="F194" s="229"/>
      <c r="G194" s="230">
        <f>ROUND(E194*F194,2)</f>
        <v>0</v>
      </c>
      <c r="H194" s="229"/>
      <c r="I194" s="230">
        <f>ROUND(E194*H194,2)</f>
        <v>0</v>
      </c>
      <c r="J194" s="229"/>
      <c r="K194" s="230">
        <f>ROUND(E194*J194,2)</f>
        <v>0</v>
      </c>
      <c r="L194" s="230">
        <v>21</v>
      </c>
      <c r="M194" s="230">
        <f>G194*(1+L194/100)</f>
        <v>0</v>
      </c>
      <c r="N194" s="222">
        <v>0</v>
      </c>
      <c r="O194" s="222">
        <f>ROUND(E194*N194,5)</f>
        <v>0</v>
      </c>
      <c r="P194" s="222">
        <v>0</v>
      </c>
      <c r="Q194" s="222">
        <f>ROUND(E194*P194,5)</f>
        <v>0</v>
      </c>
      <c r="R194" s="222"/>
      <c r="S194" s="222"/>
      <c r="T194" s="223">
        <v>1.573</v>
      </c>
      <c r="U194" s="222">
        <f>ROUND(E194*T194,2)</f>
        <v>2.71</v>
      </c>
      <c r="V194" s="212"/>
      <c r="W194" s="212"/>
      <c r="X194" s="212"/>
      <c r="Y194" s="212"/>
      <c r="Z194" s="212"/>
      <c r="AA194" s="212"/>
      <c r="AB194" s="212"/>
      <c r="AC194" s="212"/>
      <c r="AD194" s="212"/>
      <c r="AE194" s="212" t="s">
        <v>119</v>
      </c>
      <c r="AF194" s="212"/>
      <c r="AG194" s="212"/>
      <c r="AH194" s="212"/>
      <c r="AI194" s="212"/>
      <c r="AJ194" s="212"/>
      <c r="AK194" s="212"/>
      <c r="AL194" s="212"/>
      <c r="AM194" s="212"/>
      <c r="AN194" s="212"/>
      <c r="AO194" s="212"/>
      <c r="AP194" s="212"/>
      <c r="AQ194" s="212"/>
      <c r="AR194" s="212"/>
      <c r="AS194" s="212"/>
      <c r="AT194" s="212"/>
      <c r="AU194" s="212"/>
      <c r="AV194" s="212"/>
      <c r="AW194" s="212"/>
      <c r="AX194" s="212"/>
      <c r="AY194" s="212"/>
      <c r="AZ194" s="212"/>
      <c r="BA194" s="212"/>
      <c r="BB194" s="212"/>
      <c r="BC194" s="212"/>
      <c r="BD194" s="212"/>
      <c r="BE194" s="212"/>
      <c r="BF194" s="212"/>
      <c r="BG194" s="212"/>
      <c r="BH194" s="212"/>
    </row>
    <row r="195" spans="1:60" x14ac:dyDescent="0.2">
      <c r="A195" s="214" t="s">
        <v>114</v>
      </c>
      <c r="B195" s="220" t="s">
        <v>83</v>
      </c>
      <c r="C195" s="263" t="s">
        <v>84</v>
      </c>
      <c r="D195" s="224"/>
      <c r="E195" s="228"/>
      <c r="F195" s="231"/>
      <c r="G195" s="231">
        <f>SUMIF(AE196:AE198,"&lt;&gt;NOR",G196:G198)</f>
        <v>0</v>
      </c>
      <c r="H195" s="231"/>
      <c r="I195" s="231">
        <f>SUM(I196:I198)</f>
        <v>0</v>
      </c>
      <c r="J195" s="231"/>
      <c r="K195" s="231">
        <f>SUM(K196:K198)</f>
        <v>0</v>
      </c>
      <c r="L195" s="231"/>
      <c r="M195" s="231">
        <f>SUM(M196:M198)</f>
        <v>0</v>
      </c>
      <c r="N195" s="225"/>
      <c r="O195" s="225">
        <f>SUM(O196:O198)</f>
        <v>3.4000000000000002E-2</v>
      </c>
      <c r="P195" s="225"/>
      <c r="Q195" s="225">
        <f>SUM(Q196:Q198)</f>
        <v>0</v>
      </c>
      <c r="R195" s="225"/>
      <c r="S195" s="225"/>
      <c r="T195" s="226"/>
      <c r="U195" s="225">
        <f>SUM(U196:U198)</f>
        <v>10.44</v>
      </c>
      <c r="AE195" t="s">
        <v>115</v>
      </c>
    </row>
    <row r="196" spans="1:60" outlineLevel="1" x14ac:dyDescent="0.2">
      <c r="A196" s="213">
        <v>176</v>
      </c>
      <c r="B196" s="219" t="s">
        <v>302</v>
      </c>
      <c r="C196" s="262" t="s">
        <v>415</v>
      </c>
      <c r="D196" s="221" t="s">
        <v>416</v>
      </c>
      <c r="E196" s="227">
        <v>16</v>
      </c>
      <c r="F196" s="229"/>
      <c r="G196" s="230">
        <f>ROUND(E196*F196,2)</f>
        <v>0</v>
      </c>
      <c r="H196" s="229"/>
      <c r="I196" s="230">
        <f>ROUND(E196*H196,2)</f>
        <v>0</v>
      </c>
      <c r="J196" s="229"/>
      <c r="K196" s="230">
        <f>ROUND(E196*J196,2)</f>
        <v>0</v>
      </c>
      <c r="L196" s="230">
        <v>21</v>
      </c>
      <c r="M196" s="230">
        <f>G196*(1+L196/100)</f>
        <v>0</v>
      </c>
      <c r="N196" s="222">
        <v>1E-3</v>
      </c>
      <c r="O196" s="222">
        <f>ROUND(E196*N196,5)</f>
        <v>1.6E-2</v>
      </c>
      <c r="P196" s="222">
        <v>0</v>
      </c>
      <c r="Q196" s="222">
        <f>ROUND(E196*P196,5)</f>
        <v>0</v>
      </c>
      <c r="R196" s="222"/>
      <c r="S196" s="222"/>
      <c r="T196" s="223">
        <v>0.30399999999999999</v>
      </c>
      <c r="U196" s="222">
        <f>ROUND(E196*T196,2)</f>
        <v>4.8600000000000003</v>
      </c>
      <c r="V196" s="212"/>
      <c r="W196" s="212"/>
      <c r="X196" s="212"/>
      <c r="Y196" s="212"/>
      <c r="Z196" s="212"/>
      <c r="AA196" s="212"/>
      <c r="AB196" s="212"/>
      <c r="AC196" s="212"/>
      <c r="AD196" s="212"/>
      <c r="AE196" s="212" t="s">
        <v>119</v>
      </c>
      <c r="AF196" s="212"/>
      <c r="AG196" s="212"/>
      <c r="AH196" s="212"/>
      <c r="AI196" s="212"/>
      <c r="AJ196" s="212"/>
      <c r="AK196" s="212"/>
      <c r="AL196" s="212"/>
      <c r="AM196" s="212"/>
      <c r="AN196" s="212"/>
      <c r="AO196" s="212"/>
      <c r="AP196" s="212"/>
      <c r="AQ196" s="212"/>
      <c r="AR196" s="212"/>
      <c r="AS196" s="212"/>
      <c r="AT196" s="212"/>
      <c r="AU196" s="212"/>
      <c r="AV196" s="212"/>
      <c r="AW196" s="212"/>
      <c r="AX196" s="212"/>
      <c r="AY196" s="212"/>
      <c r="AZ196" s="212"/>
      <c r="BA196" s="212"/>
      <c r="BB196" s="212"/>
      <c r="BC196" s="212"/>
      <c r="BD196" s="212"/>
      <c r="BE196" s="212"/>
      <c r="BF196" s="212"/>
      <c r="BG196" s="212"/>
      <c r="BH196" s="212"/>
    </row>
    <row r="197" spans="1:60" outlineLevel="1" x14ac:dyDescent="0.2">
      <c r="A197" s="213">
        <v>177</v>
      </c>
      <c r="B197" s="219" t="s">
        <v>302</v>
      </c>
      <c r="C197" s="262" t="s">
        <v>417</v>
      </c>
      <c r="D197" s="221" t="s">
        <v>416</v>
      </c>
      <c r="E197" s="227">
        <v>18</v>
      </c>
      <c r="F197" s="229"/>
      <c r="G197" s="230">
        <f>ROUND(E197*F197,2)</f>
        <v>0</v>
      </c>
      <c r="H197" s="229"/>
      <c r="I197" s="230">
        <f>ROUND(E197*H197,2)</f>
        <v>0</v>
      </c>
      <c r="J197" s="229"/>
      <c r="K197" s="230">
        <f>ROUND(E197*J197,2)</f>
        <v>0</v>
      </c>
      <c r="L197" s="230">
        <v>21</v>
      </c>
      <c r="M197" s="230">
        <f>G197*(1+L197/100)</f>
        <v>0</v>
      </c>
      <c r="N197" s="222">
        <v>1E-3</v>
      </c>
      <c r="O197" s="222">
        <f>ROUND(E197*N197,5)</f>
        <v>1.7999999999999999E-2</v>
      </c>
      <c r="P197" s="222">
        <v>0</v>
      </c>
      <c r="Q197" s="222">
        <f>ROUND(E197*P197,5)</f>
        <v>0</v>
      </c>
      <c r="R197" s="222"/>
      <c r="S197" s="222"/>
      <c r="T197" s="223">
        <v>0.30399999999999999</v>
      </c>
      <c r="U197" s="222">
        <f>ROUND(E197*T197,2)</f>
        <v>5.47</v>
      </c>
      <c r="V197" s="212"/>
      <c r="W197" s="212"/>
      <c r="X197" s="212"/>
      <c r="Y197" s="212"/>
      <c r="Z197" s="212"/>
      <c r="AA197" s="212"/>
      <c r="AB197" s="212"/>
      <c r="AC197" s="212"/>
      <c r="AD197" s="212"/>
      <c r="AE197" s="212" t="s">
        <v>119</v>
      </c>
      <c r="AF197" s="212"/>
      <c r="AG197" s="212"/>
      <c r="AH197" s="212"/>
      <c r="AI197" s="212"/>
      <c r="AJ197" s="212"/>
      <c r="AK197" s="212"/>
      <c r="AL197" s="212"/>
      <c r="AM197" s="212"/>
      <c r="AN197" s="212"/>
      <c r="AO197" s="212"/>
      <c r="AP197" s="212"/>
      <c r="AQ197" s="212"/>
      <c r="AR197" s="212"/>
      <c r="AS197" s="212"/>
      <c r="AT197" s="212"/>
      <c r="AU197" s="212"/>
      <c r="AV197" s="212"/>
      <c r="AW197" s="212"/>
      <c r="AX197" s="212"/>
      <c r="AY197" s="212"/>
      <c r="AZ197" s="212"/>
      <c r="BA197" s="212"/>
      <c r="BB197" s="212"/>
      <c r="BC197" s="212"/>
      <c r="BD197" s="212"/>
      <c r="BE197" s="212"/>
      <c r="BF197" s="212"/>
      <c r="BG197" s="212"/>
      <c r="BH197" s="212"/>
    </row>
    <row r="198" spans="1:60" outlineLevel="1" x14ac:dyDescent="0.2">
      <c r="A198" s="213">
        <v>178</v>
      </c>
      <c r="B198" s="219" t="s">
        <v>418</v>
      </c>
      <c r="C198" s="262" t="s">
        <v>419</v>
      </c>
      <c r="D198" s="221" t="s">
        <v>128</v>
      </c>
      <c r="E198" s="227">
        <v>3.4000000000000002E-2</v>
      </c>
      <c r="F198" s="229"/>
      <c r="G198" s="230">
        <f>ROUND(E198*F198,2)</f>
        <v>0</v>
      </c>
      <c r="H198" s="229"/>
      <c r="I198" s="230">
        <f>ROUND(E198*H198,2)</f>
        <v>0</v>
      </c>
      <c r="J198" s="229"/>
      <c r="K198" s="230">
        <f>ROUND(E198*J198,2)</f>
        <v>0</v>
      </c>
      <c r="L198" s="230">
        <v>21</v>
      </c>
      <c r="M198" s="230">
        <f>G198*(1+L198/100)</f>
        <v>0</v>
      </c>
      <c r="N198" s="222">
        <v>0</v>
      </c>
      <c r="O198" s="222">
        <f>ROUND(E198*N198,5)</f>
        <v>0</v>
      </c>
      <c r="P198" s="222">
        <v>0</v>
      </c>
      <c r="Q198" s="222">
        <f>ROUND(E198*P198,5)</f>
        <v>0</v>
      </c>
      <c r="R198" s="222"/>
      <c r="S198" s="222"/>
      <c r="T198" s="223">
        <v>3.327</v>
      </c>
      <c r="U198" s="222">
        <f>ROUND(E198*T198,2)</f>
        <v>0.11</v>
      </c>
      <c r="V198" s="212"/>
      <c r="W198" s="212"/>
      <c r="X198" s="212"/>
      <c r="Y198" s="212"/>
      <c r="Z198" s="212"/>
      <c r="AA198" s="212"/>
      <c r="AB198" s="212"/>
      <c r="AC198" s="212"/>
      <c r="AD198" s="212"/>
      <c r="AE198" s="212" t="s">
        <v>119</v>
      </c>
      <c r="AF198" s="212"/>
      <c r="AG198" s="212"/>
      <c r="AH198" s="212"/>
      <c r="AI198" s="212"/>
      <c r="AJ198" s="212"/>
      <c r="AK198" s="212"/>
      <c r="AL198" s="212"/>
      <c r="AM198" s="212"/>
      <c r="AN198" s="212"/>
      <c r="AO198" s="212"/>
      <c r="AP198" s="212"/>
      <c r="AQ198" s="212"/>
      <c r="AR198" s="212"/>
      <c r="AS198" s="212"/>
      <c r="AT198" s="212"/>
      <c r="AU198" s="212"/>
      <c r="AV198" s="212"/>
      <c r="AW198" s="212"/>
      <c r="AX198" s="212"/>
      <c r="AY198" s="212"/>
      <c r="AZ198" s="212"/>
      <c r="BA198" s="212"/>
      <c r="BB198" s="212"/>
      <c r="BC198" s="212"/>
      <c r="BD198" s="212"/>
      <c r="BE198" s="212"/>
      <c r="BF198" s="212"/>
      <c r="BG198" s="212"/>
      <c r="BH198" s="212"/>
    </row>
    <row r="199" spans="1:60" x14ac:dyDescent="0.2">
      <c r="A199" s="214" t="s">
        <v>114</v>
      </c>
      <c r="B199" s="220" t="s">
        <v>85</v>
      </c>
      <c r="C199" s="263" t="s">
        <v>86</v>
      </c>
      <c r="D199" s="224"/>
      <c r="E199" s="228"/>
      <c r="F199" s="231"/>
      <c r="G199" s="231">
        <f>SUMIF(AE200:AE201,"&lt;&gt;NOR",G200:G201)</f>
        <v>0</v>
      </c>
      <c r="H199" s="231"/>
      <c r="I199" s="231">
        <f>SUM(I200:I201)</f>
        <v>0</v>
      </c>
      <c r="J199" s="231"/>
      <c r="K199" s="231">
        <f>SUM(K200:K201)</f>
        <v>0</v>
      </c>
      <c r="L199" s="231"/>
      <c r="M199" s="231">
        <f>SUM(M200:M201)</f>
        <v>0</v>
      </c>
      <c r="N199" s="225"/>
      <c r="O199" s="225">
        <f>SUM(O200:O201)</f>
        <v>1.0300000000000001E-3</v>
      </c>
      <c r="P199" s="225"/>
      <c r="Q199" s="225">
        <f>SUM(Q200:Q201)</f>
        <v>0</v>
      </c>
      <c r="R199" s="225"/>
      <c r="S199" s="225"/>
      <c r="T199" s="226"/>
      <c r="U199" s="225">
        <f>SUM(U200:U201)</f>
        <v>1.25</v>
      </c>
      <c r="AE199" t="s">
        <v>115</v>
      </c>
    </row>
    <row r="200" spans="1:60" outlineLevel="1" x14ac:dyDescent="0.2">
      <c r="A200" s="213">
        <v>179</v>
      </c>
      <c r="B200" s="219" t="s">
        <v>420</v>
      </c>
      <c r="C200" s="262" t="s">
        <v>421</v>
      </c>
      <c r="D200" s="221" t="s">
        <v>149</v>
      </c>
      <c r="E200" s="227">
        <v>4</v>
      </c>
      <c r="F200" s="229"/>
      <c r="G200" s="230">
        <f>ROUND(E200*F200,2)</f>
        <v>0</v>
      </c>
      <c r="H200" s="229"/>
      <c r="I200" s="230">
        <f>ROUND(E200*H200,2)</f>
        <v>0</v>
      </c>
      <c r="J200" s="229"/>
      <c r="K200" s="230">
        <f>ROUND(E200*J200,2)</f>
        <v>0</v>
      </c>
      <c r="L200" s="230">
        <v>21</v>
      </c>
      <c r="M200" s="230">
        <f>G200*(1+L200/100)</f>
        <v>0</v>
      </c>
      <c r="N200" s="222">
        <v>2.4000000000000001E-4</v>
      </c>
      <c r="O200" s="222">
        <f>ROUND(E200*N200,5)</f>
        <v>9.6000000000000002E-4</v>
      </c>
      <c r="P200" s="222">
        <v>0</v>
      </c>
      <c r="Q200" s="222">
        <f>ROUND(E200*P200,5)</f>
        <v>0</v>
      </c>
      <c r="R200" s="222"/>
      <c r="S200" s="222"/>
      <c r="T200" s="223">
        <v>0.28999999999999998</v>
      </c>
      <c r="U200" s="222">
        <f>ROUND(E200*T200,2)</f>
        <v>1.1599999999999999</v>
      </c>
      <c r="V200" s="212"/>
      <c r="W200" s="212"/>
      <c r="X200" s="212"/>
      <c r="Y200" s="212"/>
      <c r="Z200" s="212"/>
      <c r="AA200" s="212"/>
      <c r="AB200" s="212"/>
      <c r="AC200" s="212"/>
      <c r="AD200" s="212"/>
      <c r="AE200" s="212" t="s">
        <v>119</v>
      </c>
      <c r="AF200" s="212"/>
      <c r="AG200" s="212"/>
      <c r="AH200" s="212"/>
      <c r="AI200" s="212"/>
      <c r="AJ200" s="212"/>
      <c r="AK200" s="212"/>
      <c r="AL200" s="212"/>
      <c r="AM200" s="212"/>
      <c r="AN200" s="212"/>
      <c r="AO200" s="212"/>
      <c r="AP200" s="212"/>
      <c r="AQ200" s="212"/>
      <c r="AR200" s="212"/>
      <c r="AS200" s="212"/>
      <c r="AT200" s="212"/>
      <c r="AU200" s="212"/>
      <c r="AV200" s="212"/>
      <c r="AW200" s="212"/>
      <c r="AX200" s="212"/>
      <c r="AY200" s="212"/>
      <c r="AZ200" s="212"/>
      <c r="BA200" s="212"/>
      <c r="BB200" s="212"/>
      <c r="BC200" s="212"/>
      <c r="BD200" s="212"/>
      <c r="BE200" s="212"/>
      <c r="BF200" s="212"/>
      <c r="BG200" s="212"/>
      <c r="BH200" s="212"/>
    </row>
    <row r="201" spans="1:60" outlineLevel="1" x14ac:dyDescent="0.2">
      <c r="A201" s="240">
        <v>180</v>
      </c>
      <c r="B201" s="241" t="s">
        <v>422</v>
      </c>
      <c r="C201" s="264" t="s">
        <v>423</v>
      </c>
      <c r="D201" s="242" t="s">
        <v>143</v>
      </c>
      <c r="E201" s="243">
        <v>1</v>
      </c>
      <c r="F201" s="244"/>
      <c r="G201" s="245">
        <f>ROUND(E201*F201,2)</f>
        <v>0</v>
      </c>
      <c r="H201" s="244"/>
      <c r="I201" s="245">
        <f>ROUND(E201*H201,2)</f>
        <v>0</v>
      </c>
      <c r="J201" s="244"/>
      <c r="K201" s="245">
        <f>ROUND(E201*J201,2)</f>
        <v>0</v>
      </c>
      <c r="L201" s="245">
        <v>21</v>
      </c>
      <c r="M201" s="245">
        <f>G201*(1+L201/100)</f>
        <v>0</v>
      </c>
      <c r="N201" s="246">
        <v>6.9999999999999994E-5</v>
      </c>
      <c r="O201" s="246">
        <f>ROUND(E201*N201,5)</f>
        <v>6.9999999999999994E-5</v>
      </c>
      <c r="P201" s="246">
        <v>0</v>
      </c>
      <c r="Q201" s="246">
        <f>ROUND(E201*P201,5)</f>
        <v>0</v>
      </c>
      <c r="R201" s="246"/>
      <c r="S201" s="246"/>
      <c r="T201" s="247">
        <v>8.6999999999999994E-2</v>
      </c>
      <c r="U201" s="246">
        <f>ROUND(E201*T201,2)</f>
        <v>0.09</v>
      </c>
      <c r="V201" s="212"/>
      <c r="W201" s="212"/>
      <c r="X201" s="212"/>
      <c r="Y201" s="212"/>
      <c r="Z201" s="212"/>
      <c r="AA201" s="212"/>
      <c r="AB201" s="212"/>
      <c r="AC201" s="212"/>
      <c r="AD201" s="212"/>
      <c r="AE201" s="212" t="s">
        <v>119</v>
      </c>
      <c r="AF201" s="212"/>
      <c r="AG201" s="212"/>
      <c r="AH201" s="212"/>
      <c r="AI201" s="212"/>
      <c r="AJ201" s="212"/>
      <c r="AK201" s="212"/>
      <c r="AL201" s="212"/>
      <c r="AM201" s="212"/>
      <c r="AN201" s="212"/>
      <c r="AO201" s="212"/>
      <c r="AP201" s="212"/>
      <c r="AQ201" s="212"/>
      <c r="AR201" s="212"/>
      <c r="AS201" s="212"/>
      <c r="AT201" s="212"/>
      <c r="AU201" s="212"/>
      <c r="AV201" s="212"/>
      <c r="AW201" s="212"/>
      <c r="AX201" s="212"/>
      <c r="AY201" s="212"/>
      <c r="AZ201" s="212"/>
      <c r="BA201" s="212"/>
      <c r="BB201" s="212"/>
      <c r="BC201" s="212"/>
      <c r="BD201" s="212"/>
      <c r="BE201" s="212"/>
      <c r="BF201" s="212"/>
      <c r="BG201" s="212"/>
      <c r="BH201" s="212"/>
    </row>
    <row r="202" spans="1:60" x14ac:dyDescent="0.2">
      <c r="A202" s="6"/>
      <c r="B202" s="7" t="s">
        <v>424</v>
      </c>
      <c r="C202" s="265" t="s">
        <v>424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AC202">
        <v>15</v>
      </c>
      <c r="AD202">
        <v>21</v>
      </c>
    </row>
    <row r="203" spans="1:60" x14ac:dyDescent="0.2">
      <c r="A203" s="248"/>
      <c r="B203" s="249">
        <v>26</v>
      </c>
      <c r="C203" s="266" t="s">
        <v>424</v>
      </c>
      <c r="D203" s="250"/>
      <c r="E203" s="250"/>
      <c r="F203" s="250"/>
      <c r="G203" s="261">
        <f>G8+G17+G24+G32+G34+G36+G43+G46+G57+G82+G119+G129+G195+G199</f>
        <v>0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AC203">
        <f>SUMIF(L7:L201,AC202,G7:G201)</f>
        <v>0</v>
      </c>
      <c r="AD203">
        <f>SUMIF(L7:L201,AD202,G7:G201)</f>
        <v>0</v>
      </c>
      <c r="AE203" t="s">
        <v>425</v>
      </c>
    </row>
    <row r="204" spans="1:60" x14ac:dyDescent="0.2">
      <c r="A204" s="6"/>
      <c r="B204" s="7" t="s">
        <v>424</v>
      </c>
      <c r="C204" s="265" t="s">
        <v>424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60" x14ac:dyDescent="0.2">
      <c r="A205" s="6"/>
      <c r="B205" s="7" t="s">
        <v>424</v>
      </c>
      <c r="C205" s="265" t="s">
        <v>424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60" x14ac:dyDescent="0.2">
      <c r="A206" s="251">
        <v>33</v>
      </c>
      <c r="B206" s="251"/>
      <c r="C206" s="26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60" x14ac:dyDescent="0.2">
      <c r="A207" s="252"/>
      <c r="B207" s="253"/>
      <c r="C207" s="268"/>
      <c r="D207" s="253"/>
      <c r="E207" s="253"/>
      <c r="F207" s="253"/>
      <c r="G207" s="254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AE207" t="s">
        <v>426</v>
      </c>
    </row>
    <row r="208" spans="1:60" x14ac:dyDescent="0.2">
      <c r="A208" s="255"/>
      <c r="B208" s="256"/>
      <c r="C208" s="269"/>
      <c r="D208" s="256"/>
      <c r="E208" s="256"/>
      <c r="F208" s="256"/>
      <c r="G208" s="25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31" x14ac:dyDescent="0.2">
      <c r="A209" s="255"/>
      <c r="B209" s="256"/>
      <c r="C209" s="269"/>
      <c r="D209" s="256"/>
      <c r="E209" s="256"/>
      <c r="F209" s="256"/>
      <c r="G209" s="25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31" x14ac:dyDescent="0.2">
      <c r="A210" s="255"/>
      <c r="B210" s="256"/>
      <c r="C210" s="269"/>
      <c r="D210" s="256"/>
      <c r="E210" s="256"/>
      <c r="F210" s="256"/>
      <c r="G210" s="25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31" x14ac:dyDescent="0.2">
      <c r="A211" s="258"/>
      <c r="B211" s="259"/>
      <c r="C211" s="270"/>
      <c r="D211" s="259"/>
      <c r="E211" s="259"/>
      <c r="F211" s="259"/>
      <c r="G211" s="260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31" x14ac:dyDescent="0.2">
      <c r="A212" s="6"/>
      <c r="B212" s="7" t="s">
        <v>424</v>
      </c>
      <c r="C212" s="265" t="s">
        <v>424</v>
      </c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31" x14ac:dyDescent="0.2">
      <c r="C213" s="271"/>
      <c r="AE213" t="s">
        <v>427</v>
      </c>
    </row>
  </sheetData>
  <mergeCells count="6">
    <mergeCell ref="A1:G1"/>
    <mergeCell ref="C2:G2"/>
    <mergeCell ref="C3:G3"/>
    <mergeCell ref="C4:G4"/>
    <mergeCell ref="A206:C206"/>
    <mergeCell ref="A207:G211"/>
  </mergeCells>
  <pageMargins left="0.59055118110236204" right="0.39370078740157499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javor</dc:creator>
  <cp:lastModifiedBy>javor</cp:lastModifiedBy>
  <cp:lastPrinted>2014-02-28T09:52:57Z</cp:lastPrinted>
  <dcterms:created xsi:type="dcterms:W3CDTF">2009-04-08T07:15:50Z</dcterms:created>
  <dcterms:modified xsi:type="dcterms:W3CDTF">2019-07-15T20:17:16Z</dcterms:modified>
</cp:coreProperties>
</file>