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DIO - Dopravně inženýrské..." sheetId="2" r:id="rId2"/>
    <sheet name="SO 01-02 - Tramvajový spo..." sheetId="3" r:id="rId3"/>
    <sheet name="SO 03 - Nástupiště" sheetId="4" r:id="rId4"/>
    <sheet name="SO 04 - Úprava komunikace" sheetId="5" r:id="rId5"/>
    <sheet name="SO 05 - Úprava chodníků" sheetId="6" r:id="rId6"/>
    <sheet name="SO 06 - ÚPRAVA TRAKČNÍHO ..." sheetId="7" r:id="rId7"/>
    <sheet name="SO 07 - Přeložka VO" sheetId="8" r:id="rId8"/>
    <sheet name="VRN - Vedlejší rozpočtové..." sheetId="9" r:id="rId9"/>
  </sheets>
  <definedNames>
    <definedName name="_xlnm.Print_Area" localSheetId="0">'Rekapitulace stavby'!$D$4:$AO$76,'Rekapitulace stavby'!$C$82:$AQ$103</definedName>
    <definedName name="_xlnm.Print_Titles" localSheetId="0">'Rekapitulace stavby'!$92:$92</definedName>
    <definedName name="_xlnm._FilterDatabase" localSheetId="1" hidden="1">'DIO - Dopravně inženýrské...'!$C$117:$K$127</definedName>
    <definedName name="_xlnm.Print_Area" localSheetId="1">'DIO - Dopravně inženýrské...'!$C$4:$J$76,'DIO - Dopravně inženýrské...'!$C$82:$J$99,'DIO - Dopravně inženýrské...'!$C$105:$K$127</definedName>
    <definedName name="_xlnm.Print_Titles" localSheetId="1">'DIO - Dopravně inženýrské...'!$117:$117</definedName>
    <definedName name="_xlnm._FilterDatabase" localSheetId="2" hidden="1">'SO 01-02 - Tramvajový spo...'!$C$130:$K$599</definedName>
    <definedName name="_xlnm.Print_Area" localSheetId="2">'SO 01-02 - Tramvajový spo...'!$C$4:$J$76,'SO 01-02 - Tramvajový spo...'!$C$82:$J$112,'SO 01-02 - Tramvajový spo...'!$C$118:$K$599</definedName>
    <definedName name="_xlnm.Print_Titles" localSheetId="2">'SO 01-02 - Tramvajový spo...'!$130:$130</definedName>
    <definedName name="_xlnm._FilterDatabase" localSheetId="3" hidden="1">'SO 03 - Nástupiště'!$C$122:$K$307</definedName>
    <definedName name="_xlnm.Print_Area" localSheetId="3">'SO 03 - Nástupiště'!$C$4:$J$76,'SO 03 - Nástupiště'!$C$82:$J$104,'SO 03 - Nástupiště'!$C$110:$K$307</definedName>
    <definedName name="_xlnm.Print_Titles" localSheetId="3">'SO 03 - Nástupiště'!$122:$122</definedName>
    <definedName name="_xlnm._FilterDatabase" localSheetId="4" hidden="1">'SO 04 - Úprava komunikace'!$C$123:$K$339</definedName>
    <definedName name="_xlnm.Print_Area" localSheetId="4">'SO 04 - Úprava komunikace'!$C$4:$J$76,'SO 04 - Úprava komunikace'!$C$82:$J$105,'SO 04 - Úprava komunikace'!$C$111:$K$339</definedName>
    <definedName name="_xlnm.Print_Titles" localSheetId="4">'SO 04 - Úprava komunikace'!$123:$123</definedName>
    <definedName name="_xlnm._FilterDatabase" localSheetId="5" hidden="1">'SO 05 - Úprava chodníků'!$C$125:$K$230</definedName>
    <definedName name="_xlnm.Print_Area" localSheetId="5">'SO 05 - Úprava chodníků'!$C$4:$J$76,'SO 05 - Úprava chodníků'!$C$82:$J$107,'SO 05 - Úprava chodníků'!$C$113:$K$230</definedName>
    <definedName name="_xlnm.Print_Titles" localSheetId="5">'SO 05 - Úprava chodníků'!$125:$125</definedName>
    <definedName name="_xlnm._FilterDatabase" localSheetId="6" hidden="1">'SO 06 - ÚPRAVA TRAKČNÍHO ...'!$C$119:$K$150</definedName>
    <definedName name="_xlnm.Print_Area" localSheetId="6">'SO 06 - ÚPRAVA TRAKČNÍHO ...'!$C$4:$J$76,'SO 06 - ÚPRAVA TRAKČNÍHO ...'!$C$82:$J$101,'SO 06 - ÚPRAVA TRAKČNÍHO ...'!$C$107:$K$150</definedName>
    <definedName name="_xlnm.Print_Titles" localSheetId="6">'SO 06 - ÚPRAVA TRAKČNÍHO ...'!$119:$119</definedName>
    <definedName name="_xlnm._FilterDatabase" localSheetId="7" hidden="1">'SO 07 - Přeložka VO'!$C$122:$K$150</definedName>
    <definedName name="_xlnm.Print_Area" localSheetId="7">'SO 07 - Přeložka VO'!$C$4:$J$76,'SO 07 - Přeložka VO'!$C$82:$J$104,'SO 07 - Přeložka VO'!$C$110:$K$150</definedName>
    <definedName name="_xlnm.Print_Titles" localSheetId="7">'SO 07 - Přeložka VO'!$122:$122</definedName>
    <definedName name="_xlnm._FilterDatabase" localSheetId="8" hidden="1">'VRN - Vedlejší rozpočtové...'!$C$117:$K$177</definedName>
    <definedName name="_xlnm.Print_Area" localSheetId="8">'VRN - Vedlejší rozpočtové...'!$C$4:$J$76,'VRN - Vedlejší rozpočtové...'!$C$82:$J$99,'VRN - Vedlejší rozpočtové...'!$C$105:$K$177</definedName>
    <definedName name="_xlnm.Print_Titles" localSheetId="8">'VRN - Vedlejší rozpočtové...'!$117:$117</definedName>
  </definedNames>
  <calcPr/>
</workbook>
</file>

<file path=xl/calcChain.xml><?xml version="1.0" encoding="utf-8"?>
<calcChain xmlns="http://schemas.openxmlformats.org/spreadsheetml/2006/main">
  <c i="9" r="J37"/>
  <c r="J36"/>
  <c i="1" r="AY102"/>
  <c i="9" r="J35"/>
  <c i="1" r="AX102"/>
  <c i="9" r="BI173"/>
  <c r="BH173"/>
  <c r="BG173"/>
  <c r="BF173"/>
  <c r="T173"/>
  <c r="R173"/>
  <c r="P173"/>
  <c r="BK173"/>
  <c r="J173"/>
  <c r="BE173"/>
  <c r="BI168"/>
  <c r="BH168"/>
  <c r="BG168"/>
  <c r="BF168"/>
  <c r="T168"/>
  <c r="R168"/>
  <c r="P168"/>
  <c r="BK168"/>
  <c r="J168"/>
  <c r="BE168"/>
  <c r="BI163"/>
  <c r="BH163"/>
  <c r="BG163"/>
  <c r="BF163"/>
  <c r="T163"/>
  <c r="R163"/>
  <c r="P163"/>
  <c r="BK163"/>
  <c r="J163"/>
  <c r="BE163"/>
  <c r="BI158"/>
  <c r="BH158"/>
  <c r="BG158"/>
  <c r="BF158"/>
  <c r="T158"/>
  <c r="R158"/>
  <c r="P158"/>
  <c r="BK158"/>
  <c r="J158"/>
  <c r="BE158"/>
  <c r="BI153"/>
  <c r="BH153"/>
  <c r="BG153"/>
  <c r="BF153"/>
  <c r="T153"/>
  <c r="R153"/>
  <c r="P153"/>
  <c r="BK153"/>
  <c r="J153"/>
  <c r="BE153"/>
  <c r="BI148"/>
  <c r="BH148"/>
  <c r="BG148"/>
  <c r="BF148"/>
  <c r="T148"/>
  <c r="R148"/>
  <c r="P148"/>
  <c r="BK148"/>
  <c r="J148"/>
  <c r="BE148"/>
  <c r="BI147"/>
  <c r="BH147"/>
  <c r="BG147"/>
  <c r="BF147"/>
  <c r="T147"/>
  <c r="R147"/>
  <c r="P147"/>
  <c r="BK147"/>
  <c r="J147"/>
  <c r="BE147"/>
  <c r="BI146"/>
  <c r="BH146"/>
  <c r="BG146"/>
  <c r="BF146"/>
  <c r="T146"/>
  <c r="R146"/>
  <c r="P146"/>
  <c r="BK146"/>
  <c r="J146"/>
  <c r="BE146"/>
  <c r="BI141"/>
  <c r="BH141"/>
  <c r="BG141"/>
  <c r="BF141"/>
  <c r="T141"/>
  <c r="R141"/>
  <c r="P141"/>
  <c r="BK141"/>
  <c r="J141"/>
  <c r="BE141"/>
  <c r="BI136"/>
  <c r="BH136"/>
  <c r="BG136"/>
  <c r="BF136"/>
  <c r="T136"/>
  <c r="R136"/>
  <c r="P136"/>
  <c r="BK136"/>
  <c r="J136"/>
  <c r="BE136"/>
  <c r="BI131"/>
  <c r="BH131"/>
  <c r="BG131"/>
  <c r="BF131"/>
  <c r="T131"/>
  <c r="R131"/>
  <c r="P131"/>
  <c r="BK131"/>
  <c r="J131"/>
  <c r="BE131"/>
  <c r="BI126"/>
  <c r="BH126"/>
  <c r="BG126"/>
  <c r="BF126"/>
  <c r="T126"/>
  <c r="R126"/>
  <c r="P126"/>
  <c r="BK126"/>
  <c r="J126"/>
  <c r="BE126"/>
  <c r="BI121"/>
  <c r="F37"/>
  <c i="1" r="BD102"/>
  <c i="9" r="BH121"/>
  <c r="F36"/>
  <c i="1" r="BC102"/>
  <c i="9" r="BG121"/>
  <c r="F35"/>
  <c i="1" r="BB102"/>
  <c i="9" r="BF121"/>
  <c r="J34"/>
  <c i="1" r="AW102"/>
  <c i="9" r="F34"/>
  <c i="1" r="BA102"/>
  <c i="9" r="T121"/>
  <c r="T120"/>
  <c r="T119"/>
  <c r="T118"/>
  <c r="R121"/>
  <c r="R120"/>
  <c r="R119"/>
  <c r="R118"/>
  <c r="P121"/>
  <c r="P120"/>
  <c r="P119"/>
  <c r="P118"/>
  <c i="1" r="AU102"/>
  <c i="9" r="BK121"/>
  <c r="BK120"/>
  <c r="J120"/>
  <c r="BK119"/>
  <c r="J119"/>
  <c r="BK118"/>
  <c r="J118"/>
  <c r="J96"/>
  <c r="J30"/>
  <c i="1" r="AG102"/>
  <c i="9" r="J121"/>
  <c r="BE121"/>
  <c r="J33"/>
  <c i="1" r="AV102"/>
  <c i="9" r="F33"/>
  <c i="1" r="AZ102"/>
  <c i="9" r="J98"/>
  <c r="J97"/>
  <c r="J114"/>
  <c r="F114"/>
  <c r="F112"/>
  <c r="E110"/>
  <c r="J91"/>
  <c r="F91"/>
  <c r="F89"/>
  <c r="E87"/>
  <c r="J39"/>
  <c r="J24"/>
  <c r="E24"/>
  <c r="J115"/>
  <c r="J92"/>
  <c r="J23"/>
  <c r="J18"/>
  <c r="E18"/>
  <c r="F115"/>
  <c r="F92"/>
  <c r="J17"/>
  <c r="J12"/>
  <c r="J112"/>
  <c r="J89"/>
  <c r="E7"/>
  <c r="E108"/>
  <c r="E85"/>
  <c i="8" r="J37"/>
  <c r="J36"/>
  <c i="1" r="AY101"/>
  <c i="8" r="J35"/>
  <c i="1" r="AX101"/>
  <c i="8" r="BI150"/>
  <c r="BH150"/>
  <c r="BG150"/>
  <c r="BF150"/>
  <c r="T150"/>
  <c r="R150"/>
  <c r="P150"/>
  <c r="BK150"/>
  <c r="J150"/>
  <c r="BE150"/>
  <c r="BI149"/>
  <c r="BH149"/>
  <c r="BG149"/>
  <c r="BF149"/>
  <c r="T149"/>
  <c r="R149"/>
  <c r="P149"/>
  <c r="BK149"/>
  <c r="J149"/>
  <c r="BE149"/>
  <c r="BI148"/>
  <c r="BH148"/>
  <c r="BG148"/>
  <c r="BF148"/>
  <c r="T148"/>
  <c r="R148"/>
  <c r="P148"/>
  <c r="BK148"/>
  <c r="J148"/>
  <c r="BE148"/>
  <c r="BI146"/>
  <c r="BH146"/>
  <c r="BG146"/>
  <c r="BF146"/>
  <c r="T146"/>
  <c r="R146"/>
  <c r="P146"/>
  <c r="BK146"/>
  <c r="J146"/>
  <c r="BE146"/>
  <c r="BI145"/>
  <c r="BH145"/>
  <c r="BG145"/>
  <c r="BF145"/>
  <c r="T145"/>
  <c r="R145"/>
  <c r="P145"/>
  <c r="BK145"/>
  <c r="J145"/>
  <c r="BE145"/>
  <c r="BI144"/>
  <c r="BH144"/>
  <c r="BG144"/>
  <c r="BF144"/>
  <c r="T144"/>
  <c r="T143"/>
  <c r="R144"/>
  <c r="R143"/>
  <c r="P144"/>
  <c r="P143"/>
  <c r="BK144"/>
  <c r="BK143"/>
  <c r="J143"/>
  <c r="J144"/>
  <c r="BE144"/>
  <c r="J103"/>
  <c r="BI141"/>
  <c r="BH141"/>
  <c r="BG141"/>
  <c r="BF141"/>
  <c r="T141"/>
  <c r="R141"/>
  <c r="P141"/>
  <c r="BK141"/>
  <c r="J141"/>
  <c r="BE141"/>
  <c r="BI140"/>
  <c r="BH140"/>
  <c r="BG140"/>
  <c r="BF140"/>
  <c r="T140"/>
  <c r="R140"/>
  <c r="P140"/>
  <c r="BK140"/>
  <c r="J140"/>
  <c r="BE140"/>
  <c r="BI139"/>
  <c r="BH139"/>
  <c r="BG139"/>
  <c r="BF139"/>
  <c r="T139"/>
  <c r="R139"/>
  <c r="P139"/>
  <c r="BK139"/>
  <c r="J139"/>
  <c r="BE139"/>
  <c r="BI138"/>
  <c r="BH138"/>
  <c r="BG138"/>
  <c r="BF138"/>
  <c r="T138"/>
  <c r="T137"/>
  <c r="T136"/>
  <c r="R138"/>
  <c r="R137"/>
  <c r="R136"/>
  <c r="P138"/>
  <c r="P137"/>
  <c r="P136"/>
  <c r="BK138"/>
  <c r="BK137"/>
  <c r="J137"/>
  <c r="BK136"/>
  <c r="J136"/>
  <c r="J138"/>
  <c r="BE138"/>
  <c r="J102"/>
  <c r="J101"/>
  <c r="BI135"/>
  <c r="BH135"/>
  <c r="BG135"/>
  <c r="BF135"/>
  <c r="T135"/>
  <c r="R135"/>
  <c r="P135"/>
  <c r="BK135"/>
  <c r="J135"/>
  <c r="BE135"/>
  <c r="BI134"/>
  <c r="BH134"/>
  <c r="BG134"/>
  <c r="BF134"/>
  <c r="T134"/>
  <c r="R134"/>
  <c r="P134"/>
  <c r="BK134"/>
  <c r="J134"/>
  <c r="BE134"/>
  <c r="BI133"/>
  <c r="BH133"/>
  <c r="BG133"/>
  <c r="BF133"/>
  <c r="T133"/>
  <c r="R133"/>
  <c r="P133"/>
  <c r="BK133"/>
  <c r="J133"/>
  <c r="BE133"/>
  <c r="BI132"/>
  <c r="BH132"/>
  <c r="BG132"/>
  <c r="BF132"/>
  <c r="T132"/>
  <c r="T131"/>
  <c r="T130"/>
  <c r="R132"/>
  <c r="R131"/>
  <c r="R130"/>
  <c r="P132"/>
  <c r="P131"/>
  <c r="P130"/>
  <c r="BK132"/>
  <c r="BK131"/>
  <c r="J131"/>
  <c r="BK130"/>
  <c r="J130"/>
  <c r="J132"/>
  <c r="BE132"/>
  <c r="J100"/>
  <c r="J99"/>
  <c r="BI128"/>
  <c r="BH128"/>
  <c r="BG128"/>
  <c r="BF128"/>
  <c r="T128"/>
  <c r="R128"/>
  <c r="P128"/>
  <c r="BK128"/>
  <c r="J128"/>
  <c r="BE128"/>
  <c r="BI126"/>
  <c r="F37"/>
  <c i="1" r="BD101"/>
  <c i="8" r="BH126"/>
  <c r="F36"/>
  <c i="1" r="BC101"/>
  <c i="8" r="BG126"/>
  <c r="F35"/>
  <c i="1" r="BB101"/>
  <c i="8" r="BF126"/>
  <c r="J34"/>
  <c i="1" r="AW101"/>
  <c i="8" r="F34"/>
  <c i="1" r="BA101"/>
  <c i="8" r="T126"/>
  <c r="T125"/>
  <c r="T124"/>
  <c r="T123"/>
  <c r="R126"/>
  <c r="R125"/>
  <c r="R124"/>
  <c r="R123"/>
  <c r="P126"/>
  <c r="P125"/>
  <c r="P124"/>
  <c r="P123"/>
  <c i="1" r="AU101"/>
  <c i="8" r="BK126"/>
  <c r="BK125"/>
  <c r="J125"/>
  <c r="BK124"/>
  <c r="J124"/>
  <c r="BK123"/>
  <c r="J123"/>
  <c r="J96"/>
  <c r="J30"/>
  <c i="1" r="AG101"/>
  <c i="8" r="J126"/>
  <c r="BE126"/>
  <c r="J33"/>
  <c i="1" r="AV101"/>
  <c i="8" r="F33"/>
  <c i="1" r="AZ101"/>
  <c i="8" r="J98"/>
  <c r="J97"/>
  <c r="J120"/>
  <c r="J119"/>
  <c r="F119"/>
  <c r="F117"/>
  <c r="E115"/>
  <c r="J92"/>
  <c r="J91"/>
  <c r="F91"/>
  <c r="F89"/>
  <c r="E87"/>
  <c r="J39"/>
  <c r="J18"/>
  <c r="E18"/>
  <c r="F120"/>
  <c r="F92"/>
  <c r="J17"/>
  <c r="J12"/>
  <c r="J117"/>
  <c r="J89"/>
  <c r="E7"/>
  <c r="E113"/>
  <c r="E85"/>
  <c i="7" r="J121"/>
  <c r="J37"/>
  <c r="J36"/>
  <c i="1" r="AY100"/>
  <c i="7" r="J35"/>
  <c i="1" r="AX100"/>
  <c i="7" r="BI150"/>
  <c r="BH150"/>
  <c r="BG150"/>
  <c r="BF150"/>
  <c r="T150"/>
  <c r="R150"/>
  <c r="P150"/>
  <c r="BK150"/>
  <c r="J150"/>
  <c r="BE150"/>
  <c r="BI149"/>
  <c r="BH149"/>
  <c r="BG149"/>
  <c r="BF149"/>
  <c r="T149"/>
  <c r="R149"/>
  <c r="P149"/>
  <c r="BK149"/>
  <c r="J149"/>
  <c r="BE149"/>
  <c r="BI148"/>
  <c r="BH148"/>
  <c r="BG148"/>
  <c r="BF148"/>
  <c r="T148"/>
  <c r="R148"/>
  <c r="P148"/>
  <c r="BK148"/>
  <c r="J148"/>
  <c r="BE148"/>
  <c r="BI147"/>
  <c r="BH147"/>
  <c r="BG147"/>
  <c r="BF147"/>
  <c r="T147"/>
  <c r="R147"/>
  <c r="P147"/>
  <c r="BK147"/>
  <c r="J147"/>
  <c r="BE147"/>
  <c r="BI146"/>
  <c r="BH146"/>
  <c r="BG146"/>
  <c r="BF146"/>
  <c r="T146"/>
  <c r="R146"/>
  <c r="P146"/>
  <c r="BK146"/>
  <c r="J146"/>
  <c r="BE146"/>
  <c r="BI145"/>
  <c r="BH145"/>
  <c r="BG145"/>
  <c r="BF145"/>
  <c r="T145"/>
  <c r="R145"/>
  <c r="P145"/>
  <c r="BK145"/>
  <c r="J145"/>
  <c r="BE145"/>
  <c r="BI144"/>
  <c r="BH144"/>
  <c r="BG144"/>
  <c r="BF144"/>
  <c r="T144"/>
  <c r="R144"/>
  <c r="P144"/>
  <c r="BK144"/>
  <c r="J144"/>
  <c r="BE144"/>
  <c r="BI143"/>
  <c r="BH143"/>
  <c r="BG143"/>
  <c r="BF143"/>
  <c r="T143"/>
  <c r="R143"/>
  <c r="P143"/>
  <c r="BK143"/>
  <c r="J143"/>
  <c r="BE143"/>
  <c r="BI142"/>
  <c r="BH142"/>
  <c r="BG142"/>
  <c r="BF142"/>
  <c r="T142"/>
  <c r="T141"/>
  <c r="R142"/>
  <c r="R141"/>
  <c r="P142"/>
  <c r="P141"/>
  <c r="BK142"/>
  <c r="BK141"/>
  <c r="J141"/>
  <c r="J142"/>
  <c r="BE142"/>
  <c r="J100"/>
  <c r="BI140"/>
  <c r="BH140"/>
  <c r="BG140"/>
  <c r="BF140"/>
  <c r="T140"/>
  <c r="R140"/>
  <c r="P140"/>
  <c r="BK140"/>
  <c r="J140"/>
  <c r="BE140"/>
  <c r="BI139"/>
  <c r="BH139"/>
  <c r="BG139"/>
  <c r="BF139"/>
  <c r="T139"/>
  <c r="R139"/>
  <c r="P139"/>
  <c r="BK139"/>
  <c r="J139"/>
  <c r="BE139"/>
  <c r="BI138"/>
  <c r="BH138"/>
  <c r="BG138"/>
  <c r="BF138"/>
  <c r="T138"/>
  <c r="R138"/>
  <c r="P138"/>
  <c r="BK138"/>
  <c r="J138"/>
  <c r="BE138"/>
  <c r="BI137"/>
  <c r="BH137"/>
  <c r="BG137"/>
  <c r="BF137"/>
  <c r="T137"/>
  <c r="R137"/>
  <c r="P137"/>
  <c r="BK137"/>
  <c r="J137"/>
  <c r="BE137"/>
  <c r="BI136"/>
  <c r="BH136"/>
  <c r="BG136"/>
  <c r="BF136"/>
  <c r="T136"/>
  <c r="R136"/>
  <c r="P136"/>
  <c r="BK136"/>
  <c r="J136"/>
  <c r="BE136"/>
  <c r="BI135"/>
  <c r="BH135"/>
  <c r="BG135"/>
  <c r="BF135"/>
  <c r="T135"/>
  <c r="R135"/>
  <c r="P135"/>
  <c r="BK135"/>
  <c r="J135"/>
  <c r="BE135"/>
  <c r="BI134"/>
  <c r="BH134"/>
  <c r="BG134"/>
  <c r="BF134"/>
  <c r="T134"/>
  <c r="R134"/>
  <c r="P134"/>
  <c r="BK134"/>
  <c r="J134"/>
  <c r="BE134"/>
  <c r="BI133"/>
  <c r="BH133"/>
  <c r="BG133"/>
  <c r="BF133"/>
  <c r="T133"/>
  <c r="R133"/>
  <c r="P133"/>
  <c r="BK133"/>
  <c r="J133"/>
  <c r="BE133"/>
  <c r="BI131"/>
  <c r="BH131"/>
  <c r="BG131"/>
  <c r="BF131"/>
  <c r="T131"/>
  <c r="R131"/>
  <c r="P131"/>
  <c r="BK131"/>
  <c r="J131"/>
  <c r="BE131"/>
  <c r="BI130"/>
  <c r="BH130"/>
  <c r="BG130"/>
  <c r="BF130"/>
  <c r="T130"/>
  <c r="R130"/>
  <c r="P130"/>
  <c r="BK130"/>
  <c r="J130"/>
  <c r="BE130"/>
  <c r="BI129"/>
  <c r="BH129"/>
  <c r="BG129"/>
  <c r="BF129"/>
  <c r="T129"/>
  <c r="R129"/>
  <c r="P129"/>
  <c r="BK129"/>
  <c r="J129"/>
  <c r="BE129"/>
  <c r="BI128"/>
  <c r="BH128"/>
  <c r="BG128"/>
  <c r="BF128"/>
  <c r="T128"/>
  <c r="R128"/>
  <c r="P128"/>
  <c r="BK128"/>
  <c r="J128"/>
  <c r="BE128"/>
  <c r="BI127"/>
  <c r="BH127"/>
  <c r="BG127"/>
  <c r="BF127"/>
  <c r="T127"/>
  <c r="R127"/>
  <c r="P127"/>
  <c r="BK127"/>
  <c r="J127"/>
  <c r="BE127"/>
  <c r="BI126"/>
  <c r="BH126"/>
  <c r="BG126"/>
  <c r="BF126"/>
  <c r="T126"/>
  <c r="R126"/>
  <c r="P126"/>
  <c r="BK126"/>
  <c r="J126"/>
  <c r="BE126"/>
  <c r="BI125"/>
  <c r="BH125"/>
  <c r="BG125"/>
  <c r="BF125"/>
  <c r="T125"/>
  <c r="R125"/>
  <c r="P125"/>
  <c r="BK125"/>
  <c r="J125"/>
  <c r="BE125"/>
  <c r="BI124"/>
  <c r="F37"/>
  <c i="1" r="BD100"/>
  <c i="7" r="BH124"/>
  <c r="F36"/>
  <c i="1" r="BC100"/>
  <c i="7" r="BG124"/>
  <c r="F35"/>
  <c i="1" r="BB100"/>
  <c i="7" r="BF124"/>
  <c r="J34"/>
  <c i="1" r="AW100"/>
  <c i="7" r="F34"/>
  <c i="1" r="BA100"/>
  <c i="7" r="T124"/>
  <c r="T123"/>
  <c r="T122"/>
  <c r="T120"/>
  <c r="R124"/>
  <c r="R123"/>
  <c r="R122"/>
  <c r="R120"/>
  <c r="P124"/>
  <c r="P123"/>
  <c r="P122"/>
  <c r="P120"/>
  <c i="1" r="AU100"/>
  <c i="7" r="BK124"/>
  <c r="BK123"/>
  <c r="J123"/>
  <c r="BK122"/>
  <c r="J122"/>
  <c r="BK120"/>
  <c r="J120"/>
  <c r="J96"/>
  <c r="J30"/>
  <c i="1" r="AG100"/>
  <c i="7" r="J124"/>
  <c r="BE124"/>
  <c r="J33"/>
  <c i="1" r="AV100"/>
  <c i="7" r="F33"/>
  <c i="1" r="AZ100"/>
  <c i="7" r="J99"/>
  <c r="J98"/>
  <c r="J97"/>
  <c r="J117"/>
  <c r="J116"/>
  <c r="F116"/>
  <c r="F114"/>
  <c r="E112"/>
  <c r="J92"/>
  <c r="J91"/>
  <c r="F91"/>
  <c r="F89"/>
  <c r="E87"/>
  <c r="J39"/>
  <c r="J18"/>
  <c r="E18"/>
  <c r="F117"/>
  <c r="F92"/>
  <c r="J17"/>
  <c r="J12"/>
  <c r="J114"/>
  <c r="J89"/>
  <c r="E7"/>
  <c r="E110"/>
  <c r="E85"/>
  <c i="6" r="J37"/>
  <c r="J36"/>
  <c i="1" r="AY99"/>
  <c i="6" r="J35"/>
  <c i="1" r="AX99"/>
  <c i="6" r="BI229"/>
  <c r="BH229"/>
  <c r="BG229"/>
  <c r="BF229"/>
  <c r="T229"/>
  <c r="R229"/>
  <c r="P229"/>
  <c r="BK229"/>
  <c r="J229"/>
  <c r="BE229"/>
  <c r="BI226"/>
  <c r="BH226"/>
  <c r="BG226"/>
  <c r="BF226"/>
  <c r="T226"/>
  <c r="T225"/>
  <c r="T224"/>
  <c r="R226"/>
  <c r="R225"/>
  <c r="R224"/>
  <c r="P226"/>
  <c r="P225"/>
  <c r="P224"/>
  <c r="BK226"/>
  <c r="BK225"/>
  <c r="J225"/>
  <c r="BK224"/>
  <c r="J224"/>
  <c r="J226"/>
  <c r="BE226"/>
  <c r="J106"/>
  <c r="J105"/>
  <c r="BI223"/>
  <c r="BH223"/>
  <c r="BG223"/>
  <c r="BF223"/>
  <c r="T223"/>
  <c r="R223"/>
  <c r="P223"/>
  <c r="BK223"/>
  <c r="J223"/>
  <c r="BE223"/>
  <c r="BI220"/>
  <c r="BH220"/>
  <c r="BG220"/>
  <c r="BF220"/>
  <c r="T220"/>
  <c r="R220"/>
  <c r="P220"/>
  <c r="BK220"/>
  <c r="J220"/>
  <c r="BE220"/>
  <c r="BI217"/>
  <c r="BH217"/>
  <c r="BG217"/>
  <c r="BF217"/>
  <c r="T217"/>
  <c r="R217"/>
  <c r="P217"/>
  <c r="BK217"/>
  <c r="J217"/>
  <c r="BE217"/>
  <c r="BI209"/>
  <c r="BH209"/>
  <c r="BG209"/>
  <c r="BF209"/>
  <c r="T209"/>
  <c r="R209"/>
  <c r="P209"/>
  <c r="BK209"/>
  <c r="J209"/>
  <c r="BE209"/>
  <c r="BI207"/>
  <c r="BH207"/>
  <c r="BG207"/>
  <c r="BF207"/>
  <c r="T207"/>
  <c r="R207"/>
  <c r="P207"/>
  <c r="BK207"/>
  <c r="J207"/>
  <c r="BE207"/>
  <c r="BI202"/>
  <c r="BH202"/>
  <c r="BG202"/>
  <c r="BF202"/>
  <c r="T202"/>
  <c r="R202"/>
  <c r="P202"/>
  <c r="BK202"/>
  <c r="J202"/>
  <c r="BE202"/>
  <c r="BI196"/>
  <c r="BH196"/>
  <c r="BG196"/>
  <c r="BF196"/>
  <c r="T196"/>
  <c r="T195"/>
  <c r="R196"/>
  <c r="R195"/>
  <c r="P196"/>
  <c r="P195"/>
  <c r="BK196"/>
  <c r="BK195"/>
  <c r="J195"/>
  <c r="J196"/>
  <c r="BE196"/>
  <c r="J104"/>
  <c r="BI192"/>
  <c r="BH192"/>
  <c r="BG192"/>
  <c r="BF192"/>
  <c r="T192"/>
  <c r="R192"/>
  <c r="P192"/>
  <c r="BK192"/>
  <c r="J192"/>
  <c r="BE192"/>
  <c r="BI190"/>
  <c r="BH190"/>
  <c r="BG190"/>
  <c r="BF190"/>
  <c r="T190"/>
  <c r="R190"/>
  <c r="P190"/>
  <c r="BK190"/>
  <c r="J190"/>
  <c r="BE190"/>
  <c r="BI187"/>
  <c r="BH187"/>
  <c r="BG187"/>
  <c r="BF187"/>
  <c r="T187"/>
  <c r="T186"/>
  <c r="R187"/>
  <c r="R186"/>
  <c r="P187"/>
  <c r="P186"/>
  <c r="BK187"/>
  <c r="BK186"/>
  <c r="J186"/>
  <c r="J187"/>
  <c r="BE187"/>
  <c r="J103"/>
  <c r="BI183"/>
  <c r="BH183"/>
  <c r="BG183"/>
  <c r="BF183"/>
  <c r="T183"/>
  <c r="R183"/>
  <c r="P183"/>
  <c r="BK183"/>
  <c r="J183"/>
  <c r="BE183"/>
  <c r="BI181"/>
  <c r="BH181"/>
  <c r="BG181"/>
  <c r="BF181"/>
  <c r="T181"/>
  <c r="R181"/>
  <c r="P181"/>
  <c r="BK181"/>
  <c r="J181"/>
  <c r="BE181"/>
  <c r="BI179"/>
  <c r="BH179"/>
  <c r="BG179"/>
  <c r="BF179"/>
  <c r="T179"/>
  <c r="R179"/>
  <c r="P179"/>
  <c r="BK179"/>
  <c r="J179"/>
  <c r="BE179"/>
  <c r="BI176"/>
  <c r="BH176"/>
  <c r="BG176"/>
  <c r="BF176"/>
  <c r="T176"/>
  <c r="R176"/>
  <c r="P176"/>
  <c r="BK176"/>
  <c r="J176"/>
  <c r="BE176"/>
  <c r="BI174"/>
  <c r="BH174"/>
  <c r="BG174"/>
  <c r="BF174"/>
  <c r="T174"/>
  <c r="T173"/>
  <c r="R174"/>
  <c r="R173"/>
  <c r="P174"/>
  <c r="P173"/>
  <c r="BK174"/>
  <c r="BK173"/>
  <c r="J173"/>
  <c r="J174"/>
  <c r="BE174"/>
  <c r="J102"/>
  <c r="BI169"/>
  <c r="BH169"/>
  <c r="BG169"/>
  <c r="BF169"/>
  <c r="T169"/>
  <c r="R169"/>
  <c r="P169"/>
  <c r="BK169"/>
  <c r="J169"/>
  <c r="BE169"/>
  <c r="BI165"/>
  <c r="BH165"/>
  <c r="BG165"/>
  <c r="BF165"/>
  <c r="T165"/>
  <c r="R165"/>
  <c r="P165"/>
  <c r="BK165"/>
  <c r="J165"/>
  <c r="BE165"/>
  <c r="BI160"/>
  <c r="BH160"/>
  <c r="BG160"/>
  <c r="BF160"/>
  <c r="T160"/>
  <c r="R160"/>
  <c r="P160"/>
  <c r="BK160"/>
  <c r="J160"/>
  <c r="BE160"/>
  <c r="BI155"/>
  <c r="BH155"/>
  <c r="BG155"/>
  <c r="BF155"/>
  <c r="T155"/>
  <c r="R155"/>
  <c r="P155"/>
  <c r="BK155"/>
  <c r="J155"/>
  <c r="BE155"/>
  <c r="BI151"/>
  <c r="BH151"/>
  <c r="BG151"/>
  <c r="BF151"/>
  <c r="T151"/>
  <c r="R151"/>
  <c r="P151"/>
  <c r="BK151"/>
  <c r="J151"/>
  <c r="BE151"/>
  <c r="BI146"/>
  <c r="BH146"/>
  <c r="BG146"/>
  <c r="BF146"/>
  <c r="T146"/>
  <c r="T145"/>
  <c r="R146"/>
  <c r="R145"/>
  <c r="P146"/>
  <c r="P145"/>
  <c r="BK146"/>
  <c r="BK145"/>
  <c r="J145"/>
  <c r="J146"/>
  <c r="BE146"/>
  <c r="J101"/>
  <c r="BI143"/>
  <c r="BH143"/>
  <c r="BG143"/>
  <c r="BF143"/>
  <c r="T143"/>
  <c r="T142"/>
  <c r="R143"/>
  <c r="R142"/>
  <c r="P143"/>
  <c r="P142"/>
  <c r="BK143"/>
  <c r="BK142"/>
  <c r="J142"/>
  <c r="J143"/>
  <c r="BE143"/>
  <c r="J100"/>
  <c r="BI140"/>
  <c r="BH140"/>
  <c r="BG140"/>
  <c r="BF140"/>
  <c r="T140"/>
  <c r="T139"/>
  <c r="R140"/>
  <c r="R139"/>
  <c r="P140"/>
  <c r="P139"/>
  <c r="BK140"/>
  <c r="BK139"/>
  <c r="J139"/>
  <c r="J140"/>
  <c r="BE140"/>
  <c r="J99"/>
  <c r="BI134"/>
  <c r="BH134"/>
  <c r="BG134"/>
  <c r="BF134"/>
  <c r="T134"/>
  <c r="R134"/>
  <c r="P134"/>
  <c r="BK134"/>
  <c r="J134"/>
  <c r="BE134"/>
  <c r="BI132"/>
  <c r="BH132"/>
  <c r="BG132"/>
  <c r="BF132"/>
  <c r="T132"/>
  <c r="R132"/>
  <c r="P132"/>
  <c r="BK132"/>
  <c r="J132"/>
  <c r="BE132"/>
  <c r="BI129"/>
  <c r="F37"/>
  <c i="1" r="BD99"/>
  <c i="6" r="BH129"/>
  <c r="F36"/>
  <c i="1" r="BC99"/>
  <c i="6" r="BG129"/>
  <c r="F35"/>
  <c i="1" r="BB99"/>
  <c i="6" r="BF129"/>
  <c r="J34"/>
  <c i="1" r="AW99"/>
  <c i="6" r="F34"/>
  <c i="1" r="BA99"/>
  <c i="6" r="T129"/>
  <c r="T128"/>
  <c r="T127"/>
  <c r="T126"/>
  <c r="R129"/>
  <c r="R128"/>
  <c r="R127"/>
  <c r="R126"/>
  <c r="P129"/>
  <c r="P128"/>
  <c r="P127"/>
  <c r="P126"/>
  <c i="1" r="AU99"/>
  <c i="6" r="BK129"/>
  <c r="BK128"/>
  <c r="J128"/>
  <c r="BK127"/>
  <c r="J127"/>
  <c r="BK126"/>
  <c r="J126"/>
  <c r="J96"/>
  <c r="J30"/>
  <c i="1" r="AG99"/>
  <c i="6" r="J129"/>
  <c r="BE129"/>
  <c r="J33"/>
  <c i="1" r="AV99"/>
  <c i="6" r="F33"/>
  <c i="1" r="AZ99"/>
  <c i="6" r="J98"/>
  <c r="J97"/>
  <c r="J123"/>
  <c r="J122"/>
  <c r="F122"/>
  <c r="F120"/>
  <c r="E118"/>
  <c r="J92"/>
  <c r="J91"/>
  <c r="F91"/>
  <c r="F89"/>
  <c r="E87"/>
  <c r="J39"/>
  <c r="J18"/>
  <c r="E18"/>
  <c r="F123"/>
  <c r="F92"/>
  <c r="J17"/>
  <c r="J12"/>
  <c r="J120"/>
  <c r="J89"/>
  <c r="E7"/>
  <c r="E116"/>
  <c r="E85"/>
  <c i="5" r="J37"/>
  <c r="J36"/>
  <c i="1" r="AY98"/>
  <c i="5" r="J35"/>
  <c i="1" r="AX98"/>
  <c i="5" r="BI337"/>
  <c r="BH337"/>
  <c r="BG337"/>
  <c r="BF337"/>
  <c r="T337"/>
  <c r="R337"/>
  <c r="P337"/>
  <c r="BK337"/>
  <c r="J337"/>
  <c r="BE337"/>
  <c r="BI334"/>
  <c r="BH334"/>
  <c r="BG334"/>
  <c r="BF334"/>
  <c r="T334"/>
  <c r="R334"/>
  <c r="P334"/>
  <c r="BK334"/>
  <c r="J334"/>
  <c r="BE334"/>
  <c r="BI331"/>
  <c r="BH331"/>
  <c r="BG331"/>
  <c r="BF331"/>
  <c r="T331"/>
  <c r="R331"/>
  <c r="P331"/>
  <c r="BK331"/>
  <c r="J331"/>
  <c r="BE331"/>
  <c r="BI328"/>
  <c r="BH328"/>
  <c r="BG328"/>
  <c r="BF328"/>
  <c r="T328"/>
  <c r="R328"/>
  <c r="P328"/>
  <c r="BK328"/>
  <c r="J328"/>
  <c r="BE328"/>
  <c r="BI324"/>
  <c r="BH324"/>
  <c r="BG324"/>
  <c r="BF324"/>
  <c r="T324"/>
  <c r="R324"/>
  <c r="P324"/>
  <c r="BK324"/>
  <c r="J324"/>
  <c r="BE324"/>
  <c r="BI319"/>
  <c r="BH319"/>
  <c r="BG319"/>
  <c r="BF319"/>
  <c r="T319"/>
  <c r="R319"/>
  <c r="P319"/>
  <c r="BK319"/>
  <c r="J319"/>
  <c r="BE319"/>
  <c r="BI317"/>
  <c r="BH317"/>
  <c r="BG317"/>
  <c r="BF317"/>
  <c r="T317"/>
  <c r="R317"/>
  <c r="P317"/>
  <c r="BK317"/>
  <c r="J317"/>
  <c r="BE317"/>
  <c r="BI315"/>
  <c r="BH315"/>
  <c r="BG315"/>
  <c r="BF315"/>
  <c r="T315"/>
  <c r="R315"/>
  <c r="P315"/>
  <c r="BK315"/>
  <c r="J315"/>
  <c r="BE315"/>
  <c r="BI308"/>
  <c r="BH308"/>
  <c r="BG308"/>
  <c r="BF308"/>
  <c r="T308"/>
  <c r="R308"/>
  <c r="P308"/>
  <c r="BK308"/>
  <c r="J308"/>
  <c r="BE308"/>
  <c r="BI305"/>
  <c r="BH305"/>
  <c r="BG305"/>
  <c r="BF305"/>
  <c r="T305"/>
  <c r="R305"/>
  <c r="P305"/>
  <c r="BK305"/>
  <c r="J305"/>
  <c r="BE305"/>
  <c r="BI302"/>
  <c r="BH302"/>
  <c r="BG302"/>
  <c r="BF302"/>
  <c r="T302"/>
  <c r="R302"/>
  <c r="P302"/>
  <c r="BK302"/>
  <c r="J302"/>
  <c r="BE302"/>
  <c r="BI298"/>
  <c r="BH298"/>
  <c r="BG298"/>
  <c r="BF298"/>
  <c r="T298"/>
  <c r="R298"/>
  <c r="P298"/>
  <c r="BK298"/>
  <c r="J298"/>
  <c r="BE298"/>
  <c r="BI295"/>
  <c r="BH295"/>
  <c r="BG295"/>
  <c r="BF295"/>
  <c r="T295"/>
  <c r="R295"/>
  <c r="P295"/>
  <c r="BK295"/>
  <c r="J295"/>
  <c r="BE295"/>
  <c r="BI292"/>
  <c r="BH292"/>
  <c r="BG292"/>
  <c r="BF292"/>
  <c r="T292"/>
  <c r="R292"/>
  <c r="P292"/>
  <c r="BK292"/>
  <c r="J292"/>
  <c r="BE292"/>
  <c r="BI289"/>
  <c r="BH289"/>
  <c r="BG289"/>
  <c r="BF289"/>
  <c r="T289"/>
  <c r="R289"/>
  <c r="P289"/>
  <c r="BK289"/>
  <c r="J289"/>
  <c r="BE289"/>
  <c r="BI286"/>
  <c r="BH286"/>
  <c r="BG286"/>
  <c r="BF286"/>
  <c r="T286"/>
  <c r="T285"/>
  <c r="R286"/>
  <c r="R285"/>
  <c r="P286"/>
  <c r="P285"/>
  <c r="BK286"/>
  <c r="BK285"/>
  <c r="J285"/>
  <c r="J286"/>
  <c r="BE286"/>
  <c r="J104"/>
  <c r="BI282"/>
  <c r="BH282"/>
  <c r="BG282"/>
  <c r="BF282"/>
  <c r="T282"/>
  <c r="R282"/>
  <c r="P282"/>
  <c r="BK282"/>
  <c r="J282"/>
  <c r="BE282"/>
  <c r="BI278"/>
  <c r="BH278"/>
  <c r="BG278"/>
  <c r="BF278"/>
  <c r="T278"/>
  <c r="R278"/>
  <c r="P278"/>
  <c r="BK278"/>
  <c r="J278"/>
  <c r="BE278"/>
  <c r="BI274"/>
  <c r="BH274"/>
  <c r="BG274"/>
  <c r="BF274"/>
  <c r="T274"/>
  <c r="R274"/>
  <c r="P274"/>
  <c r="BK274"/>
  <c r="J274"/>
  <c r="BE274"/>
  <c r="BI271"/>
  <c r="BH271"/>
  <c r="BG271"/>
  <c r="BF271"/>
  <c r="T271"/>
  <c r="R271"/>
  <c r="P271"/>
  <c r="BK271"/>
  <c r="J271"/>
  <c r="BE271"/>
  <c r="BI269"/>
  <c r="BH269"/>
  <c r="BG269"/>
  <c r="BF269"/>
  <c r="T269"/>
  <c r="R269"/>
  <c r="P269"/>
  <c r="BK269"/>
  <c r="J269"/>
  <c r="BE269"/>
  <c r="BI266"/>
  <c r="BH266"/>
  <c r="BG266"/>
  <c r="BF266"/>
  <c r="T266"/>
  <c r="R266"/>
  <c r="P266"/>
  <c r="BK266"/>
  <c r="J266"/>
  <c r="BE266"/>
  <c r="BI264"/>
  <c r="BH264"/>
  <c r="BG264"/>
  <c r="BF264"/>
  <c r="T264"/>
  <c r="R264"/>
  <c r="P264"/>
  <c r="BK264"/>
  <c r="J264"/>
  <c r="BE264"/>
  <c r="BI262"/>
  <c r="BH262"/>
  <c r="BG262"/>
  <c r="BF262"/>
  <c r="T262"/>
  <c r="R262"/>
  <c r="P262"/>
  <c r="BK262"/>
  <c r="J262"/>
  <c r="BE262"/>
  <c r="BI260"/>
  <c r="BH260"/>
  <c r="BG260"/>
  <c r="BF260"/>
  <c r="T260"/>
  <c r="R260"/>
  <c r="P260"/>
  <c r="BK260"/>
  <c r="J260"/>
  <c r="BE260"/>
  <c r="BI258"/>
  <c r="BH258"/>
  <c r="BG258"/>
  <c r="BF258"/>
  <c r="T258"/>
  <c r="R258"/>
  <c r="P258"/>
  <c r="BK258"/>
  <c r="J258"/>
  <c r="BE258"/>
  <c r="BI256"/>
  <c r="BH256"/>
  <c r="BG256"/>
  <c r="BF256"/>
  <c r="T256"/>
  <c r="R256"/>
  <c r="P256"/>
  <c r="BK256"/>
  <c r="J256"/>
  <c r="BE256"/>
  <c r="BI254"/>
  <c r="BH254"/>
  <c r="BG254"/>
  <c r="BF254"/>
  <c r="T254"/>
  <c r="R254"/>
  <c r="P254"/>
  <c r="BK254"/>
  <c r="J254"/>
  <c r="BE254"/>
  <c r="BI251"/>
  <c r="BH251"/>
  <c r="BG251"/>
  <c r="BF251"/>
  <c r="T251"/>
  <c r="R251"/>
  <c r="P251"/>
  <c r="BK251"/>
  <c r="J251"/>
  <c r="BE251"/>
  <c r="BI248"/>
  <c r="BH248"/>
  <c r="BG248"/>
  <c r="BF248"/>
  <c r="T248"/>
  <c r="R248"/>
  <c r="P248"/>
  <c r="BK248"/>
  <c r="J248"/>
  <c r="BE248"/>
  <c r="BI247"/>
  <c r="BH247"/>
  <c r="BG247"/>
  <c r="BF247"/>
  <c r="T247"/>
  <c r="R247"/>
  <c r="P247"/>
  <c r="BK247"/>
  <c r="J247"/>
  <c r="BE247"/>
  <c r="BI244"/>
  <c r="BH244"/>
  <c r="BG244"/>
  <c r="BF244"/>
  <c r="T244"/>
  <c r="R244"/>
  <c r="P244"/>
  <c r="BK244"/>
  <c r="J244"/>
  <c r="BE244"/>
  <c r="BI237"/>
  <c r="BH237"/>
  <c r="BG237"/>
  <c r="BF237"/>
  <c r="T237"/>
  <c r="T236"/>
  <c r="R237"/>
  <c r="R236"/>
  <c r="P237"/>
  <c r="P236"/>
  <c r="BK237"/>
  <c r="BK236"/>
  <c r="J236"/>
  <c r="J237"/>
  <c r="BE237"/>
  <c r="J103"/>
  <c r="BI234"/>
  <c r="BH234"/>
  <c r="BG234"/>
  <c r="BF234"/>
  <c r="T234"/>
  <c r="R234"/>
  <c r="P234"/>
  <c r="BK234"/>
  <c r="J234"/>
  <c r="BE234"/>
  <c r="BI231"/>
  <c r="BH231"/>
  <c r="BG231"/>
  <c r="BF231"/>
  <c r="T231"/>
  <c r="R231"/>
  <c r="P231"/>
  <c r="BK231"/>
  <c r="J231"/>
  <c r="BE231"/>
  <c r="BI228"/>
  <c r="BH228"/>
  <c r="BG228"/>
  <c r="BF228"/>
  <c r="T228"/>
  <c r="R228"/>
  <c r="P228"/>
  <c r="BK228"/>
  <c r="J228"/>
  <c r="BE228"/>
  <c r="BI225"/>
  <c r="BH225"/>
  <c r="BG225"/>
  <c r="BF225"/>
  <c r="T225"/>
  <c r="R225"/>
  <c r="P225"/>
  <c r="BK225"/>
  <c r="J225"/>
  <c r="BE225"/>
  <c r="BI222"/>
  <c r="BH222"/>
  <c r="BG222"/>
  <c r="BF222"/>
  <c r="T222"/>
  <c r="R222"/>
  <c r="P222"/>
  <c r="BK222"/>
  <c r="J222"/>
  <c r="BE222"/>
  <c r="BI220"/>
  <c r="BH220"/>
  <c r="BG220"/>
  <c r="BF220"/>
  <c r="T220"/>
  <c r="R220"/>
  <c r="P220"/>
  <c r="BK220"/>
  <c r="J220"/>
  <c r="BE220"/>
  <c r="BI218"/>
  <c r="BH218"/>
  <c r="BG218"/>
  <c r="BF218"/>
  <c r="T218"/>
  <c r="T217"/>
  <c r="R218"/>
  <c r="R217"/>
  <c r="P218"/>
  <c r="P217"/>
  <c r="BK218"/>
  <c r="BK217"/>
  <c r="J217"/>
  <c r="J218"/>
  <c r="BE218"/>
  <c r="J102"/>
  <c r="BI212"/>
  <c r="BH212"/>
  <c r="BG212"/>
  <c r="BF212"/>
  <c r="T212"/>
  <c r="R212"/>
  <c r="P212"/>
  <c r="BK212"/>
  <c r="J212"/>
  <c r="BE212"/>
  <c r="BI206"/>
  <c r="BH206"/>
  <c r="BG206"/>
  <c r="BF206"/>
  <c r="T206"/>
  <c r="R206"/>
  <c r="P206"/>
  <c r="BK206"/>
  <c r="J206"/>
  <c r="BE206"/>
  <c r="BI202"/>
  <c r="BH202"/>
  <c r="BG202"/>
  <c r="BF202"/>
  <c r="T202"/>
  <c r="R202"/>
  <c r="P202"/>
  <c r="BK202"/>
  <c r="J202"/>
  <c r="BE202"/>
  <c r="BI193"/>
  <c r="BH193"/>
  <c r="BG193"/>
  <c r="BF193"/>
  <c r="T193"/>
  <c r="R193"/>
  <c r="P193"/>
  <c r="BK193"/>
  <c r="J193"/>
  <c r="BE193"/>
  <c r="BI186"/>
  <c r="BH186"/>
  <c r="BG186"/>
  <c r="BF186"/>
  <c r="T186"/>
  <c r="R186"/>
  <c r="P186"/>
  <c r="BK186"/>
  <c r="J186"/>
  <c r="BE186"/>
  <c r="BI182"/>
  <c r="BH182"/>
  <c r="BG182"/>
  <c r="BF182"/>
  <c r="T182"/>
  <c r="R182"/>
  <c r="P182"/>
  <c r="BK182"/>
  <c r="J182"/>
  <c r="BE182"/>
  <c r="BI177"/>
  <c r="BH177"/>
  <c r="BG177"/>
  <c r="BF177"/>
  <c r="T177"/>
  <c r="T176"/>
  <c r="R177"/>
  <c r="R176"/>
  <c r="P177"/>
  <c r="P176"/>
  <c r="BK177"/>
  <c r="BK176"/>
  <c r="J176"/>
  <c r="J177"/>
  <c r="BE177"/>
  <c r="J101"/>
  <c r="BI174"/>
  <c r="BH174"/>
  <c r="BG174"/>
  <c r="BF174"/>
  <c r="T174"/>
  <c r="T173"/>
  <c r="R174"/>
  <c r="R173"/>
  <c r="P174"/>
  <c r="P173"/>
  <c r="BK174"/>
  <c r="BK173"/>
  <c r="J173"/>
  <c r="J174"/>
  <c r="BE174"/>
  <c r="J100"/>
  <c r="BI170"/>
  <c r="BH170"/>
  <c r="BG170"/>
  <c r="BF170"/>
  <c r="T170"/>
  <c r="R170"/>
  <c r="P170"/>
  <c r="BK170"/>
  <c r="J170"/>
  <c r="BE170"/>
  <c r="BI167"/>
  <c r="BH167"/>
  <c r="BG167"/>
  <c r="BF167"/>
  <c r="T167"/>
  <c r="R167"/>
  <c r="P167"/>
  <c r="BK167"/>
  <c r="J167"/>
  <c r="BE167"/>
  <c r="BI164"/>
  <c r="BH164"/>
  <c r="BG164"/>
  <c r="BF164"/>
  <c r="T164"/>
  <c r="T163"/>
  <c r="R164"/>
  <c r="R163"/>
  <c r="P164"/>
  <c r="P163"/>
  <c r="BK164"/>
  <c r="BK163"/>
  <c r="J163"/>
  <c r="J164"/>
  <c r="BE164"/>
  <c r="J99"/>
  <c r="BI159"/>
  <c r="BH159"/>
  <c r="BG159"/>
  <c r="BF159"/>
  <c r="T159"/>
  <c r="R159"/>
  <c r="P159"/>
  <c r="BK159"/>
  <c r="J159"/>
  <c r="BE159"/>
  <c r="BI154"/>
  <c r="BH154"/>
  <c r="BG154"/>
  <c r="BF154"/>
  <c r="T154"/>
  <c r="R154"/>
  <c r="P154"/>
  <c r="BK154"/>
  <c r="J154"/>
  <c r="BE154"/>
  <c r="BI150"/>
  <c r="BH150"/>
  <c r="BG150"/>
  <c r="BF150"/>
  <c r="T150"/>
  <c r="R150"/>
  <c r="P150"/>
  <c r="BK150"/>
  <c r="J150"/>
  <c r="BE150"/>
  <c r="BI147"/>
  <c r="BH147"/>
  <c r="BG147"/>
  <c r="BF147"/>
  <c r="T147"/>
  <c r="R147"/>
  <c r="P147"/>
  <c r="BK147"/>
  <c r="J147"/>
  <c r="BE147"/>
  <c r="BI143"/>
  <c r="BH143"/>
  <c r="BG143"/>
  <c r="BF143"/>
  <c r="T143"/>
  <c r="R143"/>
  <c r="P143"/>
  <c r="BK143"/>
  <c r="J143"/>
  <c r="BE143"/>
  <c r="BI138"/>
  <c r="BH138"/>
  <c r="BG138"/>
  <c r="BF138"/>
  <c r="T138"/>
  <c r="R138"/>
  <c r="P138"/>
  <c r="BK138"/>
  <c r="J138"/>
  <c r="BE138"/>
  <c r="BI135"/>
  <c r="BH135"/>
  <c r="BG135"/>
  <c r="BF135"/>
  <c r="T135"/>
  <c r="R135"/>
  <c r="P135"/>
  <c r="BK135"/>
  <c r="J135"/>
  <c r="BE135"/>
  <c r="BI132"/>
  <c r="BH132"/>
  <c r="BG132"/>
  <c r="BF132"/>
  <c r="T132"/>
  <c r="R132"/>
  <c r="P132"/>
  <c r="BK132"/>
  <c r="J132"/>
  <c r="BE132"/>
  <c r="BI129"/>
  <c r="BH129"/>
  <c r="BG129"/>
  <c r="BF129"/>
  <c r="T129"/>
  <c r="R129"/>
  <c r="P129"/>
  <c r="BK129"/>
  <c r="J129"/>
  <c r="BE129"/>
  <c r="BI127"/>
  <c r="F37"/>
  <c i="1" r="BD98"/>
  <c i="5" r="BH127"/>
  <c r="F36"/>
  <c i="1" r="BC98"/>
  <c i="5" r="BG127"/>
  <c r="F35"/>
  <c i="1" r="BB98"/>
  <c i="5" r="BF127"/>
  <c r="J34"/>
  <c i="1" r="AW98"/>
  <c i="5" r="F34"/>
  <c i="1" r="BA98"/>
  <c i="5" r="T127"/>
  <c r="T126"/>
  <c r="T125"/>
  <c r="T124"/>
  <c r="R127"/>
  <c r="R126"/>
  <c r="R125"/>
  <c r="R124"/>
  <c r="P127"/>
  <c r="P126"/>
  <c r="P125"/>
  <c r="P124"/>
  <c i="1" r="AU98"/>
  <c i="5" r="BK127"/>
  <c r="BK126"/>
  <c r="J126"/>
  <c r="BK125"/>
  <c r="J125"/>
  <c r="BK124"/>
  <c r="J124"/>
  <c r="J96"/>
  <c r="J30"/>
  <c i="1" r="AG98"/>
  <c i="5" r="J127"/>
  <c r="BE127"/>
  <c r="J33"/>
  <c i="1" r="AV98"/>
  <c i="5" r="F33"/>
  <c i="1" r="AZ98"/>
  <c i="5" r="J98"/>
  <c r="J97"/>
  <c r="J121"/>
  <c r="J120"/>
  <c r="F120"/>
  <c r="F118"/>
  <c r="E116"/>
  <c r="J92"/>
  <c r="J91"/>
  <c r="F91"/>
  <c r="F89"/>
  <c r="E87"/>
  <c r="J39"/>
  <c r="J18"/>
  <c r="E18"/>
  <c r="F121"/>
  <c r="F92"/>
  <c r="J17"/>
  <c r="J12"/>
  <c r="J118"/>
  <c r="J89"/>
  <c r="E7"/>
  <c r="E114"/>
  <c r="E85"/>
  <c i="4" r="J37"/>
  <c r="J36"/>
  <c i="1" r="AY97"/>
  <c i="4" r="J35"/>
  <c i="1" r="AX97"/>
  <c i="4" r="BI304"/>
  <c r="BH304"/>
  <c r="BG304"/>
  <c r="BF304"/>
  <c r="T304"/>
  <c r="R304"/>
  <c r="P304"/>
  <c r="BK304"/>
  <c r="J304"/>
  <c r="BE304"/>
  <c r="BI303"/>
  <c r="BH303"/>
  <c r="BG303"/>
  <c r="BF303"/>
  <c r="T303"/>
  <c r="R303"/>
  <c r="P303"/>
  <c r="BK303"/>
  <c r="J303"/>
  <c r="BE303"/>
  <c r="BI298"/>
  <c r="BH298"/>
  <c r="BG298"/>
  <c r="BF298"/>
  <c r="T298"/>
  <c r="R298"/>
  <c r="P298"/>
  <c r="BK298"/>
  <c r="J298"/>
  <c r="BE298"/>
  <c r="BI296"/>
  <c r="BH296"/>
  <c r="BG296"/>
  <c r="BF296"/>
  <c r="T296"/>
  <c r="R296"/>
  <c r="P296"/>
  <c r="BK296"/>
  <c r="J296"/>
  <c r="BE296"/>
  <c r="BI293"/>
  <c r="BH293"/>
  <c r="BG293"/>
  <c r="BF293"/>
  <c r="T293"/>
  <c r="R293"/>
  <c r="P293"/>
  <c r="BK293"/>
  <c r="J293"/>
  <c r="BE293"/>
  <c r="BI288"/>
  <c r="BH288"/>
  <c r="BG288"/>
  <c r="BF288"/>
  <c r="T288"/>
  <c r="R288"/>
  <c r="P288"/>
  <c r="BK288"/>
  <c r="J288"/>
  <c r="BE288"/>
  <c r="BI286"/>
  <c r="BH286"/>
  <c r="BG286"/>
  <c r="BF286"/>
  <c r="T286"/>
  <c r="R286"/>
  <c r="P286"/>
  <c r="BK286"/>
  <c r="J286"/>
  <c r="BE286"/>
  <c r="BI281"/>
  <c r="BH281"/>
  <c r="BG281"/>
  <c r="BF281"/>
  <c r="T281"/>
  <c r="R281"/>
  <c r="P281"/>
  <c r="BK281"/>
  <c r="J281"/>
  <c r="BE281"/>
  <c r="BI279"/>
  <c r="BH279"/>
  <c r="BG279"/>
  <c r="BF279"/>
  <c r="T279"/>
  <c r="R279"/>
  <c r="P279"/>
  <c r="BK279"/>
  <c r="J279"/>
  <c r="BE279"/>
  <c r="BI271"/>
  <c r="BH271"/>
  <c r="BG271"/>
  <c r="BF271"/>
  <c r="T271"/>
  <c r="R271"/>
  <c r="P271"/>
  <c r="BK271"/>
  <c r="J271"/>
  <c r="BE271"/>
  <c r="BI269"/>
  <c r="BH269"/>
  <c r="BG269"/>
  <c r="BF269"/>
  <c r="T269"/>
  <c r="R269"/>
  <c r="P269"/>
  <c r="BK269"/>
  <c r="J269"/>
  <c r="BE269"/>
  <c r="BI267"/>
  <c r="BH267"/>
  <c r="BG267"/>
  <c r="BF267"/>
  <c r="T267"/>
  <c r="R267"/>
  <c r="P267"/>
  <c r="BK267"/>
  <c r="J267"/>
  <c r="BE267"/>
  <c r="BI264"/>
  <c r="BH264"/>
  <c r="BG264"/>
  <c r="BF264"/>
  <c r="T264"/>
  <c r="R264"/>
  <c r="P264"/>
  <c r="BK264"/>
  <c r="J264"/>
  <c r="BE264"/>
  <c r="BI259"/>
  <c r="BH259"/>
  <c r="BG259"/>
  <c r="BF259"/>
  <c r="T259"/>
  <c r="R259"/>
  <c r="P259"/>
  <c r="BK259"/>
  <c r="J259"/>
  <c r="BE259"/>
  <c r="BI253"/>
  <c r="BH253"/>
  <c r="BG253"/>
  <c r="BF253"/>
  <c r="T253"/>
  <c r="T252"/>
  <c r="R253"/>
  <c r="R252"/>
  <c r="P253"/>
  <c r="P252"/>
  <c r="BK253"/>
  <c r="BK252"/>
  <c r="J252"/>
  <c r="J253"/>
  <c r="BE253"/>
  <c r="J103"/>
  <c r="BI250"/>
  <c r="BH250"/>
  <c r="BG250"/>
  <c r="BF250"/>
  <c r="T250"/>
  <c r="R250"/>
  <c r="P250"/>
  <c r="BK250"/>
  <c r="J250"/>
  <c r="BE250"/>
  <c r="BI246"/>
  <c r="BH246"/>
  <c r="BG246"/>
  <c r="BF246"/>
  <c r="T246"/>
  <c r="R246"/>
  <c r="P246"/>
  <c r="BK246"/>
  <c r="J246"/>
  <c r="BE246"/>
  <c r="BI244"/>
  <c r="BH244"/>
  <c r="BG244"/>
  <c r="BF244"/>
  <c r="T244"/>
  <c r="R244"/>
  <c r="P244"/>
  <c r="BK244"/>
  <c r="J244"/>
  <c r="BE244"/>
  <c r="BI241"/>
  <c r="BH241"/>
  <c r="BG241"/>
  <c r="BF241"/>
  <c r="T241"/>
  <c r="T240"/>
  <c r="R241"/>
  <c r="R240"/>
  <c r="P241"/>
  <c r="P240"/>
  <c r="BK241"/>
  <c r="BK240"/>
  <c r="J240"/>
  <c r="J241"/>
  <c r="BE241"/>
  <c r="J102"/>
  <c r="BI232"/>
  <c r="BH232"/>
  <c r="BG232"/>
  <c r="BF232"/>
  <c r="T232"/>
  <c r="R232"/>
  <c r="P232"/>
  <c r="BK232"/>
  <c r="J232"/>
  <c r="BE232"/>
  <c r="BI229"/>
  <c r="BH229"/>
  <c r="BG229"/>
  <c r="BF229"/>
  <c r="T229"/>
  <c r="R229"/>
  <c r="P229"/>
  <c r="BK229"/>
  <c r="J229"/>
  <c r="BE229"/>
  <c r="BI227"/>
  <c r="BH227"/>
  <c r="BG227"/>
  <c r="BF227"/>
  <c r="T227"/>
  <c r="R227"/>
  <c r="P227"/>
  <c r="BK227"/>
  <c r="J227"/>
  <c r="BE227"/>
  <c r="BI219"/>
  <c r="BH219"/>
  <c r="BG219"/>
  <c r="BF219"/>
  <c r="T219"/>
  <c r="R219"/>
  <c r="P219"/>
  <c r="BK219"/>
  <c r="J219"/>
  <c r="BE219"/>
  <c r="BI205"/>
  <c r="BH205"/>
  <c r="BG205"/>
  <c r="BF205"/>
  <c r="T205"/>
  <c r="R205"/>
  <c r="P205"/>
  <c r="BK205"/>
  <c r="J205"/>
  <c r="BE205"/>
  <c r="BI202"/>
  <c r="BH202"/>
  <c r="BG202"/>
  <c r="BF202"/>
  <c r="T202"/>
  <c r="R202"/>
  <c r="P202"/>
  <c r="BK202"/>
  <c r="J202"/>
  <c r="BE202"/>
  <c r="BI198"/>
  <c r="BH198"/>
  <c r="BG198"/>
  <c r="BF198"/>
  <c r="T198"/>
  <c r="T197"/>
  <c r="R198"/>
  <c r="R197"/>
  <c r="P198"/>
  <c r="P197"/>
  <c r="BK198"/>
  <c r="BK197"/>
  <c r="J197"/>
  <c r="J198"/>
  <c r="BE198"/>
  <c r="J101"/>
  <c r="BI192"/>
  <c r="BH192"/>
  <c r="BG192"/>
  <c r="BF192"/>
  <c r="T192"/>
  <c r="R192"/>
  <c r="P192"/>
  <c r="BK192"/>
  <c r="J192"/>
  <c r="BE192"/>
  <c r="BI188"/>
  <c r="BH188"/>
  <c r="BG188"/>
  <c r="BF188"/>
  <c r="T188"/>
  <c r="R188"/>
  <c r="P188"/>
  <c r="BK188"/>
  <c r="J188"/>
  <c r="BE188"/>
  <c r="BI184"/>
  <c r="BH184"/>
  <c r="BG184"/>
  <c r="BF184"/>
  <c r="T184"/>
  <c r="R184"/>
  <c r="P184"/>
  <c r="BK184"/>
  <c r="J184"/>
  <c r="BE184"/>
  <c r="BI177"/>
  <c r="BH177"/>
  <c r="BG177"/>
  <c r="BF177"/>
  <c r="T177"/>
  <c r="R177"/>
  <c r="P177"/>
  <c r="BK177"/>
  <c r="J177"/>
  <c r="BE177"/>
  <c r="BI172"/>
  <c r="BH172"/>
  <c r="BG172"/>
  <c r="BF172"/>
  <c r="T172"/>
  <c r="R172"/>
  <c r="P172"/>
  <c r="BK172"/>
  <c r="J172"/>
  <c r="BE172"/>
  <c r="BI168"/>
  <c r="BH168"/>
  <c r="BG168"/>
  <c r="BF168"/>
  <c r="T168"/>
  <c r="R168"/>
  <c r="P168"/>
  <c r="BK168"/>
  <c r="J168"/>
  <c r="BE168"/>
  <c r="BI162"/>
  <c r="BH162"/>
  <c r="BG162"/>
  <c r="BF162"/>
  <c r="T162"/>
  <c r="T161"/>
  <c r="R162"/>
  <c r="R161"/>
  <c r="P162"/>
  <c r="P161"/>
  <c r="BK162"/>
  <c r="BK161"/>
  <c r="J161"/>
  <c r="J162"/>
  <c r="BE162"/>
  <c r="J100"/>
  <c r="BI159"/>
  <c r="BH159"/>
  <c r="BG159"/>
  <c r="BF159"/>
  <c r="T159"/>
  <c r="T158"/>
  <c r="R159"/>
  <c r="R158"/>
  <c r="P159"/>
  <c r="P158"/>
  <c r="BK159"/>
  <c r="BK158"/>
  <c r="J158"/>
  <c r="J159"/>
  <c r="BE159"/>
  <c r="J99"/>
  <c r="BI154"/>
  <c r="BH154"/>
  <c r="BG154"/>
  <c r="BF154"/>
  <c r="T154"/>
  <c r="R154"/>
  <c r="P154"/>
  <c r="BK154"/>
  <c r="J154"/>
  <c r="BE154"/>
  <c r="BI151"/>
  <c r="BH151"/>
  <c r="BG151"/>
  <c r="BF151"/>
  <c r="T151"/>
  <c r="R151"/>
  <c r="P151"/>
  <c r="BK151"/>
  <c r="J151"/>
  <c r="BE151"/>
  <c r="BI146"/>
  <c r="BH146"/>
  <c r="BG146"/>
  <c r="BF146"/>
  <c r="T146"/>
  <c r="R146"/>
  <c r="P146"/>
  <c r="BK146"/>
  <c r="J146"/>
  <c r="BE146"/>
  <c r="BI142"/>
  <c r="BH142"/>
  <c r="BG142"/>
  <c r="BF142"/>
  <c r="T142"/>
  <c r="R142"/>
  <c r="P142"/>
  <c r="BK142"/>
  <c r="J142"/>
  <c r="BE142"/>
  <c r="BI136"/>
  <c r="BH136"/>
  <c r="BG136"/>
  <c r="BF136"/>
  <c r="T136"/>
  <c r="R136"/>
  <c r="P136"/>
  <c r="BK136"/>
  <c r="J136"/>
  <c r="BE136"/>
  <c r="BI132"/>
  <c r="BH132"/>
  <c r="BG132"/>
  <c r="BF132"/>
  <c r="T132"/>
  <c r="R132"/>
  <c r="P132"/>
  <c r="BK132"/>
  <c r="J132"/>
  <c r="BE132"/>
  <c r="BI129"/>
  <c r="BH129"/>
  <c r="BG129"/>
  <c r="BF129"/>
  <c r="T129"/>
  <c r="R129"/>
  <c r="P129"/>
  <c r="BK129"/>
  <c r="J129"/>
  <c r="BE129"/>
  <c r="BI126"/>
  <c r="F37"/>
  <c i="1" r="BD97"/>
  <c i="4" r="BH126"/>
  <c r="F36"/>
  <c i="1" r="BC97"/>
  <c i="4" r="BG126"/>
  <c r="F35"/>
  <c i="1" r="BB97"/>
  <c i="4" r="BF126"/>
  <c r="J34"/>
  <c i="1" r="AW97"/>
  <c i="4" r="F34"/>
  <c i="1" r="BA97"/>
  <c i="4" r="T126"/>
  <c r="T125"/>
  <c r="T124"/>
  <c r="T123"/>
  <c r="R126"/>
  <c r="R125"/>
  <c r="R124"/>
  <c r="R123"/>
  <c r="P126"/>
  <c r="P125"/>
  <c r="P124"/>
  <c r="P123"/>
  <c i="1" r="AU97"/>
  <c i="4" r="BK126"/>
  <c r="BK125"/>
  <c r="J125"/>
  <c r="BK124"/>
  <c r="J124"/>
  <c r="BK123"/>
  <c r="J123"/>
  <c r="J96"/>
  <c r="J30"/>
  <c i="1" r="AG97"/>
  <c i="4" r="J126"/>
  <c r="BE126"/>
  <c r="J33"/>
  <c i="1" r="AV97"/>
  <c i="4" r="F33"/>
  <c i="1" r="AZ97"/>
  <c i="4" r="J98"/>
  <c r="J97"/>
  <c r="J120"/>
  <c r="J119"/>
  <c r="F119"/>
  <c r="F117"/>
  <c r="E115"/>
  <c r="J92"/>
  <c r="J91"/>
  <c r="F91"/>
  <c r="F89"/>
  <c r="E87"/>
  <c r="J39"/>
  <c r="J18"/>
  <c r="E18"/>
  <c r="F120"/>
  <c r="F92"/>
  <c r="J17"/>
  <c r="J12"/>
  <c r="J117"/>
  <c r="J89"/>
  <c r="E7"/>
  <c r="E113"/>
  <c r="E85"/>
  <c i="3" r="J37"/>
  <c r="J36"/>
  <c i="1" r="AY96"/>
  <c i="3" r="J35"/>
  <c i="1" r="AX96"/>
  <c i="3" r="BI599"/>
  <c r="BH599"/>
  <c r="BG599"/>
  <c r="BF599"/>
  <c r="T599"/>
  <c r="R599"/>
  <c r="P599"/>
  <c r="BK599"/>
  <c r="J599"/>
  <c r="BE599"/>
  <c r="BI584"/>
  <c r="BH584"/>
  <c r="BG584"/>
  <c r="BF584"/>
  <c r="T584"/>
  <c r="R584"/>
  <c r="P584"/>
  <c r="BK584"/>
  <c r="J584"/>
  <c r="BE584"/>
  <c r="BI575"/>
  <c r="BH575"/>
  <c r="BG575"/>
  <c r="BF575"/>
  <c r="T575"/>
  <c r="R575"/>
  <c r="P575"/>
  <c r="BK575"/>
  <c r="J575"/>
  <c r="BE575"/>
  <c r="BI566"/>
  <c r="BH566"/>
  <c r="BG566"/>
  <c r="BF566"/>
  <c r="T566"/>
  <c r="R566"/>
  <c r="P566"/>
  <c r="BK566"/>
  <c r="J566"/>
  <c r="BE566"/>
  <c r="BI558"/>
  <c r="BH558"/>
  <c r="BG558"/>
  <c r="BF558"/>
  <c r="T558"/>
  <c r="T557"/>
  <c r="T556"/>
  <c r="R558"/>
  <c r="R557"/>
  <c r="R556"/>
  <c r="P558"/>
  <c r="P557"/>
  <c r="P556"/>
  <c r="BK558"/>
  <c r="BK557"/>
  <c r="J557"/>
  <c r="BK556"/>
  <c r="J556"/>
  <c r="J558"/>
  <c r="BE558"/>
  <c r="J111"/>
  <c r="J110"/>
  <c r="BI553"/>
  <c r="BH553"/>
  <c r="BG553"/>
  <c r="BF553"/>
  <c r="T553"/>
  <c r="R553"/>
  <c r="P553"/>
  <c r="BK553"/>
  <c r="J553"/>
  <c r="BE553"/>
  <c r="BI548"/>
  <c r="BH548"/>
  <c r="BG548"/>
  <c r="BF548"/>
  <c r="T548"/>
  <c r="T547"/>
  <c r="T546"/>
  <c r="R548"/>
  <c r="R547"/>
  <c r="R546"/>
  <c r="P548"/>
  <c r="P547"/>
  <c r="P546"/>
  <c r="BK548"/>
  <c r="BK547"/>
  <c r="J547"/>
  <c r="BK546"/>
  <c r="J546"/>
  <c r="J548"/>
  <c r="BE548"/>
  <c r="J109"/>
  <c r="J108"/>
  <c r="BI545"/>
  <c r="BH545"/>
  <c r="BG545"/>
  <c r="BF545"/>
  <c r="T545"/>
  <c r="T544"/>
  <c r="R545"/>
  <c r="R544"/>
  <c r="P545"/>
  <c r="P544"/>
  <c r="BK545"/>
  <c r="BK544"/>
  <c r="J544"/>
  <c r="J545"/>
  <c r="BE545"/>
  <c r="J107"/>
  <c r="BI543"/>
  <c r="BH543"/>
  <c r="BG543"/>
  <c r="BF543"/>
  <c r="T543"/>
  <c r="R543"/>
  <c r="P543"/>
  <c r="BK543"/>
  <c r="J543"/>
  <c r="BE543"/>
  <c r="BI541"/>
  <c r="BH541"/>
  <c r="BG541"/>
  <c r="BF541"/>
  <c r="T541"/>
  <c r="R541"/>
  <c r="P541"/>
  <c r="BK541"/>
  <c r="J541"/>
  <c r="BE541"/>
  <c r="BI538"/>
  <c r="BH538"/>
  <c r="BG538"/>
  <c r="BF538"/>
  <c r="T538"/>
  <c r="R538"/>
  <c r="P538"/>
  <c r="BK538"/>
  <c r="J538"/>
  <c r="BE538"/>
  <c r="BI536"/>
  <c r="BH536"/>
  <c r="BG536"/>
  <c r="BF536"/>
  <c r="T536"/>
  <c r="R536"/>
  <c r="P536"/>
  <c r="BK536"/>
  <c r="J536"/>
  <c r="BE536"/>
  <c r="BI534"/>
  <c r="BH534"/>
  <c r="BG534"/>
  <c r="BF534"/>
  <c r="T534"/>
  <c r="R534"/>
  <c r="P534"/>
  <c r="BK534"/>
  <c r="J534"/>
  <c r="BE534"/>
  <c r="BI532"/>
  <c r="BH532"/>
  <c r="BG532"/>
  <c r="BF532"/>
  <c r="T532"/>
  <c r="R532"/>
  <c r="P532"/>
  <c r="BK532"/>
  <c r="J532"/>
  <c r="BE532"/>
  <c r="BI530"/>
  <c r="BH530"/>
  <c r="BG530"/>
  <c r="BF530"/>
  <c r="T530"/>
  <c r="R530"/>
  <c r="P530"/>
  <c r="BK530"/>
  <c r="J530"/>
  <c r="BE530"/>
  <c r="BI528"/>
  <c r="BH528"/>
  <c r="BG528"/>
  <c r="BF528"/>
  <c r="T528"/>
  <c r="R528"/>
  <c r="P528"/>
  <c r="BK528"/>
  <c r="J528"/>
  <c r="BE528"/>
  <c r="BI525"/>
  <c r="BH525"/>
  <c r="BG525"/>
  <c r="BF525"/>
  <c r="T525"/>
  <c r="R525"/>
  <c r="P525"/>
  <c r="BK525"/>
  <c r="J525"/>
  <c r="BE525"/>
  <c r="BI520"/>
  <c r="BH520"/>
  <c r="BG520"/>
  <c r="BF520"/>
  <c r="T520"/>
  <c r="R520"/>
  <c r="P520"/>
  <c r="BK520"/>
  <c r="J520"/>
  <c r="BE520"/>
  <c r="BI515"/>
  <c r="BH515"/>
  <c r="BG515"/>
  <c r="BF515"/>
  <c r="T515"/>
  <c r="R515"/>
  <c r="P515"/>
  <c r="BK515"/>
  <c r="J515"/>
  <c r="BE515"/>
  <c r="BI513"/>
  <c r="BH513"/>
  <c r="BG513"/>
  <c r="BF513"/>
  <c r="T513"/>
  <c r="R513"/>
  <c r="P513"/>
  <c r="BK513"/>
  <c r="J513"/>
  <c r="BE513"/>
  <c r="BI505"/>
  <c r="BH505"/>
  <c r="BG505"/>
  <c r="BF505"/>
  <c r="T505"/>
  <c r="R505"/>
  <c r="P505"/>
  <c r="BK505"/>
  <c r="J505"/>
  <c r="BE505"/>
  <c r="BI503"/>
  <c r="BH503"/>
  <c r="BG503"/>
  <c r="BF503"/>
  <c r="T503"/>
  <c r="R503"/>
  <c r="P503"/>
  <c r="BK503"/>
  <c r="J503"/>
  <c r="BE503"/>
  <c r="BI493"/>
  <c r="BH493"/>
  <c r="BG493"/>
  <c r="BF493"/>
  <c r="T493"/>
  <c r="R493"/>
  <c r="P493"/>
  <c r="BK493"/>
  <c r="J493"/>
  <c r="BE493"/>
  <c r="BI489"/>
  <c r="BH489"/>
  <c r="BG489"/>
  <c r="BF489"/>
  <c r="T489"/>
  <c r="R489"/>
  <c r="P489"/>
  <c r="BK489"/>
  <c r="J489"/>
  <c r="BE489"/>
  <c r="BI485"/>
  <c r="BH485"/>
  <c r="BG485"/>
  <c r="BF485"/>
  <c r="T485"/>
  <c r="T484"/>
  <c r="R485"/>
  <c r="R484"/>
  <c r="P485"/>
  <c r="P484"/>
  <c r="BK485"/>
  <c r="BK484"/>
  <c r="J484"/>
  <c r="J485"/>
  <c r="BE485"/>
  <c r="J106"/>
  <c r="BI474"/>
  <c r="BH474"/>
  <c r="BG474"/>
  <c r="BF474"/>
  <c r="T474"/>
  <c r="R474"/>
  <c r="P474"/>
  <c r="BK474"/>
  <c r="J474"/>
  <c r="BE474"/>
  <c r="BI464"/>
  <c r="BH464"/>
  <c r="BG464"/>
  <c r="BF464"/>
  <c r="T464"/>
  <c r="R464"/>
  <c r="P464"/>
  <c r="BK464"/>
  <c r="J464"/>
  <c r="BE464"/>
  <c r="BI456"/>
  <c r="BH456"/>
  <c r="BG456"/>
  <c r="BF456"/>
  <c r="T456"/>
  <c r="R456"/>
  <c r="P456"/>
  <c r="BK456"/>
  <c r="J456"/>
  <c r="BE456"/>
  <c r="BI446"/>
  <c r="BH446"/>
  <c r="BG446"/>
  <c r="BF446"/>
  <c r="T446"/>
  <c r="T445"/>
  <c r="R446"/>
  <c r="R445"/>
  <c r="P446"/>
  <c r="P445"/>
  <c r="BK446"/>
  <c r="BK445"/>
  <c r="J445"/>
  <c r="J446"/>
  <c r="BE446"/>
  <c r="J105"/>
  <c r="BI436"/>
  <c r="BH436"/>
  <c r="BG436"/>
  <c r="BF436"/>
  <c r="T436"/>
  <c r="R436"/>
  <c r="P436"/>
  <c r="BK436"/>
  <c r="J436"/>
  <c r="BE436"/>
  <c r="BI429"/>
  <c r="BH429"/>
  <c r="BG429"/>
  <c r="BF429"/>
  <c r="T429"/>
  <c r="R429"/>
  <c r="P429"/>
  <c r="BK429"/>
  <c r="J429"/>
  <c r="BE429"/>
  <c r="BI426"/>
  <c r="BH426"/>
  <c r="BG426"/>
  <c r="BF426"/>
  <c r="T426"/>
  <c r="R426"/>
  <c r="P426"/>
  <c r="BK426"/>
  <c r="J426"/>
  <c r="BE426"/>
  <c r="BI421"/>
  <c r="BH421"/>
  <c r="BG421"/>
  <c r="BF421"/>
  <c r="T421"/>
  <c r="R421"/>
  <c r="P421"/>
  <c r="BK421"/>
  <c r="J421"/>
  <c r="BE421"/>
  <c r="BI420"/>
  <c r="BH420"/>
  <c r="BG420"/>
  <c r="BF420"/>
  <c r="T420"/>
  <c r="R420"/>
  <c r="P420"/>
  <c r="BK420"/>
  <c r="J420"/>
  <c r="BE420"/>
  <c r="BI418"/>
  <c r="BH418"/>
  <c r="BG418"/>
  <c r="BF418"/>
  <c r="T418"/>
  <c r="R418"/>
  <c r="P418"/>
  <c r="BK418"/>
  <c r="J418"/>
  <c r="BE418"/>
  <c r="BI416"/>
  <c r="BH416"/>
  <c r="BG416"/>
  <c r="BF416"/>
  <c r="T416"/>
  <c r="R416"/>
  <c r="P416"/>
  <c r="BK416"/>
  <c r="J416"/>
  <c r="BE416"/>
  <c r="BI406"/>
  <c r="BH406"/>
  <c r="BG406"/>
  <c r="BF406"/>
  <c r="T406"/>
  <c r="R406"/>
  <c r="P406"/>
  <c r="BK406"/>
  <c r="J406"/>
  <c r="BE406"/>
  <c r="BI399"/>
  <c r="BH399"/>
  <c r="BG399"/>
  <c r="BF399"/>
  <c r="T399"/>
  <c r="R399"/>
  <c r="P399"/>
  <c r="BK399"/>
  <c r="J399"/>
  <c r="BE399"/>
  <c r="BI397"/>
  <c r="BH397"/>
  <c r="BG397"/>
  <c r="BF397"/>
  <c r="T397"/>
  <c r="R397"/>
  <c r="P397"/>
  <c r="BK397"/>
  <c r="J397"/>
  <c r="BE397"/>
  <c r="BI395"/>
  <c r="BH395"/>
  <c r="BG395"/>
  <c r="BF395"/>
  <c r="T395"/>
  <c r="T394"/>
  <c r="R395"/>
  <c r="R394"/>
  <c r="P395"/>
  <c r="P394"/>
  <c r="BK395"/>
  <c r="BK394"/>
  <c r="J394"/>
  <c r="J395"/>
  <c r="BE395"/>
  <c r="J104"/>
  <c r="BI393"/>
  <c r="BH393"/>
  <c r="BG393"/>
  <c r="BF393"/>
  <c r="T393"/>
  <c r="R393"/>
  <c r="P393"/>
  <c r="BK393"/>
  <c r="J393"/>
  <c r="BE393"/>
  <c r="BI382"/>
  <c r="BH382"/>
  <c r="BG382"/>
  <c r="BF382"/>
  <c r="T382"/>
  <c r="R382"/>
  <c r="P382"/>
  <c r="BK382"/>
  <c r="J382"/>
  <c r="BE382"/>
  <c r="BI366"/>
  <c r="BH366"/>
  <c r="BG366"/>
  <c r="BF366"/>
  <c r="T366"/>
  <c r="R366"/>
  <c r="P366"/>
  <c r="BK366"/>
  <c r="J366"/>
  <c r="BE366"/>
  <c r="BI351"/>
  <c r="BH351"/>
  <c r="BG351"/>
  <c r="BF351"/>
  <c r="T351"/>
  <c r="R351"/>
  <c r="P351"/>
  <c r="BK351"/>
  <c r="J351"/>
  <c r="BE351"/>
  <c r="BI336"/>
  <c r="BH336"/>
  <c r="BG336"/>
  <c r="BF336"/>
  <c r="T336"/>
  <c r="R336"/>
  <c r="P336"/>
  <c r="BK336"/>
  <c r="J336"/>
  <c r="BE336"/>
  <c r="BI326"/>
  <c r="BH326"/>
  <c r="BG326"/>
  <c r="BF326"/>
  <c r="T326"/>
  <c r="R326"/>
  <c r="P326"/>
  <c r="BK326"/>
  <c r="J326"/>
  <c r="BE326"/>
  <c r="BI316"/>
  <c r="BH316"/>
  <c r="BG316"/>
  <c r="BF316"/>
  <c r="T316"/>
  <c r="T315"/>
  <c r="R316"/>
  <c r="R315"/>
  <c r="P316"/>
  <c r="P315"/>
  <c r="BK316"/>
  <c r="BK315"/>
  <c r="J315"/>
  <c r="J316"/>
  <c r="BE316"/>
  <c r="J103"/>
  <c r="BI307"/>
  <c r="BH307"/>
  <c r="BG307"/>
  <c r="BF307"/>
  <c r="T307"/>
  <c r="R307"/>
  <c r="P307"/>
  <c r="BK307"/>
  <c r="J307"/>
  <c r="BE307"/>
  <c r="BI305"/>
  <c r="BH305"/>
  <c r="BG305"/>
  <c r="BF305"/>
  <c r="T305"/>
  <c r="R305"/>
  <c r="P305"/>
  <c r="BK305"/>
  <c r="J305"/>
  <c r="BE305"/>
  <c r="BI301"/>
  <c r="BH301"/>
  <c r="BG301"/>
  <c r="BF301"/>
  <c r="T301"/>
  <c r="R301"/>
  <c r="P301"/>
  <c r="BK301"/>
  <c r="J301"/>
  <c r="BE301"/>
  <c r="BI297"/>
  <c r="BH297"/>
  <c r="BG297"/>
  <c r="BF297"/>
  <c r="T297"/>
  <c r="R297"/>
  <c r="P297"/>
  <c r="BK297"/>
  <c r="J297"/>
  <c r="BE297"/>
  <c r="BI293"/>
  <c r="BH293"/>
  <c r="BG293"/>
  <c r="BF293"/>
  <c r="T293"/>
  <c r="R293"/>
  <c r="P293"/>
  <c r="BK293"/>
  <c r="J293"/>
  <c r="BE293"/>
  <c r="BI291"/>
  <c r="BH291"/>
  <c r="BG291"/>
  <c r="BF291"/>
  <c r="T291"/>
  <c r="R291"/>
  <c r="P291"/>
  <c r="BK291"/>
  <c r="J291"/>
  <c r="BE291"/>
  <c r="BI284"/>
  <c r="BH284"/>
  <c r="BG284"/>
  <c r="BF284"/>
  <c r="T284"/>
  <c r="R284"/>
  <c r="P284"/>
  <c r="BK284"/>
  <c r="J284"/>
  <c r="BE284"/>
  <c r="BI276"/>
  <c r="BH276"/>
  <c r="BG276"/>
  <c r="BF276"/>
  <c r="T276"/>
  <c r="R276"/>
  <c r="P276"/>
  <c r="BK276"/>
  <c r="J276"/>
  <c r="BE276"/>
  <c r="BI274"/>
  <c r="BH274"/>
  <c r="BG274"/>
  <c r="BF274"/>
  <c r="T274"/>
  <c r="R274"/>
  <c r="P274"/>
  <c r="BK274"/>
  <c r="J274"/>
  <c r="BE274"/>
  <c r="BI273"/>
  <c r="BH273"/>
  <c r="BG273"/>
  <c r="BF273"/>
  <c r="T273"/>
  <c r="R273"/>
  <c r="P273"/>
  <c r="BK273"/>
  <c r="J273"/>
  <c r="BE273"/>
  <c r="BI271"/>
  <c r="BH271"/>
  <c r="BG271"/>
  <c r="BF271"/>
  <c r="T271"/>
  <c r="R271"/>
  <c r="P271"/>
  <c r="BK271"/>
  <c r="J271"/>
  <c r="BE271"/>
  <c r="BI267"/>
  <c r="BH267"/>
  <c r="BG267"/>
  <c r="BF267"/>
  <c r="T267"/>
  <c r="R267"/>
  <c r="P267"/>
  <c r="BK267"/>
  <c r="J267"/>
  <c r="BE267"/>
  <c r="BI265"/>
  <c r="BH265"/>
  <c r="BG265"/>
  <c r="BF265"/>
  <c r="T265"/>
  <c r="R265"/>
  <c r="P265"/>
  <c r="BK265"/>
  <c r="J265"/>
  <c r="BE265"/>
  <c r="BI264"/>
  <c r="BH264"/>
  <c r="BG264"/>
  <c r="BF264"/>
  <c r="T264"/>
  <c r="R264"/>
  <c r="P264"/>
  <c r="BK264"/>
  <c r="J264"/>
  <c r="BE264"/>
  <c r="BI260"/>
  <c r="BH260"/>
  <c r="BG260"/>
  <c r="BF260"/>
  <c r="T260"/>
  <c r="R260"/>
  <c r="P260"/>
  <c r="BK260"/>
  <c r="J260"/>
  <c r="BE260"/>
  <c r="BI259"/>
  <c r="BH259"/>
  <c r="BG259"/>
  <c r="BF259"/>
  <c r="T259"/>
  <c r="R259"/>
  <c r="P259"/>
  <c r="BK259"/>
  <c r="J259"/>
  <c r="BE259"/>
  <c r="BI258"/>
  <c r="BH258"/>
  <c r="BG258"/>
  <c r="BF258"/>
  <c r="T258"/>
  <c r="R258"/>
  <c r="P258"/>
  <c r="BK258"/>
  <c r="J258"/>
  <c r="BE258"/>
  <c r="BI251"/>
  <c r="BH251"/>
  <c r="BG251"/>
  <c r="BF251"/>
  <c r="T251"/>
  <c r="R251"/>
  <c r="P251"/>
  <c r="BK251"/>
  <c r="J251"/>
  <c r="BE251"/>
  <c r="BI238"/>
  <c r="BH238"/>
  <c r="BG238"/>
  <c r="BF238"/>
  <c r="T238"/>
  <c r="R238"/>
  <c r="P238"/>
  <c r="BK238"/>
  <c r="J238"/>
  <c r="BE238"/>
  <c r="BI230"/>
  <c r="BH230"/>
  <c r="BG230"/>
  <c r="BF230"/>
  <c r="T230"/>
  <c r="R230"/>
  <c r="P230"/>
  <c r="BK230"/>
  <c r="J230"/>
  <c r="BE230"/>
  <c r="BI227"/>
  <c r="BH227"/>
  <c r="BG227"/>
  <c r="BF227"/>
  <c r="T227"/>
  <c r="T226"/>
  <c r="R227"/>
  <c r="R226"/>
  <c r="P227"/>
  <c r="P226"/>
  <c r="BK227"/>
  <c r="BK226"/>
  <c r="J226"/>
  <c r="J227"/>
  <c r="BE227"/>
  <c r="J102"/>
  <c r="BI224"/>
  <c r="BH224"/>
  <c r="BG224"/>
  <c r="BF224"/>
  <c r="T224"/>
  <c r="R224"/>
  <c r="P224"/>
  <c r="BK224"/>
  <c r="J224"/>
  <c r="BE224"/>
  <c r="BI216"/>
  <c r="BH216"/>
  <c r="BG216"/>
  <c r="BF216"/>
  <c r="T216"/>
  <c r="R216"/>
  <c r="P216"/>
  <c r="BK216"/>
  <c r="J216"/>
  <c r="BE216"/>
  <c r="BI211"/>
  <c r="BH211"/>
  <c r="BG211"/>
  <c r="BF211"/>
  <c r="T211"/>
  <c r="R211"/>
  <c r="P211"/>
  <c r="BK211"/>
  <c r="J211"/>
  <c r="BE211"/>
  <c r="BI209"/>
  <c r="BH209"/>
  <c r="BG209"/>
  <c r="BF209"/>
  <c r="T209"/>
  <c r="T208"/>
  <c r="R209"/>
  <c r="R208"/>
  <c r="P209"/>
  <c r="P208"/>
  <c r="BK209"/>
  <c r="BK208"/>
  <c r="J208"/>
  <c r="J209"/>
  <c r="BE209"/>
  <c r="J101"/>
  <c r="BI204"/>
  <c r="BH204"/>
  <c r="BG204"/>
  <c r="BF204"/>
  <c r="T204"/>
  <c r="T203"/>
  <c r="R204"/>
  <c r="R203"/>
  <c r="P204"/>
  <c r="P203"/>
  <c r="BK204"/>
  <c r="BK203"/>
  <c r="J203"/>
  <c r="J204"/>
  <c r="BE204"/>
  <c r="J100"/>
  <c r="BI198"/>
  <c r="BH198"/>
  <c r="BG198"/>
  <c r="BF198"/>
  <c r="T198"/>
  <c r="R198"/>
  <c r="P198"/>
  <c r="BK198"/>
  <c r="J198"/>
  <c r="BE198"/>
  <c r="BI192"/>
  <c r="BH192"/>
  <c r="BG192"/>
  <c r="BF192"/>
  <c r="T192"/>
  <c r="R192"/>
  <c r="P192"/>
  <c r="BK192"/>
  <c r="J192"/>
  <c r="BE192"/>
  <c r="BI190"/>
  <c r="BH190"/>
  <c r="BG190"/>
  <c r="BF190"/>
  <c r="T190"/>
  <c r="R190"/>
  <c r="P190"/>
  <c r="BK190"/>
  <c r="J190"/>
  <c r="BE190"/>
  <c r="BI185"/>
  <c r="BH185"/>
  <c r="BG185"/>
  <c r="BF185"/>
  <c r="T185"/>
  <c r="R185"/>
  <c r="P185"/>
  <c r="BK185"/>
  <c r="J185"/>
  <c r="BE185"/>
  <c r="BI182"/>
  <c r="BH182"/>
  <c r="BG182"/>
  <c r="BF182"/>
  <c r="T182"/>
  <c r="R182"/>
  <c r="P182"/>
  <c r="BK182"/>
  <c r="J182"/>
  <c r="BE182"/>
  <c r="BI177"/>
  <c r="BH177"/>
  <c r="BG177"/>
  <c r="BF177"/>
  <c r="T177"/>
  <c r="T176"/>
  <c r="R177"/>
  <c r="R176"/>
  <c r="P177"/>
  <c r="P176"/>
  <c r="BK177"/>
  <c r="BK176"/>
  <c r="J176"/>
  <c r="J177"/>
  <c r="BE177"/>
  <c r="J99"/>
  <c r="BI169"/>
  <c r="BH169"/>
  <c r="BG169"/>
  <c r="BF169"/>
  <c r="T169"/>
  <c r="R169"/>
  <c r="P169"/>
  <c r="BK169"/>
  <c r="J169"/>
  <c r="BE169"/>
  <c r="BI162"/>
  <c r="BH162"/>
  <c r="BG162"/>
  <c r="BF162"/>
  <c r="T162"/>
  <c r="R162"/>
  <c r="P162"/>
  <c r="BK162"/>
  <c r="J162"/>
  <c r="BE162"/>
  <c r="BI153"/>
  <c r="BH153"/>
  <c r="BG153"/>
  <c r="BF153"/>
  <c r="T153"/>
  <c r="R153"/>
  <c r="P153"/>
  <c r="BK153"/>
  <c r="J153"/>
  <c r="BE153"/>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R140"/>
  <c r="P140"/>
  <c r="BK140"/>
  <c r="J140"/>
  <c r="BE140"/>
  <c r="BI134"/>
  <c r="F37"/>
  <c i="1" r="BD96"/>
  <c i="3" r="BH134"/>
  <c r="F36"/>
  <c i="1" r="BC96"/>
  <c i="3" r="BG134"/>
  <c r="F35"/>
  <c i="1" r="BB96"/>
  <c i="3" r="BF134"/>
  <c r="J34"/>
  <c i="1" r="AW96"/>
  <c i="3" r="F34"/>
  <c i="1" r="BA96"/>
  <c i="3" r="T134"/>
  <c r="T133"/>
  <c r="T132"/>
  <c r="T131"/>
  <c r="R134"/>
  <c r="R133"/>
  <c r="R132"/>
  <c r="R131"/>
  <c r="P134"/>
  <c r="P133"/>
  <c r="P132"/>
  <c r="P131"/>
  <c i="1" r="AU96"/>
  <c i="3" r="BK134"/>
  <c r="BK133"/>
  <c r="J133"/>
  <c r="BK132"/>
  <c r="J132"/>
  <c r="BK131"/>
  <c r="J131"/>
  <c r="J96"/>
  <c r="J30"/>
  <c i="1" r="AG96"/>
  <c i="3" r="J134"/>
  <c r="BE134"/>
  <c r="J33"/>
  <c i="1" r="AV96"/>
  <c i="3" r="F33"/>
  <c i="1" r="AZ96"/>
  <c i="3" r="J98"/>
  <c r="J97"/>
  <c r="J128"/>
  <c r="J127"/>
  <c r="F127"/>
  <c r="F125"/>
  <c r="E123"/>
  <c r="J92"/>
  <c r="J91"/>
  <c r="F91"/>
  <c r="F89"/>
  <c r="E87"/>
  <c r="J39"/>
  <c r="J18"/>
  <c r="E18"/>
  <c r="F128"/>
  <c r="F92"/>
  <c r="J17"/>
  <c r="J12"/>
  <c r="J125"/>
  <c r="J89"/>
  <c r="E7"/>
  <c r="E121"/>
  <c r="E85"/>
  <c i="2" r="J37"/>
  <c r="J36"/>
  <c i="1" r="AY95"/>
  <c i="2" r="J35"/>
  <c i="1" r="AX95"/>
  <c i="2" r="BI121"/>
  <c r="F37"/>
  <c i="1" r="BD95"/>
  <c i="2" r="BH121"/>
  <c r="F36"/>
  <c i="1" r="BC95"/>
  <c i="2" r="BG121"/>
  <c r="F35"/>
  <c i="1" r="BB95"/>
  <c i="2" r="BF121"/>
  <c r="J34"/>
  <c i="1" r="AW95"/>
  <c i="2" r="F34"/>
  <c i="1" r="BA95"/>
  <c i="2" r="T121"/>
  <c r="T120"/>
  <c r="T119"/>
  <c r="T118"/>
  <c r="R121"/>
  <c r="R120"/>
  <c r="R119"/>
  <c r="R118"/>
  <c r="P121"/>
  <c r="P120"/>
  <c r="P119"/>
  <c r="P118"/>
  <c i="1" r="AU95"/>
  <c i="2" r="BK121"/>
  <c r="BK120"/>
  <c r="J120"/>
  <c r="BK119"/>
  <c r="J119"/>
  <c r="BK118"/>
  <c r="J118"/>
  <c r="J96"/>
  <c r="J30"/>
  <c i="1" r="AG95"/>
  <c i="2" r="J121"/>
  <c r="BE121"/>
  <c r="J33"/>
  <c i="1" r="AV95"/>
  <c i="2" r="F33"/>
  <c i="1" r="AZ95"/>
  <c i="2" r="J98"/>
  <c r="J97"/>
  <c r="J114"/>
  <c r="F114"/>
  <c r="F112"/>
  <c r="E110"/>
  <c r="J91"/>
  <c r="F91"/>
  <c r="F89"/>
  <c r="E87"/>
  <c r="J39"/>
  <c r="J24"/>
  <c r="E24"/>
  <c r="J115"/>
  <c r="J92"/>
  <c r="J23"/>
  <c r="J18"/>
  <c r="E18"/>
  <c r="F115"/>
  <c r="F92"/>
  <c r="J17"/>
  <c r="J12"/>
  <c r="J112"/>
  <c r="J89"/>
  <c r="E7"/>
  <c r="E108"/>
  <c r="E85"/>
  <c i="1" r="BD94"/>
  <c r="W33"/>
  <c r="BC94"/>
  <c r="W32"/>
  <c r="BB94"/>
  <c r="W31"/>
  <c r="BA94"/>
  <c r="W30"/>
  <c r="AZ94"/>
  <c r="W29"/>
  <c r="AY94"/>
  <c r="AX94"/>
  <c r="AW94"/>
  <c r="AK30"/>
  <c r="AV94"/>
  <c r="AK29"/>
  <c r="AU94"/>
  <c r="AT94"/>
  <c r="AS94"/>
  <c r="AG94"/>
  <c r="AK26"/>
  <c r="AT102"/>
  <c r="AN102"/>
  <c r="AT101"/>
  <c r="AN101"/>
  <c r="AT100"/>
  <c r="AN100"/>
  <c r="AT99"/>
  <c r="AN99"/>
  <c r="AT98"/>
  <c r="AN98"/>
  <c r="AT97"/>
  <c r="AN97"/>
  <c r="AT96"/>
  <c r="AN96"/>
  <c r="AT95"/>
  <c r="AN95"/>
  <c r="AN94"/>
  <c r="L90"/>
  <c r="AM90"/>
  <c r="AM89"/>
  <c r="L89"/>
  <c r="AM87"/>
  <c r="L87"/>
  <c r="L85"/>
  <c r="L84"/>
  <c r="AK35"/>
</calcChain>
</file>

<file path=xl/sharedStrings.xml><?xml version="1.0" encoding="utf-8"?>
<sst xmlns="http://schemas.openxmlformats.org/spreadsheetml/2006/main">
  <si>
    <t>Export Komplet</t>
  </si>
  <si>
    <t/>
  </si>
  <si>
    <t>2.0</t>
  </si>
  <si>
    <t>ZAMOK</t>
  </si>
  <si>
    <t>False</t>
  </si>
  <si>
    <t>{5bdaa462-bf93-4c37-b9b7-cc9d97dbddf9}</t>
  </si>
  <si>
    <t>0,01</t>
  </si>
  <si>
    <t>21</t>
  </si>
  <si>
    <t>15</t>
  </si>
  <si>
    <t>REKAPITULACE STAVBY</t>
  </si>
  <si>
    <t xml:space="preserve">v ---  níže se nacházejí doplnkové a pomocné údaje k sestavám  --- v</t>
  </si>
  <si>
    <t>Návod na vyplnění</t>
  </si>
  <si>
    <t>0,001</t>
  </si>
  <si>
    <t>Kód:</t>
  </si>
  <si>
    <t>cecha_DSP</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</si>
  <si>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</si>
  <si>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</si>
  <si>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Rekonstrukce sdružené zastávky Náměstí Sv.Čecha</t>
  </si>
  <si>
    <t>KSO:</t>
  </si>
  <si>
    <t>CC-CZ:</t>
  </si>
  <si>
    <t>Místo:</t>
  </si>
  <si>
    <t>Ostrava</t>
  </si>
  <si>
    <t>Datum:</t>
  </si>
  <si>
    <t>9. 5. 2019</t>
  </si>
  <si>
    <t>Zadavatel:</t>
  </si>
  <si>
    <t>IČ:</t>
  </si>
  <si>
    <t>Dopravní podnik Ostrava, a.s.</t>
  </si>
  <si>
    <t>DIČ:</t>
  </si>
  <si>
    <t>Uchazeč:</t>
  </si>
  <si>
    <t>Vyplň údaj</t>
  </si>
  <si>
    <t>Projektant:</t>
  </si>
  <si>
    <t>Dopravní projektování spol. s r.o.</t>
  </si>
  <si>
    <t>True</t>
  </si>
  <si>
    <t>Zpracovatel:</t>
  </si>
  <si>
    <t>Šenkýř Vlastislav</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</si>
  <si>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</si>
  <si>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</si>
  <si>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</si>
  <si>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</si>
  <si>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</si>
  <si>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</si>
  <si>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</si>
  <si>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</si>
  <si>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</si>
  <si>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</si>
  <si>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</si>
  <si>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</si>
  <si>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</si>
  <si>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</si>
  <si>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</si>
  <si>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</si>
  <si>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</si>
  <si>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</si>
  <si>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</si>
  <si>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</si>
  <si>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</si>
  <si>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</si>
  <si>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</si>
  <si>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</si>
  <si>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</si>
  <si>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</si>
  <si>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</si>
  <si>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</si>
  <si>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</si>
  <si>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</si>
  <si>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</si>
  <si>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</si>
  <si>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</si>
  <si>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</si>
  <si>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</si>
  <si>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</si>
  <si>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</si>
  <si>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</si>
  <si>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</si>
  <si>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</si>
  <si>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</si>
  <si>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</si>
  <si>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</si>
  <si>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</si>
  <si>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</si>
  <si>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</si>
  <si>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DIO</t>
  </si>
  <si>
    <t xml:space="preserve">Dopravně inženýrské opatření </t>
  </si>
  <si>
    <t>OST</t>
  </si>
  <si>
    <t>1</t>
  </si>
  <si>
    <t>{e586f8d2-c36d-49c8-89bc-3dff5ae9458c}</t>
  </si>
  <si>
    <t>2</t>
  </si>
  <si>
    <t>SO 01-02</t>
  </si>
  <si>
    <t>Tramvajový spodek a Tramvajový svršek</t>
  </si>
  <si>
    <t>STA</t>
  </si>
  <si>
    <t>{bfdab7da-3624-4fe5-bf39-20809257f719}</t>
  </si>
  <si>
    <t>SO 03</t>
  </si>
  <si>
    <t>Nástupiště</t>
  </si>
  <si>
    <t>{c7b809d4-1244-482e-8bda-71ca420c15cc}</t>
  </si>
  <si>
    <t>SO 04</t>
  </si>
  <si>
    <t>Úprava komunikace</t>
  </si>
  <si>
    <t>{f219fa0b-a6c3-4990-b08c-c953205a8a6d}</t>
  </si>
  <si>
    <t>SO 05</t>
  </si>
  <si>
    <t>Úprava chodníků</t>
  </si>
  <si>
    <t>{98420ccf-4025-4072-bcd7-dc2d8b567bf6}</t>
  </si>
  <si>
    <t>SO 06</t>
  </si>
  <si>
    <t>ÚPRAVA TRAKČNÍHO VEDENÍ</t>
  </si>
  <si>
    <t>{d18dc46a-bdf6-4567-821b-6a4997d9dbd1}</t>
  </si>
  <si>
    <t>SO 07</t>
  </si>
  <si>
    <t>Přeložka VO</t>
  </si>
  <si>
    <t>{3bad741d-a42b-4af8-8ae7-c54395292c72}</t>
  </si>
  <si>
    <t>VRN</t>
  </si>
  <si>
    <t>Vedlejší rozpočtové náklady</t>
  </si>
  <si>
    <t>VON</t>
  </si>
  <si>
    <t>{4bdcddfc-ecf0-434d-94ae-12c80f9c91b5}</t>
  </si>
  <si>
    <t>KRYCÍ LIST SOUPISU PRACÍ</t>
  </si>
  <si>
    <t>Objekt:</t>
  </si>
  <si>
    <t xml:space="preserve">DIO - Dopravně inženýrské opatření </t>
  </si>
  <si>
    <t xml:space="preserve"> Ostrava</t>
  </si>
  <si>
    <t>61974757</t>
  </si>
  <si>
    <t>Dopravní podnik Ostrava a.s.</t>
  </si>
  <si>
    <t>25361520</t>
  </si>
  <si>
    <t xml:space="preserve">Dopravní projektování  s.r.o.</t>
  </si>
  <si>
    <t>REKAPITULACE ČLENĚNÍ SOUPISU PRACÍ</t>
  </si>
  <si>
    <t>Kód dílu - Popis</t>
  </si>
  <si>
    <t>Cena celkem [CZK]</t>
  </si>
  <si>
    <t>Náklady ze soupisu prací</t>
  </si>
  <si>
    <t>-1</t>
  </si>
  <si>
    <t>N00 - Nepojmenované práce</t>
  </si>
  <si>
    <t xml:space="preserve">    N01 - Nepojmenovaný díl</t>
  </si>
  <si>
    <t>SOUPIS PRACÍ</t>
  </si>
  <si>
    <t>PČ</t>
  </si>
  <si>
    <t>MJ</t>
  </si>
  <si>
    <t>Množství</t>
  </si>
  <si>
    <t>J.cena [CZK]</t>
  </si>
  <si>
    <t>Cenová soustava</t>
  </si>
  <si>
    <t>J. Nh [h]</t>
  </si>
  <si>
    <t>Nh celkem [h]</t>
  </si>
  <si>
    <t>J. hmotnost [t]</t>
  </si>
  <si>
    <t>Hmotnost celkem [t]</t>
  </si>
  <si>
    <t>J. suť [t]</t>
  </si>
  <si>
    <t>Suť Celkem [t]</t>
  </si>
  <si>
    <t>Náklady soupisu celkem</t>
  </si>
  <si>
    <t>N00</t>
  </si>
  <si>
    <t>Nepojmenované práce</t>
  </si>
  <si>
    <t>4</t>
  </si>
  <si>
    <t>ROZPOCET</t>
  </si>
  <si>
    <t>N01</t>
  </si>
  <si>
    <t>Nepojmenovaný díl</t>
  </si>
  <si>
    <t>K</t>
  </si>
  <si>
    <t>914169</t>
  </si>
  <si>
    <t>Přechodné dopravní značení - komplet dopravně inženýrských opatření po dobu výstavby</t>
  </si>
  <si>
    <t>kpl</t>
  </si>
  <si>
    <t>512</t>
  </si>
  <si>
    <t>-1545184520</t>
  </si>
  <si>
    <t>VV</t>
  </si>
  <si>
    <t>Komplet dopravně inženýrských opatření po dobu výstavby</t>
  </si>
  <si>
    <t xml:space="preserve">Přechodné dopravní značení - Hliníkové značky normální </t>
  </si>
  <si>
    <t>velikosti (Půjčení značení, dovoz, montáž, údržba, demontáž, odvoz),</t>
  </si>
  <si>
    <t xml:space="preserve">včetně dalších nutných opatření (úprava signálního plánu SSZ, </t>
  </si>
  <si>
    <t>osazení nového řadiče apod.)</t>
  </si>
  <si>
    <t xml:space="preserve">1 </t>
  </si>
  <si>
    <t>SO 01-02 - Tramvajový spodek a Tramvajový svršek</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</si>
  <si>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</si>
  <si>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</si>
  <si>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</si>
  <si>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</si>
  <si>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</si>
  <si>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</si>
  <si>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59 - Kryty pozemních komunikací, letišť a ploch dlážděné</t>
  </si>
  <si>
    <t xml:space="preserve">    9 - Ostatní konstrukce a práce, bourání</t>
  </si>
  <si>
    <t xml:space="preserve">      91 - Doplňující konstrukce a práce pozemních komunikací, letišť a ploch</t>
  </si>
  <si>
    <t xml:space="preserve">    997 - Přesun sutě</t>
  </si>
  <si>
    <t>998 - Přesun hmot</t>
  </si>
  <si>
    <t>PSV - Práce a dodávky PSV</t>
  </si>
  <si>
    <t xml:space="preserve">    714 - Akustická a protiotřesová opatření</t>
  </si>
  <si>
    <t>HSV</t>
  </si>
  <si>
    <t>Práce a dodávky HSV</t>
  </si>
  <si>
    <t>Zemní práce</t>
  </si>
  <si>
    <t>113107213</t>
  </si>
  <si>
    <t>Odstranění podkladů nebo krytů strojně plochy jednotlivě přes 200 m2 s přemístěním hmot na skládku na vzdálenost do 20 m nebo s naložením na dopravní prostředek z kameniva těženého, o tl. vrstvy přes 200 do 300 mm</t>
  </si>
  <si>
    <t>m2</t>
  </si>
  <si>
    <t>CS ÚRS 2019 01</t>
  </si>
  <si>
    <t>220675827</t>
  </si>
  <si>
    <t>Odstranění stávaj. kolejového lože</t>
  </si>
  <si>
    <t xml:space="preserve">55,654*7,95 " odstr.  kolejového lože v km (-0,015000) až km 0,040654</t>
  </si>
  <si>
    <t xml:space="preserve">183,117*8,20 " odstr.  kolejového lože v km 0,040654 až 0,223771</t>
  </si>
  <si>
    <t>56,001*7,95 " odstr. kolejového lože v km 0,223771 až km 0,279772</t>
  </si>
  <si>
    <t>Součet</t>
  </si>
  <si>
    <t>113107345</t>
  </si>
  <si>
    <t>Odstranění podkladů nebo krytů strojně plochy jednotlivě do 50 m2 s přemístěním hmot na skládku na vzdálenost do 3 m nebo s naložením na dopravní prostředek živičných, o tl. vrstvy přes 200 do 250 mm</t>
  </si>
  <si>
    <t>CS ÚRS 2018 01</t>
  </si>
  <si>
    <t>-984828696</t>
  </si>
  <si>
    <t>33*2*0,6 "vybourání živ. konstrukce mezi kolejí a obrubou nástupiště"</t>
  </si>
  <si>
    <t>3</t>
  </si>
  <si>
    <t>113154232</t>
  </si>
  <si>
    <t xml:space="preserve">Frézování živičného podkladu nebo krytu  s naložením na dopravní prostředek plochy přes 500 do 1 000 m2 bez překážek v trase pruhu šířky přes 1 m do 2 m, tloušťky vrstvy 40 mm</t>
  </si>
  <si>
    <t>-1752795641</t>
  </si>
  <si>
    <t xml:space="preserve">(294,772-33)*2*2 "odfrézování 2 m pruhu krytu  oboustranně vně kolejí"</t>
  </si>
  <si>
    <t>11315423R</t>
  </si>
  <si>
    <t xml:space="preserve">Frézování živičného podkladu nebo krytu  s naložením na dopravní prostředek plochy přes 500 do 1 000 m2 bez překážek v trase pruhu šířky přes 1 m do 2 m, tloušťky vrstvy 60 mm</t>
  </si>
  <si>
    <t>-2095408925</t>
  </si>
  <si>
    <t xml:space="preserve">(294,772-33)*2*1,8 "odfrézování pruhu ložné vrstvy v š. 1,8 m  oboustranně vně kolejí"</t>
  </si>
  <si>
    <t>5</t>
  </si>
  <si>
    <t>122101102</t>
  </si>
  <si>
    <t xml:space="preserve">Odkopávky a prokopávky nezapažené  s přehozením výkopku na vzdálenost do 3 m nebo s naložením na dopravní prostředek v horninách tř. 1 a 2 přes 100 do 1 000 m3</t>
  </si>
  <si>
    <t>m3</t>
  </si>
  <si>
    <t>-1785258133</t>
  </si>
  <si>
    <t>Demolice – podklad TT – Odkopávky pro podkladní vrstvy</t>
  </si>
  <si>
    <t xml:space="preserve">Plochy odečteny z grafického programu AutoCad-výkres  char. řezů</t>
  </si>
  <si>
    <t>55,654*2,89 " odkopávky pod odstraněnou podkladní vrstvou v tl. 0,3 m (kol. ložem) v km (-0,015000) až km 0,040654</t>
  </si>
  <si>
    <t>183,117*2,97 "odkopávky pod odstraněnou podkladní vrstvou v tl. 0,3 m (kol. ložem) v km 0,040654 -0,223771</t>
  </si>
  <si>
    <t>56,001*2,89 " odkopávky pod odstraněnou podkladní vrstvou v tl. 0,3 m (kol. ložem) v km 0,223771 až km 0,279772</t>
  </si>
  <si>
    <t>6</t>
  </si>
  <si>
    <t>12210110R</t>
  </si>
  <si>
    <t xml:space="preserve">Odkopávky a prokopávky nezapažené  s přehozením výkopku na vzdálenost do 3 m nebo s naložením na dopravní prostředek v horninách tř. 1 a 2 přes 100 do 1 000 m3 pro sanaci pláně</t>
  </si>
  <si>
    <t>1330714215</t>
  </si>
  <si>
    <t>Demolice – podklad TT – Odkopávky pro sanaci pláně</t>
  </si>
  <si>
    <t xml:space="preserve">K sanaci podl. bude přistoupeno, pokud by  nebyly</t>
  </si>
  <si>
    <t>splněny požadované parametry na zemní pláni</t>
  </si>
  <si>
    <t>55,654*7,55*0,5 " v km (-0,015000) až km 0,040654 "</t>
  </si>
  <si>
    <t>183,117*7,8*0,5 " v km 0,040654 až 0,223771"</t>
  </si>
  <si>
    <t>56,001*7,55*0,5 " km 0,223771 až km 0,279772"</t>
  </si>
  <si>
    <t>7</t>
  </si>
  <si>
    <t>132102601</t>
  </si>
  <si>
    <t>Hloubení rýh vedle kolejí šířky do 600 mm ručně zapažených i nezapažených hloubky do 1,5 m, s urovnáním dna do předepsaného profilu a spádu, s přehozením výkopku na přilehlém terénu na vzdálenost do 3 m od podélné osy rýhy nebo s naložením na dopravní prostředek objemu do 2 m3 v horninách tř. 1 a 2</t>
  </si>
  <si>
    <t>1570358336</t>
  </si>
  <si>
    <t xml:space="preserve">Hloubení mělké rýhy pro trativod </t>
  </si>
  <si>
    <t>v km (-0,015)-0,279722</t>
  </si>
  <si>
    <t xml:space="preserve">plochy výkopu odečteny z grafického programu AutoCad </t>
  </si>
  <si>
    <t>dle výkresu char. řezů</t>
  </si>
  <si>
    <t>v ochran. pásmech inž. sítí ruční výkop!</t>
  </si>
  <si>
    <t>289,970*0,15 "výkop pro trativod"</t>
  </si>
  <si>
    <t>8</t>
  </si>
  <si>
    <t>181102302</t>
  </si>
  <si>
    <t>Úprava pláně na stavbách dálnic strojně v zářezech mimo skalních se zhutněním</t>
  </si>
  <si>
    <t>-466048566</t>
  </si>
  <si>
    <t>uprava zhutnění pláně</t>
  </si>
  <si>
    <t>55,654*7,11 " úprava a zhutnění pláně v km (-0,015000) až km 0,040654</t>
  </si>
  <si>
    <t>183,117*7,36 "úprava a zhutnění pláně v km 0,040654 až km 0,223771</t>
  </si>
  <si>
    <t>56,001*7,11 " úprava a zhutnění pláně v km 0,223771 až km 0,279772</t>
  </si>
  <si>
    <t>Zakládání</t>
  </si>
  <si>
    <t>9</t>
  </si>
  <si>
    <t>212752213</t>
  </si>
  <si>
    <t>Trativody z drenážních trubek se zřízením štěrkopískového lože pod trubky a s jejich obsypem v průměrném celkovém množství do 0,15 m3/m v otevřeném výkopu z trubek plastových flexibilních D přes 100 do 160 mm</t>
  </si>
  <si>
    <t>m</t>
  </si>
  <si>
    <t>-1212213478</t>
  </si>
  <si>
    <t>kompletní dodávka a montáž vč. obsypu,</t>
  </si>
  <si>
    <t xml:space="preserve">bet. lože pod potrubí  oceněno samostatně</t>
  </si>
  <si>
    <t>opláštění potrubí oceněno samostatně</t>
  </si>
  <si>
    <t xml:space="preserve">17,78+29,86+29,64+30,16+29,83+29,45+29,83+49,45+43,97  "trativod v km (-0,015) až 0,279722"</t>
  </si>
  <si>
    <t>10</t>
  </si>
  <si>
    <t>212972113</t>
  </si>
  <si>
    <t>Opláštění drenážních trub filtrační textilií DN 160</t>
  </si>
  <si>
    <t>1511516503</t>
  </si>
  <si>
    <t>Dodávka a montáž</t>
  </si>
  <si>
    <t>289,970</t>
  </si>
  <si>
    <t>11</t>
  </si>
  <si>
    <t>17510210R</t>
  </si>
  <si>
    <t>Obsypání potrubí při překopech inženýrských sítí objemu do 10 m3 sypaninou z vhodných hornin tř. 1 až 4 nebo materiálem připraveným podél výkopu ve vzdálenosti do 3 m od jeho kraje, pro jakoukoliv hloubku výkopu a míru zhutnění bez prohození sypaniny sítem</t>
  </si>
  <si>
    <t>-548895615</t>
  </si>
  <si>
    <t xml:space="preserve">Trativod – Obsyp drenážní trouby trativodu </t>
  </si>
  <si>
    <t xml:space="preserve">Rozměry odečteny z grafického programu AutoCad </t>
  </si>
  <si>
    <t>dle výkresu charakt. řezů</t>
  </si>
  <si>
    <t>289,970*0,075</t>
  </si>
  <si>
    <t>12</t>
  </si>
  <si>
    <t>M</t>
  </si>
  <si>
    <t>58344171</t>
  </si>
  <si>
    <t>štěrkodrť frakce 0-32</t>
  </si>
  <si>
    <t>t</t>
  </si>
  <si>
    <t>-320387649</t>
  </si>
  <si>
    <t>21,748*1,8 "obsyp potrubí trativodu"</t>
  </si>
  <si>
    <t>13</t>
  </si>
  <si>
    <t>451541111R</t>
  </si>
  <si>
    <t>Lože pod potrubí, stoky a drobné objekty v otevřeném výkopu ze štěrkodrtě 0-63 mm</t>
  </si>
  <si>
    <t>1352366903</t>
  </si>
  <si>
    <t xml:space="preserve">Trativod – Podsyp ze štěrkodrti fr. 0/32mm tl. 0,05m </t>
  </si>
  <si>
    <t xml:space="preserve">pod drenážní troubu, včetně nákupu, dovozu na </t>
  </si>
  <si>
    <t>stavbu a hutnění</t>
  </si>
  <si>
    <t>289,970*0,0225</t>
  </si>
  <si>
    <t>14</t>
  </si>
  <si>
    <t>452312131</t>
  </si>
  <si>
    <t>Podkladní a zajišťovací konstrukce z betonu prostého v otevřeném výkopu sedlové lože pod potrubí z betonu tř. C 12/15</t>
  </si>
  <si>
    <t>-162399136</t>
  </si>
  <si>
    <t>podklad. pod trativod</t>
  </si>
  <si>
    <t xml:space="preserve">plochy betonu odečteny z grafického programu AutoCad </t>
  </si>
  <si>
    <t>z výkresu charakt. řezů</t>
  </si>
  <si>
    <t>289,97*0,055</t>
  </si>
  <si>
    <t>Svislé a kompletní konstrukce</t>
  </si>
  <si>
    <t>35823511R</t>
  </si>
  <si>
    <t>Kompletní bourání potrubí venkovní kanalizace DN 160 odvodňovačů kolejí</t>
  </si>
  <si>
    <t>1495834141</t>
  </si>
  <si>
    <t>bourání potrubí stávajících oddvodňovaču kol.</t>
  </si>
  <si>
    <t>Délka potrubí se upřesní po jeho odkrytí</t>
  </si>
  <si>
    <t>18*1,5</t>
  </si>
  <si>
    <t>Vodorovné konstrukce</t>
  </si>
  <si>
    <t>16</t>
  </si>
  <si>
    <t>457971112</t>
  </si>
  <si>
    <t xml:space="preserve">Zřízení vrstvy z geotextilie s přesahem  bez připevnění k podkladu, s potřebným dočasným zatěžováním včetně zakotvení okraje o sklonu do 10°, šířky geotextilie přes 3 do 7,5 m</t>
  </si>
  <si>
    <t>-1551820235</t>
  </si>
  <si>
    <t>294,772*6,6</t>
  </si>
  <si>
    <t>17</t>
  </si>
  <si>
    <t>6931101R</t>
  </si>
  <si>
    <t>geotextilie tkaná PES 300/50kN/m</t>
  </si>
  <si>
    <t>-304982568</t>
  </si>
  <si>
    <t xml:space="preserve">Pokládka geotextilie na zemní pláni </t>
  </si>
  <si>
    <t>plochy geotextilie odečteny z grafického programu</t>
  </si>
  <si>
    <t>AutoCad z charakt. řezů</t>
  </si>
  <si>
    <t>294,772*6,6*1,15 "15% na přesahy"</t>
  </si>
  <si>
    <t>18</t>
  </si>
  <si>
    <t>45797111R</t>
  </si>
  <si>
    <t xml:space="preserve">Zřízení vrstvy z geotextilie pro sanaci pláně s přesahem  bez připevnění k podkladu, s potřebným dočasným zatěžováním včetně zakotvení okraje o sklonu do 10°, šířky geotextilie přes 3 do 7,5 m</t>
  </si>
  <si>
    <t>-1451623217</t>
  </si>
  <si>
    <t>Sanace podloží-separační/výztužná geotextilie</t>
  </si>
  <si>
    <t>55,654*7,55 " v km (-0,015000) až km 0,040654 "</t>
  </si>
  <si>
    <t>183,117*7,8 " v km 0,040654 až 0,223771"</t>
  </si>
  <si>
    <t>56,001*7,55 " km 0,223771 až km 0,279772"</t>
  </si>
  <si>
    <t>19</t>
  </si>
  <si>
    <t>69311010</t>
  </si>
  <si>
    <t>geotextilie tkaná PP 80kN/m</t>
  </si>
  <si>
    <t>-1755788032</t>
  </si>
  <si>
    <t>2271,309*1,15</t>
  </si>
  <si>
    <t>Komunikace pozemní</t>
  </si>
  <si>
    <t>20</t>
  </si>
  <si>
    <t>511532111</t>
  </si>
  <si>
    <t xml:space="preserve">Kolejové lože se zhutněním  z kameniva hrubého drceného</t>
  </si>
  <si>
    <t>-1074308663</t>
  </si>
  <si>
    <t>Zřízené kolejového lože v přechod. oblastech TT</t>
  </si>
  <si>
    <t>15*2*3,342</t>
  </si>
  <si>
    <t>514471111</t>
  </si>
  <si>
    <t>Prolití kolejového lože pryskyřicí</t>
  </si>
  <si>
    <t>712298282</t>
  </si>
  <si>
    <t xml:space="preserve">Svršek TT – Přechodová oblast – Prolití štěrkového </t>
  </si>
  <si>
    <t xml:space="preserve">lože pryskyřicí v množství 5l/m2, včetně dodávky </t>
  </si>
  <si>
    <t>a manipulace</t>
  </si>
  <si>
    <t xml:space="preserve">Plocha odečtena z grafického programu AutoCad </t>
  </si>
  <si>
    <t>výkresu charakt. řezů</t>
  </si>
  <si>
    <t>(15*2*7,5)*5/1000</t>
  </si>
  <si>
    <t>22</t>
  </si>
  <si>
    <t>523821013</t>
  </si>
  <si>
    <t xml:space="preserve">Zřízení koleje stykované ze žlábkových kolejnic na nových pražcích dřevěných  rozdělení pražců 650 mm</t>
  </si>
  <si>
    <t>791943586</t>
  </si>
  <si>
    <t>Zřízení koleje v přechodových oblastech tramv. svršku</t>
  </si>
  <si>
    <t xml:space="preserve">Délky os kolejí odečteny z grafického programu AutoCad </t>
  </si>
  <si>
    <t>dle výkresu situace stavby</t>
  </si>
  <si>
    <t>Položka zahrnuje: úplnou montáž koleje se směrovou</t>
  </si>
  <si>
    <t>a výškovou úpravou vč. dvojího podbití</t>
  </si>
  <si>
    <t xml:space="preserve">Položka zahrnuje: polyethylenovou podložku 4 mm; </t>
  </si>
  <si>
    <t>dvoj. pružné kroužky Fe6; vrtule R2; pryž. podložka R65;</t>
  </si>
  <si>
    <t xml:space="preserve">svěrkové šrouby RS 1 M24; matice M24; </t>
  </si>
  <si>
    <t>svěrky ŽS4; rozchodnice vč. montážního mater.</t>
  </si>
  <si>
    <t>Podkladnice U60 jsou naceněny samost. položkou</t>
  </si>
  <si>
    <t xml:space="preserve">15*4  </t>
  </si>
  <si>
    <t>23</t>
  </si>
  <si>
    <t>4376515R</t>
  </si>
  <si>
    <t>kolejnice tramvajové R57I žlábkové pro hromadnou městskou dopravu</t>
  </si>
  <si>
    <t>-753852674</t>
  </si>
  <si>
    <t xml:space="preserve">Kolejnice jsou ve vlastnictví investora (DP Ostrava) </t>
  </si>
  <si>
    <t xml:space="preserve">Nákup kolejnic se nenaceňuje, doprava na </t>
  </si>
  <si>
    <t>staveniště z ÚD Martinov se naceňuje samostatnou položkou</t>
  </si>
  <si>
    <t>15*2*4*0,05640 "v přechodových oblastech"</t>
  </si>
  <si>
    <t>264,772*4*0,05640 "kol.č.1 a 2 v km 0,000-0,264722"</t>
  </si>
  <si>
    <t>24</t>
  </si>
  <si>
    <t>43771650</t>
  </si>
  <si>
    <t>podkladnice žebrová řezaná U 60 plochá</t>
  </si>
  <si>
    <t>kus</t>
  </si>
  <si>
    <t>-758620107</t>
  </si>
  <si>
    <t>25</t>
  </si>
  <si>
    <t>60812810</t>
  </si>
  <si>
    <t>pražec dřevěný příčný 2A impregnovaný olejem BK dl 2,6m I</t>
  </si>
  <si>
    <t>-1631379222</t>
  </si>
  <si>
    <t>26</t>
  </si>
  <si>
    <t>525010012</t>
  </si>
  <si>
    <t xml:space="preserve">Vyjmutí kolejových polí s rozpojením styků  jakékoliv soustavy a jakéhokoliv rozdělení pražců normálního rozchodu bez rozebrání do součástí na dřevěných pražcích</t>
  </si>
  <si>
    <t>2009177450</t>
  </si>
  <si>
    <t>rozebrání koleje v km (-0,015)až 0,279772</t>
  </si>
  <si>
    <t>tj. včetně přechodových úseků</t>
  </si>
  <si>
    <t>294,772*2 "předpoklad dělení na 5 m kol. pole"</t>
  </si>
  <si>
    <t>27</t>
  </si>
  <si>
    <t>525010021</t>
  </si>
  <si>
    <t xml:space="preserve">Rozebrání kolejových polí na demontážní základně  jakékoliv soustavy a jakéhokoliv rozdělení pražců normálního rozchodu do součástí na dřevěných pražcích</t>
  </si>
  <si>
    <t>1270221210</t>
  </si>
  <si>
    <t>28</t>
  </si>
  <si>
    <t>543111112</t>
  </si>
  <si>
    <t xml:space="preserve">Směrové a výškové vyrovnání koleje nebo kolejového rozvětvení ze žlábkových kolejnic  na pražcích dřevěných</t>
  </si>
  <si>
    <t>277152389</t>
  </si>
  <si>
    <t>15*4 "v přechodových oblastech, třetí podbití"</t>
  </si>
  <si>
    <t>29</t>
  </si>
  <si>
    <t>548111112</t>
  </si>
  <si>
    <t>Svar žlábkových kolejnic elektrický s příložkou</t>
  </si>
  <si>
    <t>1990971926</t>
  </si>
  <si>
    <t>Svary nových . žlábk. kolejnic kolejnic dl. 20 m</t>
  </si>
  <si>
    <t>(předpoklad projektanta)</t>
  </si>
  <si>
    <t>60</t>
  </si>
  <si>
    <t>30</t>
  </si>
  <si>
    <t>548133111</t>
  </si>
  <si>
    <t xml:space="preserve">Řezání a vrtání  řez příčný žlábkové kolejnice pilou</t>
  </si>
  <si>
    <t>-1960334070</t>
  </si>
  <si>
    <t>31</t>
  </si>
  <si>
    <t>548133121</t>
  </si>
  <si>
    <t xml:space="preserve">Řez příčný žlábkové kolejnice  plamenem</t>
  </si>
  <si>
    <t>-267141037</t>
  </si>
  <si>
    <t>32</t>
  </si>
  <si>
    <t>R1</t>
  </si>
  <si>
    <t>Broušení temene hlavy kolejnice do požadovaného tvaru a rozměrů DPO</t>
  </si>
  <si>
    <t>976554263</t>
  </si>
  <si>
    <t>294,772*2</t>
  </si>
  <si>
    <t>33</t>
  </si>
  <si>
    <t>564671111R</t>
  </si>
  <si>
    <t xml:space="preserve">Podklad z kameniva hrubého drceného  vel. 63-125 mm, s rozprostřením a zhutněním, po zhutnění tl. 250 mm, sanace pláně</t>
  </si>
  <si>
    <t>-179684624</t>
  </si>
  <si>
    <t>Sanace podloží</t>
  </si>
  <si>
    <t>55,654*7,55*2 " v km (-0,015000) až km 0,040654 "</t>
  </si>
  <si>
    <t>183,117*7,8*2 " v km 0,040654 až 0,223771"</t>
  </si>
  <si>
    <t>56,001*7,55*2 " km 0,223771 až km 0,279772"</t>
  </si>
  <si>
    <t>34</t>
  </si>
  <si>
    <t>56476011R</t>
  </si>
  <si>
    <t xml:space="preserve">Podklad nebo kryt z kameniva hrubého drceného  vel. 16-32 mm s rozprostřením a zhutněním, po zhutnění tl. 250 mm</t>
  </si>
  <si>
    <t>851877575</t>
  </si>
  <si>
    <t>podklad. vrstva pod kol. ložem</t>
  </si>
  <si>
    <t>v km 0,037-0,100 kol. č.2</t>
  </si>
  <si>
    <t>55,654*6,55 " v km (-0,015000) až km 0,040654 "</t>
  </si>
  <si>
    <t>183,117*7,0 " v km 0,040654 až 0,223771"</t>
  </si>
  <si>
    <t>56,001*6,55 " km 0,223771 až km 0,279772"</t>
  </si>
  <si>
    <t>35</t>
  </si>
  <si>
    <t>564871116</t>
  </si>
  <si>
    <t xml:space="preserve">Podklad ze štěrkodrti ŠD  s rozprostřením a zhutněním, po zhutnění tl. 300 mm</t>
  </si>
  <si>
    <t>1646650471</t>
  </si>
  <si>
    <t>(264,772-33)*2*0,5"podklad ze štěrkodrti za L prefabrikátem na PJD"</t>
  </si>
  <si>
    <t>36</t>
  </si>
  <si>
    <t>565176113</t>
  </si>
  <si>
    <t xml:space="preserve">Asfaltový beton vrstva podkladní ACP 22 (obalované kamenivo hrubozrnné - OKH)  s rozprostřením a zhutněním v pruhu šířky do 3 m, po zhutnění tl. 120 mm</t>
  </si>
  <si>
    <t>616905683</t>
  </si>
  <si>
    <t xml:space="preserve">264,772*(0,62*2) "Podkladní vrstva za  L prefabrikáty v pruzích 2x0,62 m"</t>
  </si>
  <si>
    <t>15*2*7,57 "přechodové oblasti plošně"</t>
  </si>
  <si>
    <t>37</t>
  </si>
  <si>
    <t>573231108</t>
  </si>
  <si>
    <t>Postřik spojovací PS bez posypu kamenivem ze silniční emulze, v množství 0,50 kg/m2</t>
  </si>
  <si>
    <t>-548997037</t>
  </si>
  <si>
    <t>1x spoj. postřik 80% PS-EP,</t>
  </si>
  <si>
    <t>z kationaktivní modif. asf. emulze</t>
  </si>
  <si>
    <t>2522 "pod obrusnou vrstvou"</t>
  </si>
  <si>
    <t>38</t>
  </si>
  <si>
    <t>573191111</t>
  </si>
  <si>
    <t>Postřik infiltrační kationaktivní emulzí v množství 1,00 kg/m2</t>
  </si>
  <si>
    <t>-2043153173</t>
  </si>
  <si>
    <t>1x spoj. postřik infiltrační</t>
  </si>
  <si>
    <t>2404 "pod ložnou vrstvou"</t>
  </si>
  <si>
    <t>39</t>
  </si>
  <si>
    <t>577134131</t>
  </si>
  <si>
    <t xml:space="preserve">Asfaltový beton vrstva obrusná ACO 11 (ABS)  s rozprostřením a se zhutněním z modifikovaného asfaltu v pruhu šířky do 3 m, po zhutnění tl. 40 mm</t>
  </si>
  <si>
    <t>-2007978756</t>
  </si>
  <si>
    <t>2260+251,31</t>
  </si>
  <si>
    <t>40</t>
  </si>
  <si>
    <t>577155132</t>
  </si>
  <si>
    <t xml:space="preserve">Asfaltový beton vrstva ložní ACL 16 (ABH)  s rozprostřením a zhutněním z modifikovaného asfaltu v pruhu šířky do 3 m, po zhutnění tl. 60 mm</t>
  </si>
  <si>
    <t>639921099</t>
  </si>
  <si>
    <t>Vozovka TT – ložná vrstva</t>
  </si>
  <si>
    <t>Plochy odečteny z grafického programu AutoCad</t>
  </si>
  <si>
    <t>55,654*8,40" odkopávky pod odstraněnou podkladní vrstvou v tl. 0,3 m (kol. ložem) v km (-0,015000) až km 0,040654</t>
  </si>
  <si>
    <t>183,117*8,65 "odkopávky pod odstraněnou podkladní vrstvou v tl. 0,3 m (kol. ložem) v km 0,040654 -0,223771</t>
  </si>
  <si>
    <t>55,951*8,40 " odkopávky pod odstraněnou podkladní vrstvou v tl. 0,3 m (kol. ložem) v km 0,223771 až km 0,279722</t>
  </si>
  <si>
    <t>59</t>
  </si>
  <si>
    <t>Kryty pozemních komunikací, letišť a ploch dlážděné</t>
  </si>
  <si>
    <t>41</t>
  </si>
  <si>
    <t>511321021</t>
  </si>
  <si>
    <t xml:space="preserve">Práh nebo deska pro uložení koleje ze žlábkových kolejnic  z betonu železového C 12/15</t>
  </si>
  <si>
    <t>-2030044886</t>
  </si>
  <si>
    <t xml:space="preserve">Svršek TT – Konstrukce PJD – Zřízení podkladního </t>
  </si>
  <si>
    <t xml:space="preserve"> betonu PB C12/15-X0 v tl. 100mm, včetně nákupu, </t>
  </si>
  <si>
    <t xml:space="preserve"> dovozu na stavbu a hutnění</t>
  </si>
  <si>
    <t>40,654*0,675 " v km 0,000000 až km 0,040654</t>
  </si>
  <si>
    <t>183,117*0,700 " v km 0,040654 až 0,223771</t>
  </si>
  <si>
    <t>41,001*0,675 "v km 0,223771 až km 0,264772</t>
  </si>
  <si>
    <t>42</t>
  </si>
  <si>
    <t>511321024</t>
  </si>
  <si>
    <t xml:space="preserve">Práh nebo deska pro uložení koleje ze žlábkových kolejnic  z betonu železového C 20/25</t>
  </si>
  <si>
    <t>-1165677655</t>
  </si>
  <si>
    <t xml:space="preserve"> betonu PB C20/25-XF4 v tl. 120mm, včetně nákupu, </t>
  </si>
  <si>
    <t>40,654*6,75*0,12 " v km 0,000000 až km 0,040654</t>
  </si>
  <si>
    <t>183,117*7,00*0,12 " v km 0,040654 až 0,223771</t>
  </si>
  <si>
    <t>41,001*6,75*0,12 "v km 0,223771 až km 0,264722</t>
  </si>
  <si>
    <t>43</t>
  </si>
  <si>
    <t>511321025</t>
  </si>
  <si>
    <t xml:space="preserve">Práh nebo deska pro uložení koleje ze žlábkových kolejnic  z betonu železového C 30/37</t>
  </si>
  <si>
    <t>760338217</t>
  </si>
  <si>
    <t xml:space="preserve">Svršek TT – Konstrukce PJD – Zalití podkladnic </t>
  </si>
  <si>
    <t xml:space="preserve">a hmoždinek (včetně rektifikačních pražců) </t>
  </si>
  <si>
    <t>nosnou betonovou deskou C30/37-XF3</t>
  </si>
  <si>
    <t xml:space="preserve">Zalití bude 5mm nad ložnou plochou podkladnice. </t>
  </si>
  <si>
    <t xml:space="preserve">Tloušťka betonové desky je min. 280mm </t>
  </si>
  <si>
    <t xml:space="preserve">(z důvodu výškových rozdílů mezi jednotlivými </t>
  </si>
  <si>
    <t>kolejemi bude pro výpočet použita tl. 310mm)</t>
  </si>
  <si>
    <t xml:space="preserve"> včetně nákupu, dovozu a hutnění</t>
  </si>
  <si>
    <t xml:space="preserve">Plocha odečteny z grafického programu AutoCad </t>
  </si>
  <si>
    <t>40,654*6,75*0,31 " v km 0,000000 až km 0,040654</t>
  </si>
  <si>
    <t>183,117*7,00*0,31 " v km 0,040654 až 0,223771</t>
  </si>
  <si>
    <t>41,001*6,75*0,31 "v km 0,223771 až km 0,264772</t>
  </si>
  <si>
    <t>44</t>
  </si>
  <si>
    <t>273361116</t>
  </si>
  <si>
    <t>Výztuž základových konstrukcí desek z betonářské oceli 10 505 (R) nebo BSt 500</t>
  </si>
  <si>
    <t>1960820109</t>
  </si>
  <si>
    <t xml:space="preserve">Konstrukce PJD–ŽB deska–Distanční podložky pro </t>
  </si>
  <si>
    <t xml:space="preserve">uložení horní vrstvy KARI sítě. Budou tvořeny z </t>
  </si>
  <si>
    <t xml:space="preserve"> betonářské výztuže B500B průměru 12mm a </t>
  </si>
  <si>
    <t>budou tvořit stoličky.</t>
  </si>
  <si>
    <t>Celková délka jednoho distančníku bude min.1100mm</t>
  </si>
  <si>
    <t>a předpoklad je umístění 1 ks ma 0,5 m2.</t>
  </si>
  <si>
    <t>Položka zahrnuje nákup, dodávku, ohýbání a manipulaci.</t>
  </si>
  <si>
    <t xml:space="preserve">Plochy odečteny z grafického programu AutoCad </t>
  </si>
  <si>
    <t>HMOTNOST 0,89kg/m</t>
  </si>
  <si>
    <t>40,654*6,75*2*(0,00089*1,1)" v km 0,000000 až km 0,040654</t>
  </si>
  <si>
    <t>183,117*7,00*2*(0,00089*1,1) " v km 0,040654 až 0,223771</t>
  </si>
  <si>
    <t>41,001*6,75*2*(0,00089*1,1) "v km 0,223771 až km 0,264722</t>
  </si>
  <si>
    <t>45</t>
  </si>
  <si>
    <t>31316008</t>
  </si>
  <si>
    <t>síť výztužná svařovaná 100x100mm drát D 8mm</t>
  </si>
  <si>
    <t>1598621942</t>
  </si>
  <si>
    <t xml:space="preserve">Svršek TT – Konstrukce PJD – ŽB deska – </t>
  </si>
  <si>
    <t xml:space="preserve">uložení dvou vrstev KARI sítí pro zřízení </t>
  </si>
  <si>
    <t xml:space="preserve">ŽB desky systému W-Tram. </t>
  </si>
  <si>
    <t xml:space="preserve">Budou užity KARI sítě 8mm a velikosti ok </t>
  </si>
  <si>
    <t>10x10cm (3x2m), včetně distančních podložek,</t>
  </si>
  <si>
    <t>nákupu, dovozu na stavbu a zpracování (stříhání)</t>
  </si>
  <si>
    <t xml:space="preserve">zpracování (stříhání) pro vyplnění celé nutné plochy. </t>
  </si>
  <si>
    <t xml:space="preserve"> Uvažováno s 10% navýšením z důvodu přesahů)</t>
  </si>
  <si>
    <t>Plocha odečtena z grafického programu AutoCad dle výkresu E.11.01.02</t>
  </si>
  <si>
    <t>HMOTNOST KUSU 47,40kg</t>
  </si>
  <si>
    <t>40,654*6,75*2*1,1 " v km 0,000000 až km 0,040654</t>
  </si>
  <si>
    <t>183,117*7,00*2*1,1 " v km 0,040654 až 0,223771</t>
  </si>
  <si>
    <t>41,001*6,75*2*1,1 "v km 0,223771 až km 0,264772</t>
  </si>
  <si>
    <t>46</t>
  </si>
  <si>
    <t>523851014</t>
  </si>
  <si>
    <t xml:space="preserve">Zřízení koleje stykované ze žlábkových kolejnic na nových pražcích z betonu  předpjatého, rozdělení pražců 600 mm</t>
  </si>
  <si>
    <t>1188865411</t>
  </si>
  <si>
    <t xml:space="preserve">Svršek TT – Konstrukce PJD – Pokládka žlábkových </t>
  </si>
  <si>
    <t>kolejnic 57R1</t>
  </si>
  <si>
    <t xml:space="preserve">Definitivní dotažení vrtulí tak, aby bylo dosaženo </t>
  </si>
  <si>
    <t xml:space="preserve"> požadované polohy pružných svěrek a tím </t>
  </si>
  <si>
    <t>požadované síly.</t>
  </si>
  <si>
    <t xml:space="preserve">Použití běžných zatáčeček momentem </t>
  </si>
  <si>
    <t>v rozmezí 180 - 220Nm.</t>
  </si>
  <si>
    <t xml:space="preserve">Délky kolejnic odečteny z grafického programu AutoCad </t>
  </si>
  <si>
    <t>264,772*2</t>
  </si>
  <si>
    <t>47</t>
  </si>
  <si>
    <t>5921189R</t>
  </si>
  <si>
    <t>rektifikační pražec ŽPSV R01 s rektifikačními šrouby</t>
  </si>
  <si>
    <t>1663889855</t>
  </si>
  <si>
    <t>Ostatní konstrukce a práce, bourání</t>
  </si>
  <si>
    <t>48</t>
  </si>
  <si>
    <t>915111112</t>
  </si>
  <si>
    <t xml:space="preserve">Vodorovné dopravní značení stříkané barvou  dělící čára šířky 125 mm souvislá bílá retroreflexní</t>
  </si>
  <si>
    <t>-1339597131</t>
  </si>
  <si>
    <t>294,772 "1x v ose mezikolejového prostoru"</t>
  </si>
  <si>
    <t>49</t>
  </si>
  <si>
    <t>915111122</t>
  </si>
  <si>
    <t xml:space="preserve">Vodorovné dopravní značení stříkané barvou  dělící čára šířky 125 mm přerušovaná bílá retroreflexní</t>
  </si>
  <si>
    <t>-170239740</t>
  </si>
  <si>
    <t>294,772*2 "2x dělící čára mezi tramv. tělesem a jízdními pruhy komunikací"</t>
  </si>
  <si>
    <t>50</t>
  </si>
  <si>
    <t>919112212</t>
  </si>
  <si>
    <t>Frézování drážky asfaltového krytu v šířce 10mm a výšce 20mm vedle hlavy/žlábku kolejnic včetně vyčištění</t>
  </si>
  <si>
    <t>2034365235</t>
  </si>
  <si>
    <t xml:space="preserve">Kryt TT – Asfaltový kryt – Frézování drážky </t>
  </si>
  <si>
    <t xml:space="preserve">sfaltového krytu v šířce 10mm a výšce 20mm </t>
  </si>
  <si>
    <t>vedle hlavy/žlábku kolejnic včetně vyčištění</t>
  </si>
  <si>
    <t xml:space="preserve">(Délky odečteny z grafického programu AutoCad </t>
  </si>
  <si>
    <t>dle výkresu situace stavby)</t>
  </si>
  <si>
    <t>294,722*4</t>
  </si>
  <si>
    <t>51</t>
  </si>
  <si>
    <t>919112233</t>
  </si>
  <si>
    <t xml:space="preserve">Řezání dilatačních spár v živičném krytu  vytvoření komůrky pro těsnící zálivku šířky 20 mm, hloubky 40 mm</t>
  </si>
  <si>
    <t>1714053894</t>
  </si>
  <si>
    <t>Kryt TT – Asfaltový kryt – Frézování drážky</t>
  </si>
  <si>
    <t>asfaltového krytu 40x20mm (spáry na styku</t>
  </si>
  <si>
    <t>nově zřizovaného asfaltového krytu a stávající</t>
  </si>
  <si>
    <t>vozovky) včetně vyčištění</t>
  </si>
  <si>
    <t>294,722*2 "podélné spáry</t>
  </si>
  <si>
    <t>8,7*2 "příčné spáry na začátku a na konci</t>
  </si>
  <si>
    <t>52</t>
  </si>
  <si>
    <t>928126112</t>
  </si>
  <si>
    <t xml:space="preserve">Odstranění zádlažbových panelů  mezi kolejnicemi nebo kolejemi</t>
  </si>
  <si>
    <t>-1225491650</t>
  </si>
  <si>
    <t xml:space="preserve">4,385*294,722 "rozebrání  v celé délce vč. přechodových oblastí"</t>
  </si>
  <si>
    <t>53</t>
  </si>
  <si>
    <t>928641011</t>
  </si>
  <si>
    <t xml:space="preserve">Nátěr paty a stojiny žlábkové kolejnice proti korozi  asfaltovou emulzí</t>
  </si>
  <si>
    <t>-1771989483</t>
  </si>
  <si>
    <t xml:space="preserve">294,722*4 </t>
  </si>
  <si>
    <t>54</t>
  </si>
  <si>
    <t>R2</t>
  </si>
  <si>
    <t>Vodivé propojení kolejnic</t>
  </si>
  <si>
    <t>-33457656</t>
  </si>
  <si>
    <t>55</t>
  </si>
  <si>
    <t>92894611R</t>
  </si>
  <si>
    <t xml:space="preserve">Kompletní dodávka a  montáž odvodnění ve vozovce z ocelových skříní nebo trub  koleje nebo kolejového rozvětvení ze žlábkových kolejnic jednokolejná trať </t>
  </si>
  <si>
    <t>1976255479</t>
  </si>
  <si>
    <t>Nové odvodňovače žlábk. kolejnic</t>
  </si>
  <si>
    <t>v úsecích koleje s kompl. obnovou</t>
  </si>
  <si>
    <t>kolejového svršku</t>
  </si>
  <si>
    <t>56</t>
  </si>
  <si>
    <t>9289461R0</t>
  </si>
  <si>
    <t xml:space="preserve">Kompletní demontáž odvodnění ve vozovce z ocelových skříní nebo trub  koleje nebo kolejového rozvětvení ze žlábkových kolejnic jednokolejná trať</t>
  </si>
  <si>
    <t>580555710</t>
  </si>
  <si>
    <t>Kompletní demontáž kol. odvodňovačů</t>
  </si>
  <si>
    <t>57</t>
  </si>
  <si>
    <t>R3</t>
  </si>
  <si>
    <t>Jádrové vrtání do DN 200</t>
  </si>
  <si>
    <t>1891985134</t>
  </si>
  <si>
    <t>Počet odečten z grafického programu AutoCad dle výkresu E.11.01.02</t>
  </si>
  <si>
    <t>Revizní šachty – Zřízení jádrových vývrtů DN170 ve stěnách revizních šachet pro napojení trativodní trouby DN150, včetně zatěsnění</t>
  </si>
  <si>
    <t>9*2</t>
  </si>
  <si>
    <t>a přípojek odvodňovačů DN150, včetně zatěsnění</t>
  </si>
  <si>
    <t>58</t>
  </si>
  <si>
    <t>89913111R</t>
  </si>
  <si>
    <t>Výměna šachtového rámu tř. D 400 včetně poklopu s osazením a dodáním nového rámu z kompozitu dle standardu DPO</t>
  </si>
  <si>
    <t>1784029712</t>
  </si>
  <si>
    <t xml:space="preserve">výměna stávajících rámů a poklopů šachet DN400 </t>
  </si>
  <si>
    <t>odvodnění kolejiště (přípojky z odvodňovačů)</t>
  </si>
  <si>
    <t>za rámy a poklopy z kompozitu tř. D400</t>
  </si>
  <si>
    <t xml:space="preserve"> V cenách jsou započteny i náklady na odstranění </t>
  </si>
  <si>
    <t xml:space="preserve"> starého rámu, osazení a dodání vyrovnávacích prstenců </t>
  </si>
  <si>
    <t xml:space="preserve"> rámů a poklopů a náklady na vyrovnání povrchu vozovky</t>
  </si>
  <si>
    <t>zdvih max. do 20 mm</t>
  </si>
  <si>
    <t>91</t>
  </si>
  <si>
    <t>Doplňující konstrukce a práce pozemních komunikací, letišť a ploch</t>
  </si>
  <si>
    <t>543141112</t>
  </si>
  <si>
    <t xml:space="preserve">Směrové a výškové vyrovnání koleje nebo kolejového rozvětvení ze žlábkových kolejnic  na pražcích z betonu předpjatého nebo železového</t>
  </si>
  <si>
    <t>850124878</t>
  </si>
  <si>
    <t xml:space="preserve">Svršek TT – Konstrukce PJD – Vyrovnání </t>
  </si>
  <si>
    <t xml:space="preserve"> kolejnicových pásů do GPK pomocí rozchodnic </t>
  </si>
  <si>
    <t xml:space="preserve"> a rektifikačních šroubů na pražcích</t>
  </si>
  <si>
    <t xml:space="preserve">včetně potřebného vybavení a spojkování kolejnic.  </t>
  </si>
  <si>
    <t>Postup výstavby bude upřesněn dodavatelem stavby.</t>
  </si>
  <si>
    <t xml:space="preserve">Délky koleje odečteny z grafického programu AutoCad </t>
  </si>
  <si>
    <t>264,722*2</t>
  </si>
  <si>
    <t>62999211R</t>
  </si>
  <si>
    <t>Zatmelení styčných spar mezi mostními prefabrikáty a konstrukcemi trvale pružným polyuretanovým tmelem včetně vyčištění spar, provedení penetračního nátěru a vyplnění spar pěnou pro spáry šířky do 10 mm</t>
  </si>
  <si>
    <t>-486724538</t>
  </si>
  <si>
    <t xml:space="preserve">Kryt TT – Asfaltový kryt – Těsnění zálivkou </t>
  </si>
  <si>
    <t xml:space="preserve">z polyuretanů nebo polymerů proříznuté spáry </t>
  </si>
  <si>
    <t xml:space="preserve">vedle žlábků a hlavy kolejnice 10x20mm  </t>
  </si>
  <si>
    <t xml:space="preserve"> (styk kolejnice/ asfaltový kryt) včetně povápnění)</t>
  </si>
  <si>
    <t>Délky odečteny z grafického programu AutoCad dle výkresu E.11.01.02</t>
  </si>
  <si>
    <t>61</t>
  </si>
  <si>
    <t>91973221R</t>
  </si>
  <si>
    <t>Styčná pracovní spára při napojení nového živičného povrchu na stávající se zalitím za tepla modifikovanou asfaltovou hmotou s posypem vápenným hydrátem šířky do 15 mm, hloubky do 25 mm včetně prořezání spáry</t>
  </si>
  <si>
    <t>-233411468</t>
  </si>
  <si>
    <t xml:space="preserve">Kryt TT – Asfaltový kryt – Modifikovaná asfaltová </t>
  </si>
  <si>
    <t>zálivka pro vyplnění vyfrézovaných spár 40x20mm</t>
  </si>
  <si>
    <t xml:space="preserve">(styk nově zřizovaný asfaltový kryt a stávající vozovka) </t>
  </si>
  <si>
    <t>včetně povápnění</t>
  </si>
  <si>
    <t xml:space="preserve">Délky odečteny z grafického programu AutoCad </t>
  </si>
  <si>
    <t>62</t>
  </si>
  <si>
    <t>92392111R</t>
  </si>
  <si>
    <t xml:space="preserve">Hrázky, nástupištní zídky,  nástupiště  krajnicová (banketová) hrázka podél kolejového lože z prefabrikátů osazených do písku betonových</t>
  </si>
  <si>
    <t>1011716537</t>
  </si>
  <si>
    <t xml:space="preserve">Svršek TT – Konstrukce PJD – Prefabrikáty tvaru </t>
  </si>
  <si>
    <t xml:space="preserve">L 350x300x100mm z betonu C25/30-XF1, </t>
  </si>
  <si>
    <t>včetně nákupu a dovozu na stavbu,</t>
  </si>
  <si>
    <t xml:space="preserve"> osazení do betonového lože, řezání a případných </t>
  </si>
  <si>
    <t>úprav styčných spár</t>
  </si>
  <si>
    <t>997</t>
  </si>
  <si>
    <t>Přesun sutě</t>
  </si>
  <si>
    <t>63</t>
  </si>
  <si>
    <t>997221561</t>
  </si>
  <si>
    <t xml:space="preserve">Vodorovná doprava suti  bez naložení, ale se složením a s hrubým urovnáním z kusových materiálů, na vzdálenost do 1 km</t>
  </si>
  <si>
    <t>1226350935</t>
  </si>
  <si>
    <t>Doprava panelů na skládku zhotovitele</t>
  </si>
  <si>
    <t>předpokládná vzdálenost skládky do 7 km</t>
  </si>
  <si>
    <t>439,401 "odstraněné zádlažbové panely"</t>
  </si>
  <si>
    <t>64</t>
  </si>
  <si>
    <t>997221569</t>
  </si>
  <si>
    <t xml:space="preserve">Vodorovná doprava suti  bez naložení, ale se složením a s hrubým urovnáním Příplatek k ceně za každý další i započatý 1 km přes 1 km</t>
  </si>
  <si>
    <t>-1920877345</t>
  </si>
  <si>
    <t>439,401*6 "odstraněné zádlažbové panely"</t>
  </si>
  <si>
    <t>65</t>
  </si>
  <si>
    <t>997221571</t>
  </si>
  <si>
    <t xml:space="preserve">Vodorovná doprava vybouraných hmot  bez naložení, ale se složením a s hrubým urovnáním na vzdálenost do 1 km</t>
  </si>
  <si>
    <t>1121719073</t>
  </si>
  <si>
    <t>Doprava suti na skládku zhotovitele</t>
  </si>
  <si>
    <t>1194,608 "kamenivo těžené z kolej. lože, příp. odkup kameniva zhotovitelem"</t>
  </si>
  <si>
    <t>23,047 "vybour. živičný kryt tl. do 250 mm"</t>
  </si>
  <si>
    <t>107,850 "odfréz. ložná vrstva tl. 60 mm"</t>
  </si>
  <si>
    <t xml:space="preserve">120,625 "odfréz. obrusná vrstva tl. 40 mm" </t>
  </si>
  <si>
    <t>866,540*1,8 "odkopávky - horniny tř. 1,2"</t>
  </si>
  <si>
    <t>43,496*1,8 "hloubení rýh - horniny tř. 1,2"</t>
  </si>
  <si>
    <t>66</t>
  </si>
  <si>
    <t>997221579</t>
  </si>
  <si>
    <t xml:space="preserve">Vodorovná doprava vybouraných hmot  bez naložení, ale se složením a s hrubým urovnáním na vzdálenost Příplatek k ceně za každý další i započatý 1 km přes 1 km</t>
  </si>
  <si>
    <t>1402939754</t>
  </si>
  <si>
    <t>3084,195*6 "na skládku zhotovitele,předpokládná vzdálenost skládky do 7 km"</t>
  </si>
  <si>
    <t>67</t>
  </si>
  <si>
    <t>99722157R</t>
  </si>
  <si>
    <t xml:space="preserve">Vodorovná doprava vybouraných hmotbez naložení, ale se složením a s hrubým urovnáním na vzdálenost do 1 km pro sanaci pláně  </t>
  </si>
  <si>
    <t>788700495</t>
  </si>
  <si>
    <t>Sanace pláně (ativní zóny)</t>
  </si>
  <si>
    <t>1135,654*1,8 "odkopávky - kamenivo"</t>
  </si>
  <si>
    <t>68</t>
  </si>
  <si>
    <t>997221579R</t>
  </si>
  <si>
    <t xml:space="preserve">Vodorovná doprava vybouraných hmot  bez naložení, ale se složením a s hrubým urovnáním na vzdálenost Příplatek k ceně za každý další i započatý 1 km přes 1 km. Pro sanaci pláně</t>
  </si>
  <si>
    <t>-1396124313</t>
  </si>
  <si>
    <t>2044,177*1,8 *6 "na skládku zhotovitele, předpokládaná vzdálenost 7 km"</t>
  </si>
  <si>
    <t>69</t>
  </si>
  <si>
    <t>997221845</t>
  </si>
  <si>
    <t>Poplatek za uložení stavebního odpadu na skládce (skládkovné) asfaltového bez obsahu dehtu zatříděného do Katalogu odpadů pod kódem 170 302</t>
  </si>
  <si>
    <t>770582228</t>
  </si>
  <si>
    <t>70</t>
  </si>
  <si>
    <t>997221855</t>
  </si>
  <si>
    <t>Poplatek za uložení stavebního odpadu na skládce (skládkovné) zeminy a kameniva zatříděného do Katalogu odpadů pod kódem 170 504</t>
  </si>
  <si>
    <t>-2040021105</t>
  </si>
  <si>
    <t>1194,608 "kamenivo těžené z kolejového lože, příp. odkup kameniva zhotovitelem"</t>
  </si>
  <si>
    <t>43,496*1,8 "hloubení rýh - horniny tř.1,2</t>
  </si>
  <si>
    <t>71</t>
  </si>
  <si>
    <t>997221855R</t>
  </si>
  <si>
    <t>Poplatek za uložení stavebního odpadu na skládce (skládkovné) zeminy a kameniva zatříděného do Katalogu odpadů pod kódem 170 504. Pro sanaci pláně</t>
  </si>
  <si>
    <t>-2108040049</t>
  </si>
  <si>
    <t>2044,177 "odkopávky pro sanaci pláně - sypké, kamenivo"</t>
  </si>
  <si>
    <t>72</t>
  </si>
  <si>
    <t>997241511</t>
  </si>
  <si>
    <t xml:space="preserve">Doprava vybouraných hmot, konstrukcí nebo suti  vodorovné přemístění vybouraných hmot nebo konstrukcí, na vzdálenost do 7 km</t>
  </si>
  <si>
    <t>-2038309091</t>
  </si>
  <si>
    <t>183,348 "Vyjmutá kolejová pole na skládku zhotovotele k rozebrání"</t>
  </si>
  <si>
    <t>73</t>
  </si>
  <si>
    <t>997242521</t>
  </si>
  <si>
    <t xml:space="preserve">Vodorovná doprava nových kolejnic na staveništěí  s naložením, složením a hrubým urovnáním kolejnic nebo kolejových konstrukcí, na vzdálenost do 5 km</t>
  </si>
  <si>
    <t>-1856162646</t>
  </si>
  <si>
    <t>66,489 "doprava nových kolejnic objednatele z Ústředních dílen Matinov na staveniště,cca 17 km"</t>
  </si>
  <si>
    <t>74</t>
  </si>
  <si>
    <t>997242529</t>
  </si>
  <si>
    <t xml:space="preserve">Vodorovná doprava nových kolejnic na staveniště  s naložením, složením a hrubým urovnáním kolejnic, na vzdálenost Příplatek k ceně za každý další i započatý 1 km</t>
  </si>
  <si>
    <t>1469052572</t>
  </si>
  <si>
    <t>66,489*12 "doprava nových kolejnic objednatele z Ústředních dílen Matinov na staveniště,cca 17 km"</t>
  </si>
  <si>
    <t>75</t>
  </si>
  <si>
    <t>R4</t>
  </si>
  <si>
    <t>Odkup dřevěných pražců</t>
  </si>
  <si>
    <t>618514256</t>
  </si>
  <si>
    <t>(294,722*2)/0,6*0,090</t>
  </si>
  <si>
    <t>76</t>
  </si>
  <si>
    <t>R5</t>
  </si>
  <si>
    <t>Odkup výziskaných kolejí a kol. konstrukcí</t>
  </si>
  <si>
    <t>795431558</t>
  </si>
  <si>
    <t>66,489</t>
  </si>
  <si>
    <t>77</t>
  </si>
  <si>
    <t>R6</t>
  </si>
  <si>
    <t>Odkup drobného kolejiva</t>
  </si>
  <si>
    <t>-2127169922</t>
  </si>
  <si>
    <t xml:space="preserve">drobné kolejivo, </t>
  </si>
  <si>
    <t>1964*(8,52+2,46)/1000 "hmot. podkladnice + 2 x komplet upevň."</t>
  </si>
  <si>
    <t>78</t>
  </si>
  <si>
    <t>R7</t>
  </si>
  <si>
    <t>Odkup vytěženého kameniva z kol. lože</t>
  </si>
  <si>
    <t>-117315579</t>
  </si>
  <si>
    <t>1194,409</t>
  </si>
  <si>
    <t>79</t>
  </si>
  <si>
    <t>R8</t>
  </si>
  <si>
    <t>Odkup vyzískaných zádlažbových panelů</t>
  </si>
  <si>
    <t>1886429278</t>
  </si>
  <si>
    <t>998</t>
  </si>
  <si>
    <t>Přesun hmot</t>
  </si>
  <si>
    <t>80</t>
  </si>
  <si>
    <t>998243011</t>
  </si>
  <si>
    <t xml:space="preserve">Přesun hmot pro svršek kolejí nebo kolejišť pro tramvaj kromě metra  jakéhokoliv rozsahu dopravní vzdálenost do 1 000 m</t>
  </si>
  <si>
    <t>1819516099</t>
  </si>
  <si>
    <t>PSV</t>
  </si>
  <si>
    <t>Práce a dodávky PSV</t>
  </si>
  <si>
    <t>714</t>
  </si>
  <si>
    <t>Akustická a protiotřesová opatření</t>
  </si>
  <si>
    <t>81</t>
  </si>
  <si>
    <t>714451001</t>
  </si>
  <si>
    <t xml:space="preserve">Montáž antivibračních rohoží stavebních konstrukcí a strojních zařízení  z recyklované pryže volně položených vodorovně nebo svisle</t>
  </si>
  <si>
    <t>-1192753915</t>
  </si>
  <si>
    <t>40,654*7,37 " v km 0,000000 až km 0,040654</t>
  </si>
  <si>
    <t>183,117*7,62 " v km 0,040654 až 0,223771</t>
  </si>
  <si>
    <t>40,951*7,37 "v km 0,223771 až km 0,264722</t>
  </si>
  <si>
    <t>82</t>
  </si>
  <si>
    <t>27245010</t>
  </si>
  <si>
    <t>deska antivibrační recyklovaná pryž 650kg/m3 tl 24mm černá</t>
  </si>
  <si>
    <t>2066421357</t>
  </si>
  <si>
    <t>1996,781*1,05 "5% ztratné"</t>
  </si>
  <si>
    <t>2096,62*1,05 'Přepočtené koeficientem množství</t>
  </si>
  <si>
    <t>83</t>
  </si>
  <si>
    <t>R9</t>
  </si>
  <si>
    <t>Betonové lože z betonu C20/25-XF3 pro uložení prefabrikátu tvaru L</t>
  </si>
  <si>
    <t>-2081389929</t>
  </si>
  <si>
    <t xml:space="preserve">Svršek TT – Konstrukce PJD – Betonové lože </t>
  </si>
  <si>
    <t xml:space="preserve">z betonu C20/25-XF3 tl. min. 150mm pro </t>
  </si>
  <si>
    <t>pro uložení prefabrikátů tavru L</t>
  </si>
  <si>
    <t>včetně nákupu a dovozu na stavbu</t>
  </si>
  <si>
    <t>dle výkresu charakt. řezy</t>
  </si>
  <si>
    <t>264,772*0,206</t>
  </si>
  <si>
    <t>84</t>
  </si>
  <si>
    <t>R10</t>
  </si>
  <si>
    <t>Dodávka+Montáž, ochrana paty kolejnice systémovým pružným návlekem systému W-Tram</t>
  </si>
  <si>
    <t>411030861</t>
  </si>
  <si>
    <t xml:space="preserve">Svršek TT – Konstrukce PJD – Ochrana paty kolejnice </t>
  </si>
  <si>
    <t xml:space="preserve">kolejnice systémových pružným návlekem systému </t>
  </si>
  <si>
    <t>W-Tram včetně nákupu, dodávky a manipulace</t>
  </si>
  <si>
    <t>264,772*2*2</t>
  </si>
  <si>
    <t>0,912 "Zaokrouhlení na metry</t>
  </si>
  <si>
    <t>85</t>
  </si>
  <si>
    <t>R11</t>
  </si>
  <si>
    <t>Dodávka+Montáž, systémových oboustranných bokovnic W-Tram</t>
  </si>
  <si>
    <t>-885729831</t>
  </si>
  <si>
    <t xml:space="preserve">Svršek TT – Konstrukce PJD – Lepení systémových </t>
  </si>
  <si>
    <t xml:space="preserve">oboustraných pryžových bokovnic W-Tram, včetně </t>
  </si>
  <si>
    <t>nákupu, dovozu, manipulace a lepícího prostředku</t>
  </si>
  <si>
    <t>0,912 "Zaokrouhlení na celé metry</t>
  </si>
  <si>
    <t>86</t>
  </si>
  <si>
    <t>R12</t>
  </si>
  <si>
    <t>Dodávka+Montáž, uložení a motáž uzlů upevnění W-Tam</t>
  </si>
  <si>
    <t>-706016511</t>
  </si>
  <si>
    <t xml:space="preserve">Svršek TT – Konstrukce PJD – Uložení a montáž </t>
  </si>
  <si>
    <t>uzlů upevnění konstrukce W-Tram</t>
  </si>
  <si>
    <t xml:space="preserve">vzdálenost  (rozdělení) uzlů je 600 mm</t>
  </si>
  <si>
    <t>Položka (1 uzel) zahrnuje: plastové hmoždinky Sdu 26 (2x),</t>
  </si>
  <si>
    <t>plastové podkladnice Ulp 150/120 AT 35mm (1x),</t>
  </si>
  <si>
    <t xml:space="preserve">pryžová podložka ZW 700/148/125 7mm (1x), </t>
  </si>
  <si>
    <t>úhlová vodící vložka Wfk 14K (2x), podložka Uls 7 (2x),</t>
  </si>
  <si>
    <t>Vrtule Ss 36-220 CZ (2x), pružná svěrka Skl 14 (2x)</t>
  </si>
  <si>
    <t>plastová krytka uzlu ADK-5 (2x)</t>
  </si>
  <si>
    <t>včetně nákupu, dodávky a manipulace</t>
  </si>
  <si>
    <t>Délky kolejnic odečteny z grafického programu AutoCad dle výkresu E.11.01.02</t>
  </si>
  <si>
    <t>264,772*2/0,6*2</t>
  </si>
  <si>
    <t>0,853 "zaokrouhlení na celé kusy</t>
  </si>
  <si>
    <t>87</t>
  </si>
  <si>
    <t>R13</t>
  </si>
  <si>
    <t>Frézování otvorů pro odvodnění žlábků kolejnic</t>
  </si>
  <si>
    <t>1955833541</t>
  </si>
  <si>
    <t>SO 03 - Nástupiště</t>
  </si>
  <si>
    <t xml:space="preserve"> </t>
  </si>
  <si>
    <t xml:space="preserve">Dopravní podnik Ostrava a.s. </t>
  </si>
  <si>
    <t>Dopravní projektování s.r.o.</t>
  </si>
  <si>
    <t>Ing. Radek Hybner</t>
  </si>
  <si>
    <t xml:space="preserve">    998 - Přesun hmot</t>
  </si>
  <si>
    <t>5 - Komunikace pozemní</t>
  </si>
  <si>
    <t>8 - Trubní vedení</t>
  </si>
  <si>
    <t>9 - Ostatní konstrukce a práce, bourání</t>
  </si>
  <si>
    <t>113107165</t>
  </si>
  <si>
    <t>Odstranění podkladů nebo krytů strojně plochy jednotlivě přes 50 m2 do 200 m2 s přemístěním hmot na skládku na vzdálenost do 20 m nebo s naložením na dopravní prostředek z kameniva hrubého drceného, o tl. vrstvy přes 400 do 500 mm</t>
  </si>
  <si>
    <t>-997986093</t>
  </si>
  <si>
    <t>PSC</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</si>
  <si>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a) –7111 až –7113, –7151 až -7153, -7211 až -7213 a -7311 až -7313 lze použít i pro odstranění podkladů nebo krytů ze štěrkopísku, škváry, strusky nebo z mechanicky zpevněných zemin, b) –7121 až 7125, –7161 až -7165, -7221 až -7225 a -7321 až -7325 lze použít i pro odstranění podkladů nebo krytů ze zemin stabilizovaných vápnem, c) –7130 až -7134, –7170 až -7174, –7230 až -7234 a -7330 až -7334 lze použít i pro odstranění dlažeb uložených do betonového lože a dlažeb z mozaiky uložených do cementové malty nebo podkladu ze zemin stabilizovaných cementem. 3. Ceny lze použít i pro odstranění podkladů nebo krytů opatřených živičnými postřiky nebo nátěry. 4. Ceny odlišené podle tloušťky (např. do 100 mm, do 200 mm) jsou určeny vždy pro celou tloušťku jednotlivých konstrukcí.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 6. Přemístění vybouraného materiálu větší vzdálenost, než je uvedeno, se oceňuje cenami souborů cen 997 22-1 Vodorovná doprava suti. 7. Ceny -714 . , -718 . , –724 . a -734 . nelze použít pro odstranění podkladu nebo krytu frézováním. </t>
  </si>
  <si>
    <t>585</t>
  </si>
  <si>
    <t>113107182</t>
  </si>
  <si>
    <t>Odstranění podkladů nebo krytů strojně plochy jednotlivě přes 50 m2 do 200 m2 s přemístěním hmot na skládku na vzdálenost do 20 m nebo s naložením na dopravní prostředek živičných, o tl. vrstvy přes 50 do 100 mm</t>
  </si>
  <si>
    <t>1070240324</t>
  </si>
  <si>
    <t>113202111</t>
  </si>
  <si>
    <t xml:space="preserve">Vytrhání obrub  s vybouráním lože, s přemístěním hmot na skládku na vzdálenost do 3 m nebo s naložením na dopravní prostředek z krajníků nebo obrubníků stojatých</t>
  </si>
  <si>
    <t>916089176</t>
  </si>
  <si>
    <t>bourání stávajících krájníků nástupních ostrůvků</t>
  </si>
  <si>
    <t>75+75</t>
  </si>
  <si>
    <t xml:space="preserve">Odkopávky a prokopávky nezapažené  s přehozením výkopku pro sanaci zemní pláně  v horninách tř. 1 a 2 do 100 m3</t>
  </si>
  <si>
    <t>-1969897894</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</si>
  <si>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</si>
  <si>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Odkopávky pro konstrukci nástupiště</t>
  </si>
  <si>
    <t>(32+32)*0,7 + (30*0,2)</t>
  </si>
  <si>
    <t>162701105</t>
  </si>
  <si>
    <t xml:space="preserve">Vodorovné přemístění výkopku nebo sypaniny po suchu  na obvyklém dopravním prostředku, bez naložení výkopku, avšak se složením bez rozhrnutí z horniny tř. 1 až 4 na vzdálenost přes 9 000 do 10 000 m</t>
  </si>
  <si>
    <t>-976850452</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</si>
  <si>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</si>
  <si>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(32+32)*0,7+(30*0,2)</t>
  </si>
  <si>
    <t>175101201</t>
  </si>
  <si>
    <t>Obsypání objektů nad přilehlým původním terénem sypaninou z vhodných hornin 1 až 4 nebo materiálem uloženým ve vzdálenosti do 3 m od vnějšího kraje objektu pro jakoukoliv míru zhutnění bez prohození sypaniny sítem</t>
  </si>
  <si>
    <t>1527875601</t>
  </si>
  <si>
    <t xml:space="preserve">Poznámka k souboru cen:_x000d_
1. Ceny jsou určeny pro objem obsypu do vzdálenosti 3 m od přilehlého líce objektu nad přilehlým původním terénem. Zásyp pod tímto terénem se oceňuje jako zásyp okolo objektu cenami 174 10-1101, 174 10-1103 nebo 174 20-1101 a 174 20-1103; zbývající obsyp se ocení příslušnými cenami souboru cen 171 . 0-11 Uložení sypaniny do násypů. 2. Ceny platí i pro sypání ochranných valů nebo těch jejich částí, jejichž šířka je v koruně menší než 3 m. Uložení výkopku (sypaniny) do zmíněných valů nebo jejich částí, jejichž šířka v koruně je 3 m a více, se oceňuje cenou 171 20-1101 Uložení sypaniny do nezhutněných násypů. 3. Ceny nelze použít pro obsyp potrubí; tento se oceňuje cenami 175 11-11 Obsyp potrubí ručně, nebo 175 15-11 Obsypání potrubí strojně. 4. V cenách nejsou započteny náklady na: a) svahování obsypu; toto se oceňuje cenami souboru cen 182 . 0-11 Svahování, b) humusování obsypu; toto se oceňuje cenami souboru cen 18 . 30-11 Rozprostření a urovnání ornice, c) osetí obsypu; toto se oceňuje příslušnými cenami souborů cen části A Zřízení konstrukcí katalogu 823-2 Rekultivace. 5. Vzdáleností do 3 m uvedenou v popisu souboru cen se rozumí nejkratší vzdálenost těžiště hromady nebo dočasné skládky, z níž se sypanina odebírá, od vnějšího okraje objektu. Použije-li se pro obsyp objektů sypaniny ze zeminy, kterou je nutno přemisťovat ze vzdálenosti přes 30 m od vnějšího okraje objektu a rozpojovat, oceňuje se toto a) přemístění sypaniny cenami souboru cen 162 . 0-1 . Vodorovné přemístění výkopku, b) rozpojení dle čl. 3172 Všeobecných podmínek katalogu přičemž se vzdálenost 3 m od celkové vzdálenosti neodečítá. 6. Míru zhutnění předepisuje projekt. 7. V cenách nejsou zahrnuty náklady na nakupovanou sypaninu. Tato se oceňuje ve specifikaci. </t>
  </si>
  <si>
    <t>násypy, zásypy za obrubou</t>
  </si>
  <si>
    <t>z propustné nenamrzavé zeminy</t>
  </si>
  <si>
    <t>(32+32)*0,2</t>
  </si>
  <si>
    <t>181951102</t>
  </si>
  <si>
    <t xml:space="preserve">Úprava pláně vyrovnáním výškových rozdílů  v hornině tř. 1 až 4 se zhutněním</t>
  </si>
  <si>
    <t>1902118714</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</si>
  <si>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</si>
  <si>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160</t>
  </si>
  <si>
    <t>Bourání stávajích označníků - vč. odvozu na skládku zhotovitele a poplatku za skládku</t>
  </si>
  <si>
    <t>-1229567001</t>
  </si>
  <si>
    <t>vč. odvozu na skládku zhotovitele</t>
  </si>
  <si>
    <t>a poplatku za uložení na skládku</t>
  </si>
  <si>
    <t>998225111</t>
  </si>
  <si>
    <t xml:space="preserve">Přesun hmot pro komunikace s krytem z kameniva, monolitickým betonovým nebo živičným  dopravní vzdálenost do 200 m jakékoliv délky objektu</t>
  </si>
  <si>
    <t>478557910</t>
  </si>
  <si>
    <t xml:space="preserve">Poznámka k souboru cen:_x000d_
1. Ceny lze použít i pro plochy letišť s krytem monolitickým betonovým nebo živičným. </t>
  </si>
  <si>
    <t>997221551</t>
  </si>
  <si>
    <t xml:space="preserve">Vodorovná doprava suti  bez naložení, ale se složením a s hrubým urovnáním ze sypkých materiálů, na vzdálenost do 1 km</t>
  </si>
  <si>
    <t>-213315323</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</si>
  <si>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</si>
  <si>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bourání konstrukce nástupiště</t>
  </si>
  <si>
    <t>chodníky, nástupiště</t>
  </si>
  <si>
    <t>170*0,5*1,8 + (30*0,2*1,8)</t>
  </si>
  <si>
    <t>997221559</t>
  </si>
  <si>
    <t>1314912220</t>
  </si>
  <si>
    <t>ZKD 9x , předpokl. vzdálenost do 10 km</t>
  </si>
  <si>
    <t>163,8*9</t>
  </si>
  <si>
    <t>1202562541</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</si>
  <si>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</si>
  <si>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 xml:space="preserve">souhrn sutě z bourání </t>
  </si>
  <si>
    <t>-1660649440</t>
  </si>
  <si>
    <t xml:space="preserve">Poznámka k souboru cen:_x000d_
1. Ceny nelze použít pro vodorovnou dopravu vybouraných hmot po železnici, po vodě nebo neobvyklými dopravními prostředky. 2. Je-li na dopravní dráze pro vodorovnou dopravu vybouraných hmot překážka, pro kterou je nutno vybourané hmoty překládat z jednoho dopravního prostředku na druhý, oceňuje se tato doprava v každém úseku samostatně. </t>
  </si>
  <si>
    <t>bourání asfaltových ploch</t>
  </si>
  <si>
    <t>120*0,05*2</t>
  </si>
  <si>
    <t>vytrhání žul. obrubníku OP3 včetně lože</t>
  </si>
  <si>
    <t>(75+75)*0,15</t>
  </si>
  <si>
    <t>1836469570</t>
  </si>
  <si>
    <t>34,5*9</t>
  </si>
  <si>
    <t>997221815</t>
  </si>
  <si>
    <t>Poplatek za uložení betonového odpadu na skládce (skládkovné)</t>
  </si>
  <si>
    <t>289230596</t>
  </si>
  <si>
    <t>vytrhání žul. obrubníku OP3</t>
  </si>
  <si>
    <t>-1495697643</t>
  </si>
  <si>
    <t>odstranění povrchu nástupišť</t>
  </si>
  <si>
    <t>564871111</t>
  </si>
  <si>
    <t xml:space="preserve">Podklad ze štěrkodrti ŠD  s rozprostřením a zhutněním, po zhutnění tl. 250 mm</t>
  </si>
  <si>
    <t>685542579</t>
  </si>
  <si>
    <t>(75*2) " nástupní ostrůvek</t>
  </si>
  <si>
    <t>(15*2) "rampa na nástupiště, zpevněná plocha</t>
  </si>
  <si>
    <t>Podklad ze štěrkodrti ŠD 0-63 s rozprostřením a zhutněním, po zhutnění tl. 300 mm</t>
  </si>
  <si>
    <t>43757195</t>
  </si>
  <si>
    <t>(75*2) "nástupní ostrůvek</t>
  </si>
  <si>
    <t>596211212</t>
  </si>
  <si>
    <t>Kladení dlažby z betonových zámkových dlaždic komunikací pro pěší s ložem z kameniva těženého nebo drceného tl. do 40 mm, s vyplněním spár s dvojitým hutněním, vibrováním a se smetením přebytečného materiálu na krajnici tl. 80 mm skupiny A, pro plochy přes 100 do 300 m2</t>
  </si>
  <si>
    <t>-445356849</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</si>
  <si>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 2. V cenách jsou započteny i náklady na dodání hmot pro lože a na dodání materiálu na výplň spár. 3. V cenách nejsou započteny náklady na dodání zámkové dlažby, které se oceňuje ve specifikaci; ztratné lze dohodnout u plochy a) do 100 m2 ve výši 3 %, b) přes 100 do 300 m2 ve výši 2 %, c) přes 300 m2 ve výši 1 %. 4. Část lože přesahující tloušťku 40 mm se oceňuje cenami souboru cen 451 . . -9 . Příplatek za každých dalších 10 mm tloušťky podkladu nebo lože. </t>
  </si>
  <si>
    <t xml:space="preserve"> nástupiště </t>
  </si>
  <si>
    <t>(50*2) "nástupiště, šedá dlažba</t>
  </si>
  <si>
    <t>(14*2) "nástupiště, reliéfní dlažba, červená</t>
  </si>
  <si>
    <t>(10*2) "nástupiště, kontrastní dlažba-červená</t>
  </si>
  <si>
    <t>(66*0,4) "nástupiště, podélné drážky</t>
  </si>
  <si>
    <t>rampa na nástupiště</t>
  </si>
  <si>
    <t>(5*2) "chodník, šedá dlažba</t>
  </si>
  <si>
    <t>(1,5*2) "chodník, reliéfní dlažba, červená</t>
  </si>
  <si>
    <t>zpevněná plocha</t>
  </si>
  <si>
    <t>(6,5*2) "zp. plocha, šedá dlažba</t>
  </si>
  <si>
    <t>(4*2) "zp. plocha, reliéfní dlažba červená</t>
  </si>
  <si>
    <t>59245020</t>
  </si>
  <si>
    <t>dlažba skladebná betonová 200x100x80mm přírodní</t>
  </si>
  <si>
    <t>1429543143</t>
  </si>
  <si>
    <t>nástupiště</t>
  </si>
  <si>
    <t>(50*2)</t>
  </si>
  <si>
    <t>5*2</t>
  </si>
  <si>
    <t>6,5*2</t>
  </si>
  <si>
    <t>59245007R</t>
  </si>
  <si>
    <t>dlažba skladebná betonová pro nevidomé - podélné dážky 20 x 20 x 8 cm šedá</t>
  </si>
  <si>
    <t>-2085372244</t>
  </si>
  <si>
    <t>(33+33)*0,4</t>
  </si>
  <si>
    <t>59245005</t>
  </si>
  <si>
    <t>dlažba skladebná betonová 20x10x8 cm červená</t>
  </si>
  <si>
    <t>-667638208</t>
  </si>
  <si>
    <t>10*2</t>
  </si>
  <si>
    <t>59245006R</t>
  </si>
  <si>
    <t>dlažba skladebná betonová pro nevidomé 200x100x80mm barevná</t>
  </si>
  <si>
    <t>1869201950</t>
  </si>
  <si>
    <t>14*2</t>
  </si>
  <si>
    <t>1,5*2</t>
  </si>
  <si>
    <t>4*2</t>
  </si>
  <si>
    <t>Trubní vedení</t>
  </si>
  <si>
    <t>871310430</t>
  </si>
  <si>
    <t>Montáž kanalizačního potrubí z plastů z polypropylenu PP korugovaného SN 16 DN 160</t>
  </si>
  <si>
    <t>1004091096</t>
  </si>
  <si>
    <t xml:space="preserve">Poznámka k souboru cen:_x000d_
1. V cenách montáže potrubí nejsou započteny náklady na dodání trub, elektrospojek a těsnicích kroužků pokud tyto nejsou součástí dodávky potrubí. Tyto náklady se oceňují ve specifikaci. 2. V cenách potrubí z trubek polyetylenových a polypropylenových nejsou započteny náklady na dodání tvarovek použitých pro napojení na jiný druh potrubí; tvarovky se oceňují ve specifikaci. 3. Ztratné lze dohodnout: a) u trub kanalizačních z tvrdého PVC ve směrné výši 3 %, b) u trub polyetylenových a polypropylenových ve směrné výši 1,5. </t>
  </si>
  <si>
    <t>40+40 "chránička</t>
  </si>
  <si>
    <t>28617275</t>
  </si>
  <si>
    <t>trubka kanalizační PP korugovaná DN 150x6000 mm SN 16</t>
  </si>
  <si>
    <t>-1977809029</t>
  </si>
  <si>
    <t>89913112R</t>
  </si>
  <si>
    <t>Výměna krytí šoupěte (hrníček) s dodáním nového</t>
  </si>
  <si>
    <t>-1162173818</t>
  </si>
  <si>
    <t xml:space="preserve">Poznámka k souboru cen:_x000d_
1. V cenách jsou započteny i náklady na odstranění starého rámu, osazení a dodání vyrovnávacích prstenců a nového rámu a náklady na vyrovnání povrchu vozovky. </t>
  </si>
  <si>
    <t>výměna stávajících poklopů</t>
  </si>
  <si>
    <t>899431111</t>
  </si>
  <si>
    <t xml:space="preserve">Výšková úprava uličního vstupu nebo vpusti do 200 mm  zvýšením krycího hrnce, šoupěte nebo hydrantu bez úpravy armatur</t>
  </si>
  <si>
    <t>-255216261</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</si>
  <si>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</si>
  <si>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911111112R</t>
  </si>
  <si>
    <t>Montáž regulačního sloupku</t>
  </si>
  <si>
    <t>ks</t>
  </si>
  <si>
    <t>-1463002097</t>
  </si>
  <si>
    <t xml:space="preserve">Poznámka k souboru cen:_x000d_
1. Zábradlí je kotveno po 2 m. 2. V ceně jsou započteny i náklady na: a) vykopání jamek pro sloupky s odhozením výkopku na hromadu nebo naložením na dopravní prostředek i náklady na betonový základ; b) u ceny 911 11-1111 betonový základ; c) u ceny 911 12-1111 vruty. 3. V cenách nejsou započteny náklady na: a) dodání zábradlí (dílů zábradlí), tyto se oceňují ve specifikaci; b) nátěry zábradlí, tyto se oceňují jako práce PSV příslušnými cenami katalogu 800-783 Nátěry; c) zřízení betonového podkladu u položky 911 12-1111. </t>
  </si>
  <si>
    <t>montáž regulačních sloupků</t>
  </si>
  <si>
    <t>Kotvení zábradlí, vč. vykopu jamek,</t>
  </si>
  <si>
    <t>zřízení bet. patek a dodávku kotvícího materiálu</t>
  </si>
  <si>
    <t>25+25</t>
  </si>
  <si>
    <t>5539153R5</t>
  </si>
  <si>
    <t>Dodávka materiálu regulačního sloupku</t>
  </si>
  <si>
    <t>-630435144</t>
  </si>
  <si>
    <t xml:space="preserve">Kompletní dodávka materiálu </t>
  </si>
  <si>
    <t>bude upřesněna dle dílenské dokumentace</t>
  </si>
  <si>
    <t>zhotovitele</t>
  </si>
  <si>
    <t>914111111</t>
  </si>
  <si>
    <t xml:space="preserve">Montáž svislé dopravní značky základní  velikosti do 1 m2 objímkami na sloupky nebo konzoly</t>
  </si>
  <si>
    <t>293948663</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</si>
  <si>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</si>
  <si>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40444236</t>
  </si>
  <si>
    <t>značka dopravní svislá FeZn NK 750 x 750 mm</t>
  </si>
  <si>
    <t>-1319873722</t>
  </si>
  <si>
    <t>2 "IJ4a</t>
  </si>
  <si>
    <t>40445408</t>
  </si>
  <si>
    <t>značka dopravní svislá nereflexní FeZn prolis 1100x500mm</t>
  </si>
  <si>
    <t>232210835</t>
  </si>
  <si>
    <t>2 "Z4b</t>
  </si>
  <si>
    <t>91451111R</t>
  </si>
  <si>
    <t xml:space="preserve">Montáž sloupku dopravních značek  délky do 3,5 m do betonového základu</t>
  </si>
  <si>
    <t>1452544047</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</si>
  <si>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</si>
  <si>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Zastávky - Nástupiště - Označník IJ 4d</t>
  </si>
  <si>
    <t>Zřízení základ. patek z bet. C25/30-XF4</t>
  </si>
  <si>
    <t>600x300x800, vč. dodávky betonu a hutnění</t>
  </si>
  <si>
    <t>Součástí je i výkop pro betonáž základ.</t>
  </si>
  <si>
    <t>patek.</t>
  </si>
  <si>
    <t>40445230</t>
  </si>
  <si>
    <t>sloupek Zn pro dopravní značku D 70mm v 350mm</t>
  </si>
  <si>
    <t>1110583506</t>
  </si>
  <si>
    <t>916131213</t>
  </si>
  <si>
    <t>Osazení silničního obrubníku betonového se zřízením lože, s vyplněním a zatřením spár cementovou maltou stojatého s boční opěrou z betonu prostého, do lože z betonu prostého</t>
  </si>
  <si>
    <t>853758194</t>
  </si>
  <si>
    <t xml:space="preserve">Poznámka k souboru cen:_x000d_
1. V cenách silničních obrubníků ležatých i stojatých jsou započteny: a) pro osazení do lože z kameniva těženého i náklady na dodání hmot pro lože tl. 80 až 100 mm, b) pro osazení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</si>
  <si>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obrub. bet BO 10/25 do bet. C20/25nXF3</t>
  </si>
  <si>
    <t>59217017</t>
  </si>
  <si>
    <t>obrubník betonový chodníkový 100x10x25 cm</t>
  </si>
  <si>
    <t>-1165685931</t>
  </si>
  <si>
    <t>916431111</t>
  </si>
  <si>
    <t xml:space="preserve">Osazení betonového bezbariérového obrubníku  s ložem betonovým tl. 150 mm úložná šířka do 400 mm</t>
  </si>
  <si>
    <t>-1439901983</t>
  </si>
  <si>
    <t xml:space="preserve">Poznámka k souboru cen:_x000d_
1. Cenu lze použít pro osazení přímých i náběhových bezbariérových obrubníků. 2. V cenách nejsou započteny náklady na dodání obrubníků, tyto se oceňují ve specifikaci. </t>
  </si>
  <si>
    <t>osazení obrubníku HK-400/330/1000</t>
  </si>
  <si>
    <t>do betonu C45/55nXF4 tl. 150 mm</t>
  </si>
  <si>
    <t>59217041</t>
  </si>
  <si>
    <t>obrubník bezbariérový betonový přímý</t>
  </si>
  <si>
    <t>-1218822473</t>
  </si>
  <si>
    <t>66*1,01 'Přepočtené koeficientem množství</t>
  </si>
  <si>
    <t>59217040</t>
  </si>
  <si>
    <t>obrubník bezbariérový betonový náběhový</t>
  </si>
  <si>
    <t>-404894172</t>
  </si>
  <si>
    <t>916241113</t>
  </si>
  <si>
    <t>Osazení obrubníku kamenného se zřízením lože, s vyplněním a zatřením spár cementovou maltou ležatého s boční opěrou z betonu prostého, do lože z betonu prostého</t>
  </si>
  <si>
    <t>203730419</t>
  </si>
  <si>
    <t xml:space="preserve">Poznámka k souboru cen:_x000d_
1. Ceny -1211, -1212 a -1213 lze použít i pro osazení krajníků z kamene. 2.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 opěry. 3. Část lože z betonu prostého přesahující tl. 100 mm se oceňuje cenou 916 99-1121 Lože pod obrubníky, krajníky nebo obruby z dlažebních kostek. 4. V cenách nejsou započteny náklady na dodání obrubníků nebo krajníků, tyto se oceňují ve specifikaci. </t>
  </si>
  <si>
    <t xml:space="preserve">obrubník žulový </t>
  </si>
  <si>
    <t>do betonu C20/25nXF3</t>
  </si>
  <si>
    <t>60+65</t>
  </si>
  <si>
    <t>58380004</t>
  </si>
  <si>
    <t>obrubník kamenný přímý, žula, 25x20</t>
  </si>
  <si>
    <t>733902297</t>
  </si>
  <si>
    <t>926923112</t>
  </si>
  <si>
    <t>Označník zastávky</t>
  </si>
  <si>
    <t>-64965455</t>
  </si>
  <si>
    <t xml:space="preserve">Poznámka k souboru cen:_x000d_
1. V cenách jsou započteny i náklady na: a) u celého souboru cen na zemní práce s rozhozením výkopu do 3 m, b) u znamení na - provedení ochranných nátěrů - osazení sloupků se zabetonováním nebo vysekáním otvorů pro osazení a zalití cementovou maltou, c) u označovacích zařízení na provedení nátěru, d) u ceny 926 92-5114 na - zemní práce v kolejovém loži s rozhozením výkopu do 3 m, - úprava kolejového lože v místě uložení, - nátěr námezníku. </t>
  </si>
  <si>
    <t>mechanický označník zastávky - typ Centrum otočený), včetně bet. patky, dodávka a montáž</t>
  </si>
  <si>
    <t>SO 04 - Úprava komunikace</t>
  </si>
  <si>
    <t>113107222</t>
  </si>
  <si>
    <t>Odstranění podkladů nebo krytů strojně plochy jednotlivě přes 200 m2 s přemístěním hmot na skládku na vzdálenost do 20 m nebo s naložením na dopravní prostředek z kameniva hrubého drceného, o tl. vrstvy přes 100 do 200 mm</t>
  </si>
  <si>
    <t>414620045</t>
  </si>
  <si>
    <t>113107225</t>
  </si>
  <si>
    <t>Odstranění podkladů nebo krytů strojně plochy jednotlivě přes 200 m2 s přemístěním hmot na skládku na vzdálenost do 20 m nebo s naložením na dopravní prostředek z kameniva hrubého drceného, o tl. vrstvy přes 400 do 500 mm</t>
  </si>
  <si>
    <t>-1379970764</t>
  </si>
  <si>
    <t>610</t>
  </si>
  <si>
    <t>113107243</t>
  </si>
  <si>
    <t>Odstranění podkladů nebo krytů strojně plochy jednotlivě přes 200 m2 s přemístěním hmot na skládku na vzdálenost do 20 m nebo s naložením na dopravní prostředek živičných, o tl. vrstvy přes 100 do 150 mm</t>
  </si>
  <si>
    <t>944356318</t>
  </si>
  <si>
    <t>113154254</t>
  </si>
  <si>
    <t xml:space="preserve">Frézování živičného podkladu nebo krytu  s naložením na dopravní prostředek plochy přes 500 do 1 000 m2 s překážkami v trase pruhu šířky do 1 m, tloušťky vrstvy 100 mm</t>
  </si>
  <si>
    <t>-894492479</t>
  </si>
  <si>
    <t xml:space="preserve">Poznámka k souboru cen:_x000d_
1. V cenách jsou započteny i náklady na: a) vodu pro chlazení zubů frézy, b) opotřebování frézovacích nástrojů, c) naložení odfrézovaného materiálu na dopravní prostředek. 2. V cenách nejsou započteny náklady na: a) nutné ruční odstranění (vybourání) živičného krytu kolem překážek, které se oceňují cenami souboru cen 113 10-7 Odstranění podkladů nebo krytů této části katalogu, b) očištění povrchu odfrézované plochy, které se oceňují cenami souboru cen 938 90-9 Odstranění bláta, prachu z povrchu podkladu nebo krytu části C01 tohoto katalogu. 3. Množství měrných jednotek pro rozpočet určí projekt. Drobné překážky, např. vpusti, uzávěry, sloupy (plochy do 2 m2) se z celkové frézované plochy neodečítají. 4. Tloušťku frézované vrstvy určí projekt a měří se tloušťka jednotlivých záběrů v mm. 5. Cena s překážkami je určena v případech, kdy: a) na 200 m2 frézované plochy se vyskytne v průměru více než jedna vpusť nebo vstup inženýrských sítí, popř. stožár, vstupní ostrůvek apod., b) jsou-li podél frézované plochy osazeny obrubníky s výškovým rozdílem horní plochy obrubníku od frézované plochy větší než 250 mm. 6. Překážkami se rozumějí obrubníky nebo krajníky, pokud výškový rozdíl horní plochy obrubníku od frézované plochy je větší než 250 mm, vpusti nebo vstupy inženýrských sítí, stožáry, nástupní a ochranné ostrůvky apod. </t>
  </si>
  <si>
    <t>11320111R</t>
  </si>
  <si>
    <t xml:space="preserve">Vytrhání obrub  vč. přídlažby 2 řádku z kostek 10/10/10 cm s vybouráním lože, s přemístěním hmot na skládku na vzdálenost do 3 m nebo s naložením na dopravní prostředek silničních ležatých</t>
  </si>
  <si>
    <t>1939371162</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</si>
  <si>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</si>
  <si>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vč. 2 řádku přídlažby z kostek 10/10/10</t>
  </si>
  <si>
    <t>160+55+60</t>
  </si>
  <si>
    <t>bourání</t>
  </si>
  <si>
    <t>702428033</t>
  </si>
  <si>
    <t>610*0,1</t>
  </si>
  <si>
    <t>Bourání uliční vpusti vč. zasypání přípojky, odvozu na skládku zhotovitele a polatku za skládku</t>
  </si>
  <si>
    <t>128064300</t>
  </si>
  <si>
    <t>211531111</t>
  </si>
  <si>
    <t xml:space="preserve">Výplň kamenivem do rýh odvodňovacích žeber nebo trativodů  bez zhutnění, s úpravou povrchu výplně kamenivem drceným frakce 16 až 32 mm</t>
  </si>
  <si>
    <t>1116622270</t>
  </si>
  <si>
    <t xml:space="preserve">Poznámka k souboru cen:_x000d_
1. V ceně 51-1111 jsou započteny i náklady na průduchy vytvořené z lomového kamene. 2. V cenách 52-1111 až 58-1111 nejsou započteny náklady na zřízení průduchů; tyto práce se oceňují cenami: a) souboru cen 212 71-11 Trativody z trub z prostého betonu bez lože, b) souboru cen 212 75-5 . Trativody bez lože z drenážních trubek. 3. Množství měrných jednotek se určuje v m3 vyplňovaného prostoru. Objem potrubí a lože se do vyplňovaného prostoru nezapočítává. </t>
  </si>
  <si>
    <t>212752212</t>
  </si>
  <si>
    <t>Trativody z drenážních trubek se zřízením štěrkopískového lože pod trubky a s jejich obsypem v průměrném celkovém množství do 0,15 m3/m v otevřeném výkopu z trubek plastových flexibilních D přes 65 do 100 mm</t>
  </si>
  <si>
    <t>941754346</t>
  </si>
  <si>
    <t>oprava stávajícího trativodu komunikace</t>
  </si>
  <si>
    <t>65+75</t>
  </si>
  <si>
    <t>212972112</t>
  </si>
  <si>
    <t>Opláštění drenážních trub filtrační textilií DN 100</t>
  </si>
  <si>
    <t>573460650</t>
  </si>
  <si>
    <t xml:space="preserve">Poznámka k souboru cen:_x000d_
1. V cenách jsou započteny i náklady na nařezání filtrační textilie na potřebnou šířku, rozprostření pruhu textilie na uložené drenážní potrubí, urovnání a napnutí textilie před uložením zásypového materiálu a odsun zbytku textilie. </t>
  </si>
  <si>
    <t>140</t>
  </si>
  <si>
    <t>bourání podkladních vrstev</t>
  </si>
  <si>
    <t>(610*0,7*2) + (61*1,6)</t>
  </si>
  <si>
    <t>951,6*9</t>
  </si>
  <si>
    <t>souhrn sutě z bourání komunikaci</t>
  </si>
  <si>
    <t>610*0,7*2</t>
  </si>
  <si>
    <t>souhrn výkopku zemin</t>
  </si>
  <si>
    <t>61*1,6</t>
  </si>
  <si>
    <t>asfaltový povrch</t>
  </si>
  <si>
    <t>610*0,15*2</t>
  </si>
  <si>
    <t>žulové kostky 10/10/10</t>
  </si>
  <si>
    <t>275*0,2*0,1*2,7</t>
  </si>
  <si>
    <t>275*0,15</t>
  </si>
  <si>
    <t>239,1*9</t>
  </si>
  <si>
    <t>bourání asf. povrchu</t>
  </si>
  <si>
    <t>564851111</t>
  </si>
  <si>
    <t xml:space="preserve">Podklad ze štěrkodrti ŠD  s rozprostřením a zhutněním, po zhutnění tl. 150 mm</t>
  </si>
  <si>
    <t>-710712239</t>
  </si>
  <si>
    <t>573111111</t>
  </si>
  <si>
    <t>Postřik infiltrační PI z asfaltu silničního s posypem kamenivem, v množství 0,60 kg/m2</t>
  </si>
  <si>
    <t>-270509310</t>
  </si>
  <si>
    <t>575</t>
  </si>
  <si>
    <t>573231112</t>
  </si>
  <si>
    <t>Postřik spojovací PS bez posypu kamenivem ze silniční emulze, v množství 0,90 kg/m2</t>
  </si>
  <si>
    <t>-1159754673</t>
  </si>
  <si>
    <t>575*2</t>
  </si>
  <si>
    <t>591241111</t>
  </si>
  <si>
    <t xml:space="preserve">Kladení dlažby z kostek  s provedením lože do tl. 50 mm, s vyplněním spár, s dvojím beraněním a se smetením přebytečného materiálu na krajnici drobných z kamene, do lože z cementové malty</t>
  </si>
  <si>
    <t>-1164662618</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</si>
  <si>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</si>
  <si>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(70+75+150)*0,2</t>
  </si>
  <si>
    <t>58380124</t>
  </si>
  <si>
    <t>kostka dlažební žula drobná</t>
  </si>
  <si>
    <t>1677709217</t>
  </si>
  <si>
    <t>59/4</t>
  </si>
  <si>
    <t>14,75*0,2 'Přepočtené koeficientem množství</t>
  </si>
  <si>
    <t>599632111</t>
  </si>
  <si>
    <t xml:space="preserve">Vyplnění spár dlažby (přídlažby) z lomového kamene  v jakémkoliv sklonu plochy a jakékoliv tloušťky cementovou maltou se zatřením</t>
  </si>
  <si>
    <t>933934162</t>
  </si>
  <si>
    <t xml:space="preserve">Poznámka k souboru cen:_x000d_
1. Ceny lze použít i pro vyplnění spár dlažby (přídlažby) silničních příkopů a kuželů. </t>
  </si>
  <si>
    <t>D1N2IIIPIII</t>
  </si>
  <si>
    <t>Silnice II. a III. třídy, sběrné a obslužné místní komunikace, odstavné a parkovací plochy: Vozovka netuhá N návrhová úroveň porušení D1 třída dopravního zatížení III typ podloží PIII ACO 11 tl. 40 mm; ACL 16 tl. 60 mm; ACP 22 tl. 90 mm; PS 0,7 kg/m2; ŠD tl. 200 mm; ŠD tl. 150 mm</t>
  </si>
  <si>
    <t>1361071135</t>
  </si>
  <si>
    <t>87131033R</t>
  </si>
  <si>
    <t>Kompletní dodávka a montáž kanalizačního potrubí z plastů z polypropylenu PP hladkého plnostěnného SN 16 DN 150</t>
  </si>
  <si>
    <t>-968181182</t>
  </si>
  <si>
    <t>kanalizační přípojky DN150</t>
  </si>
  <si>
    <t>Položka zahrnuje: kompl. dodávku a montáž, včetně všech tvarovek, kolen, odboček, opravných spojek apod.</t>
  </si>
  <si>
    <t>potrubí, vč. kompl. zemních prácí tj.</t>
  </si>
  <si>
    <t>výkopu rýhy, pískové lože, obsypu a zásypu potrubí</t>
  </si>
  <si>
    <t>9+11+22+20+2+9+13</t>
  </si>
  <si>
    <t>977151124</t>
  </si>
  <si>
    <t>Jádrové vrty diamantovými korunkami do stavebních materiálů (železobetonu, betonu, cihel, obkladů, dlažeb, kamene) průměru přes 150 do 180 mm</t>
  </si>
  <si>
    <t>-427331613</t>
  </si>
  <si>
    <t xml:space="preserve">Poznámka k souboru cen:_x000d_
1. V cenách jsou započteny i náklady na rozměření, ukotvení vrtacího stroje, vrtání, opotřebení diamantových vrtacích korunek a spotřebu vody. 2. V cenách -1211 až -1233 pro dovrchní vrty jsou započteny i náklady na odsátí výplachové vody z vrtu. </t>
  </si>
  <si>
    <t>1,00 "navrtávka stávajícího kanalizačního potrubí</t>
  </si>
  <si>
    <t>28617405</t>
  </si>
  <si>
    <t>odbočka univerzální sedlová pro hladké potrubí DN150</t>
  </si>
  <si>
    <t>1680078296</t>
  </si>
  <si>
    <t>R_8-001</t>
  </si>
  <si>
    <t>Bezvýkopová sanace zatažením PU rukávcem potrubí DN150</t>
  </si>
  <si>
    <t>1323218867</t>
  </si>
  <si>
    <t>P</t>
  </si>
  <si>
    <t xml:space="preserve">Poznámka k položce:_x000d_
V rámci položky je uvažováno:
_x000d_
vyčistění potrubí; provedení kamerových prohlídek pro upřesnění rozsahu; odstranění kořenů, usazenin a přesazených přípojek; odvoz a likvidace odpadu na skládce; vyspravení lokálních poškození; zatažení a vytvrzení rukavce dané dimenze; zkouška vodotěsnosti potrubí.			_x000d_
</t>
  </si>
  <si>
    <t>2,50+2,50+2,50+2,50+2,00+1,30+2,70 "úprava stávajícího potrubí uličních vpustí"</t>
  </si>
  <si>
    <t>895941111</t>
  </si>
  <si>
    <t xml:space="preserve">Zřízení vpusti kanalizační  uliční z betonových dílců typ UV-50 normální</t>
  </si>
  <si>
    <t>1048334452</t>
  </si>
  <si>
    <t xml:space="preserve">Poznámka k souboru cen:_x000d_
1. V cenách jsou započteny i náklady na zřízení lože ze štěrkopísku. 2. V cenách nejsou započteny náklady na: a) dodání betonových dílců; betonové dílce se oceňují ve specifikaci, b) dodání kameninových dílců; kameninové dílce se oceňují ve specifikaci, c) litinové mříže; osazení mříží se oceňuje cenami souboru cen 899 20- . 1 Osazení mříží litinových včetně rámů a košů na bahno části A 01 tohoto katalogu; dodání mříží se oceňuje ve specifikaci, d) podkladní prstence; tyto se oceňují cenami souboru cen 452 38-6 . Podkladní a a vyrovnávací prstence části A 01 tohoto katalogu. </t>
  </si>
  <si>
    <t>59221645</t>
  </si>
  <si>
    <t>komplet vpusťový základní (pero,drážka)betonový 400/450x500x1000mm</t>
  </si>
  <si>
    <t>-735902396</t>
  </si>
  <si>
    <t>59221013</t>
  </si>
  <si>
    <t>trouba mikroštěrbinová betonová s přerušovanou štěrbinou spád dna 0,5% 220x260x1000mm</t>
  </si>
  <si>
    <t>939898937</t>
  </si>
  <si>
    <t>59221012</t>
  </si>
  <si>
    <t>trouba mikroštěrbinová betonová s přerušovanou štěrbinou bez vnitřního spádu 220x260x1000mm</t>
  </si>
  <si>
    <t>-1272506453</t>
  </si>
  <si>
    <t>59221637</t>
  </si>
  <si>
    <t>vpusťový komplet úžlabí (drážka,drážka) pro mikroštěrbinovou troubu 220x260x1000mm</t>
  </si>
  <si>
    <t>-819732167</t>
  </si>
  <si>
    <t>59221641</t>
  </si>
  <si>
    <t>záslepka pero pro mikroštěrbinovou troubu 220x260x120mm</t>
  </si>
  <si>
    <t>1816546194</t>
  </si>
  <si>
    <t>59221638</t>
  </si>
  <si>
    <t>čistící kus základní (pero,drážka) pro mikroštěrbinovou troubu 220x260x1000mm</t>
  </si>
  <si>
    <t>-1122445457</t>
  </si>
  <si>
    <t>899131113</t>
  </si>
  <si>
    <t>Výměna šachtového rámu tř. D 400 včetně poklopu s osazením a dodáním nového rámu z litiny a betonu</t>
  </si>
  <si>
    <t>252791184</t>
  </si>
  <si>
    <t>59223874</t>
  </si>
  <si>
    <t>koš vysoký pro uliční vpusti, žárově zinkovaný plech,pro rám 500/300</t>
  </si>
  <si>
    <t>-58422798</t>
  </si>
  <si>
    <t>56241028</t>
  </si>
  <si>
    <t>žlab PE vyztužený skelnými vlákny zátěž B125-E600 kN světlá š 200mm</t>
  </si>
  <si>
    <t>1169316643</t>
  </si>
  <si>
    <t>včetně čistících a vpusťových dílů, se spádem dna</t>
  </si>
  <si>
    <t>-1340260364</t>
  </si>
  <si>
    <t>899331111</t>
  </si>
  <si>
    <t xml:space="preserve">Výšková úprava uličního vstupu nebo vpusti do 200 mm  zvýšením poklopu</t>
  </si>
  <si>
    <t>2111067716</t>
  </si>
  <si>
    <t xml:space="preserve">výšková úprava poklopů šachet </t>
  </si>
  <si>
    <t>554324488</t>
  </si>
  <si>
    <t>-714157413</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</si>
  <si>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</si>
  <si>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305+75</t>
  </si>
  <si>
    <t>742375352</t>
  </si>
  <si>
    <t>500</t>
  </si>
  <si>
    <t>915121112</t>
  </si>
  <si>
    <t xml:space="preserve">Vodorovné dopravní značení stříkané barvou  vodící čára bílá šířky 250 mm souvislá retroreflexní</t>
  </si>
  <si>
    <t>-1098345602</t>
  </si>
  <si>
    <t>915121122</t>
  </si>
  <si>
    <t xml:space="preserve">Vodorovné dopravní značení stříkané barvou  vodící čára bílá šířky 250 mm přerušovaná retroreflexní</t>
  </si>
  <si>
    <t>1688519752</t>
  </si>
  <si>
    <t>915131112</t>
  </si>
  <si>
    <t xml:space="preserve">Vodorovné dopravní značení stříkané barvou  přechody pro chodce, šipky, symboly bílé retroreflexní</t>
  </si>
  <si>
    <t>-1997215940</t>
  </si>
  <si>
    <t xml:space="preserve">vodorovné značky - </t>
  </si>
  <si>
    <t>(5*4)+(3*4)+20</t>
  </si>
  <si>
    <t>915211116</t>
  </si>
  <si>
    <t xml:space="preserve">Vodorovné dopravní značení stříkaným plastem  dělící čára šířky 125 mm souvislá žlutá retroreflexní</t>
  </si>
  <si>
    <t>1067901431</t>
  </si>
  <si>
    <t xml:space="preserve">Poznámka k souboru cen:_x000d_
1. Ceny jsou určeny pro dělicí čáry souvislé č. V 1a bílé, přerušované č. V 2a bílé, vodící č. V 4 bílé, souvislá č. V12b žlutá, přerušovaná č. V12c žlutá.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912 21 a 915 22 v m délky dělící nebo vodící čáry (včetně mezer), b) u ceny 915 23 v m2 stříkané plochy bez mezer. </t>
  </si>
  <si>
    <t>915351111</t>
  </si>
  <si>
    <t xml:space="preserve">Vodorovné značení předformovaným termoplastem  písmena nebo číslice velikosti do 1 m</t>
  </si>
  <si>
    <t>-665417180</t>
  </si>
  <si>
    <t xml:space="preserve">Poznámka k souboru cen:_x000d_
1.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2. Množství měrných jednotek u ceny 915 32-1111 se určuje m2 celkové plochy přechodu. </t>
  </si>
  <si>
    <t>obrub. bet BO 15/25 do bet. C20/25nXF3</t>
  </si>
  <si>
    <t>59217031</t>
  </si>
  <si>
    <t>obrubník betonový silniční 100 x 15 x 25 cm</t>
  </si>
  <si>
    <t>-1018665552</t>
  </si>
  <si>
    <t>obrubník žulový OP3</t>
  </si>
  <si>
    <t>70+65+145</t>
  </si>
  <si>
    <t>280</t>
  </si>
  <si>
    <t>919731122</t>
  </si>
  <si>
    <t xml:space="preserve">Zarovnání styčné plochy podkladu nebo krytu podél vybourané části komunikace nebo zpevněné plochy  živičné tl. přes 50 do 100 mm</t>
  </si>
  <si>
    <t>-669617739</t>
  </si>
  <si>
    <t xml:space="preserve">Poznámka k souboru cen:_x000d_
1. Pro volbu cen je rozhodující maximální tloušťka zarovnané styčné plochy. 2. Náklady na vodorovné přemístění suti zbylé po zarovnání styčné plochy se samostatně neoceňují, tyto náklady jsou započteny ve vodorovném přemístění suti prováděném při odstraňování podkladů nebo krytů. </t>
  </si>
  <si>
    <t>145+35</t>
  </si>
  <si>
    <t>919732211</t>
  </si>
  <si>
    <t>-1464010374</t>
  </si>
  <si>
    <t xml:space="preserve">Poznámka k souboru cen:_x000d_
1. V cenách jsou započteny i náklady na vyčištění spár, na impregnaci a zalití spár včetně dodání hmot. </t>
  </si>
  <si>
    <t>919735112</t>
  </si>
  <si>
    <t xml:space="preserve">Řezání stávajícího živičného krytu nebo podkladu  hloubky přes 50 do 100 mm</t>
  </si>
  <si>
    <t>714951420</t>
  </si>
  <si>
    <t xml:space="preserve">Poznámka k souboru cen:_x000d_
1. V cenách jsou započteny i náklady na spotřebu vody. </t>
  </si>
  <si>
    <t>919735116</t>
  </si>
  <si>
    <t xml:space="preserve">Řezání stávajícího živičného krytu nebo podkladu  hloubky přes 250 do 300 mm</t>
  </si>
  <si>
    <t>1490479781</t>
  </si>
  <si>
    <t>SO 05 - Úprava chodníků</t>
  </si>
  <si>
    <t xml:space="preserve">    6 - Úpravy povrchů, podlahy a osazování výplní</t>
  </si>
  <si>
    <t xml:space="preserve">    711 - Izolace proti vodě, vlhkosti a plynům</t>
  </si>
  <si>
    <t>113106123</t>
  </si>
  <si>
    <t>Rozebrání dlažeb komunikací pro pěší s přemístěním hmot na skládku na vzdálenost do 3 m nebo s naložením na dopravní prostředek s ložem z kameniva nebo živice a s jakoukoliv výplní spár ručně ze zámkové dlažby</t>
  </si>
  <si>
    <t>527479626</t>
  </si>
  <si>
    <t xml:space="preserve">Poznámka k souboru cen:_x000d_
1. Ceny jsou určeny pro rozebrání dlažeb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nebo mozaikových kostek,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</si>
  <si>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Úpravy povrchů, podlahy a osazování výplní</t>
  </si>
  <si>
    <t>622325109</t>
  </si>
  <si>
    <t>Oprava vápenocementové omítky vnějších ploch stupně členitosti 1 hladké stěn, v rozsahu opravované plochy přes 80 do 100%</t>
  </si>
  <si>
    <t>1426510906</t>
  </si>
  <si>
    <t>150</t>
  </si>
  <si>
    <t>pod rozebranou zámk. dlažbou</t>
  </si>
  <si>
    <t>183*9</t>
  </si>
  <si>
    <t>souhrn sutě z bourání chodníku</t>
  </si>
  <si>
    <t>zámková dlažba vč. lože</t>
  </si>
  <si>
    <t>210*0,08*2,4</t>
  </si>
  <si>
    <t>40,32*9</t>
  </si>
  <si>
    <t>zámková dlažba tl 60 mm vč. lože</t>
  </si>
  <si>
    <t>564861111</t>
  </si>
  <si>
    <t xml:space="preserve">Podklad ze štěrkodrti ŠD  s rozprostřením a zhutněním, po zhutnění tl. 200 mm</t>
  </si>
  <si>
    <t>1675954122</t>
  </si>
  <si>
    <t>660</t>
  </si>
  <si>
    <t>1728462327</t>
  </si>
  <si>
    <t>dlažba v místě sjezdu</t>
  </si>
  <si>
    <t>-416450660</t>
  </si>
  <si>
    <t>1170139594</t>
  </si>
  <si>
    <t>-1986796036</t>
  </si>
  <si>
    <t>764439615</t>
  </si>
  <si>
    <t>200 "chránička</t>
  </si>
  <si>
    <t>1616601610</t>
  </si>
  <si>
    <t>227214110</t>
  </si>
  <si>
    <t>24+23</t>
  </si>
  <si>
    <t>899953235</t>
  </si>
  <si>
    <t>1845757584</t>
  </si>
  <si>
    <t>4 "IP2, B20a</t>
  </si>
  <si>
    <t>Nástupiště-sloupky pro označníky</t>
  </si>
  <si>
    <t>916231213</t>
  </si>
  <si>
    <t>Osazení chodníkového obrubníku betonového se zřízením lože, s vyplněním a zatřením spár cementovou maltou stojatého s boční opěrou z betonu prostého, do lože z betonu prostého</t>
  </si>
  <si>
    <t>-838079669</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</si>
  <si>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</si>
  <si>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59217001</t>
  </si>
  <si>
    <t>obrubník betonový zahradní 100 x 5 x 25 cm</t>
  </si>
  <si>
    <t>-2111452332</t>
  </si>
  <si>
    <t>711</t>
  </si>
  <si>
    <t>Izolace proti vodě, vlhkosti a plynům</t>
  </si>
  <si>
    <t>711491273</t>
  </si>
  <si>
    <t xml:space="preserve">Provedení izolace proti povrchové a podpovrchové tlakové vodě ostatní  na ploše svislé S z nopové fólie</t>
  </si>
  <si>
    <t>693820823</t>
  </si>
  <si>
    <t xml:space="preserve">Poznámka k souboru cen:_x000d_
1. Cenami -9095 až -9097 lze oceňovat jen tehdy, nepřesáhne-li součet souvislé plochy vodorovné a svislé izolační vrstvy 10 m2. 2. Cenou -1175 lze oceňovat i připevnění izolace na ploše svislé. 3. Cenami -1171 až -1273 lze oceňovat i izolace proti zemní vlhkosti. 4. V ceně -1177 jsou započteny i náklady na navrtání, osazení hmoždinek a zatmelení. </t>
  </si>
  <si>
    <t>270*0,7</t>
  </si>
  <si>
    <t>28323024</t>
  </si>
  <si>
    <t>fólie drenážní nopová v 8mm tl 0,4mm š 0,5m</t>
  </si>
  <si>
    <t>-814588571</t>
  </si>
  <si>
    <t>50*1,2 'Přepočtené koeficientem množství</t>
  </si>
  <si>
    <t>SO 06 - ÚPRAVA TRAKČNÍHO VEDENÍ</t>
  </si>
  <si>
    <t>Dopravní projerktování spol. s r.o.</t>
  </si>
  <si>
    <t>Ing. Kamarád Miloš</t>
  </si>
  <si>
    <t>M - Práce a dodávky M</t>
  </si>
  <si>
    <t xml:space="preserve">    21-M - Elektromontáže</t>
  </si>
  <si>
    <t>OST - Ostatní</t>
  </si>
  <si>
    <t>Práce a dodávky M</t>
  </si>
  <si>
    <t>21-M</t>
  </si>
  <si>
    <t>Elektromontáže</t>
  </si>
  <si>
    <t>210030001</t>
  </si>
  <si>
    <t xml:space="preserve">Montáž trakčního vedení pro městskou dopravu, průmyslové dráhy a jeřáby  objímky na stožár s vidlicí nebo kardanovým kloubem</t>
  </si>
  <si>
    <t>-500882673</t>
  </si>
  <si>
    <t>2100030001M</t>
  </si>
  <si>
    <t>Objímka na stožár s vidlicí</t>
  </si>
  <si>
    <t>128</t>
  </si>
  <si>
    <t>-1671430139</t>
  </si>
  <si>
    <t>210030113</t>
  </si>
  <si>
    <t xml:space="preserve">Montáž trakčního vedení pro městskou dopravu, průmyslové dráhy a jeřáby  kotevních závěsů Fe (INOX) lan a drátů (bez objímky nebo závěsu na zeď) izolovaných s jednoduchou nebo dvojitou izolací drát průměru do 7 mm se šroubovým napínačem</t>
  </si>
  <si>
    <t>-238940315</t>
  </si>
  <si>
    <t>2100030113M</t>
  </si>
  <si>
    <t>Svorka kotevní s vidlicí včetně smyčkového izolátoru</t>
  </si>
  <si>
    <t>-2082244542</t>
  </si>
  <si>
    <t>210030131</t>
  </si>
  <si>
    <t>Montáž smyčkového izolátoru</t>
  </si>
  <si>
    <t>-126535927</t>
  </si>
  <si>
    <t>2100030131M</t>
  </si>
  <si>
    <t>Izolátor smyčkový</t>
  </si>
  <si>
    <t>-1391464945</t>
  </si>
  <si>
    <t>210030202</t>
  </si>
  <si>
    <t>Montáž parafilového tlumiče</t>
  </si>
  <si>
    <t>2079055040</t>
  </si>
  <si>
    <t>2100030202M</t>
  </si>
  <si>
    <t>Parafilový tlumič dl. 2,5m</t>
  </si>
  <si>
    <t>735349212</t>
  </si>
  <si>
    <t>9,5*2 'Přepočtené koeficientem množství</t>
  </si>
  <si>
    <t>210030207</t>
  </si>
  <si>
    <t xml:space="preserve">Montáž trakčního vedení pro městskou dopravu, průmyslové dráhy a jeřáby  spojení Fe (INOX) drátů, lan a troleje lano do 95 mm2 neizolované třísměrné</t>
  </si>
  <si>
    <t>-258992176</t>
  </si>
  <si>
    <t>2100030207M</t>
  </si>
  <si>
    <t>Třísměrné spojení lan neizolované</t>
  </si>
  <si>
    <t>-1696378424</t>
  </si>
  <si>
    <t>210030352</t>
  </si>
  <si>
    <t xml:space="preserve">Montáž trakčního vedení pro městskou dopravu, průmyslové dráhy a jeřáby  závěsu troleje na lano nebo drát držák šikmý izolovaný</t>
  </si>
  <si>
    <t>-1637816818</t>
  </si>
  <si>
    <t>2100030352M</t>
  </si>
  <si>
    <t>Závěs trolejového drátu E.D. do roviny - typ OMEGA (s krátkým přídavným lanem)</t>
  </si>
  <si>
    <t>344203394</t>
  </si>
  <si>
    <t>210030355</t>
  </si>
  <si>
    <t xml:space="preserve">Montáž trakčního vedení pro městskou dopravu, průmyslové dráhy a jeřáby  závěsu troleje na lano nebo drát držák boční izolovaný s ramenem otočného izolátoru s dvojitou svorkou</t>
  </si>
  <si>
    <t>-1497311931</t>
  </si>
  <si>
    <t>2100030355M</t>
  </si>
  <si>
    <t>Závěs TBUS do roviny</t>
  </si>
  <si>
    <t>-1881874244</t>
  </si>
  <si>
    <t>210030755</t>
  </si>
  <si>
    <t>Montáž trakčního vedení pro městskou dopravu, průmyslové dráhy a jeřáby ocelových drátů a lan včetně rozvinutí, nahození a vypnutí pozinkovaných lano, průřezu do 95 mm2</t>
  </si>
  <si>
    <t>-128866276</t>
  </si>
  <si>
    <t>7497300520</t>
  </si>
  <si>
    <t>Vodiče trakčního vedení lano 50 mm2 Fe (např. lano ochranné, pevných bodů, odtahů)</t>
  </si>
  <si>
    <t>Sborník UOŽI 01 2018</t>
  </si>
  <si>
    <t>256</t>
  </si>
  <si>
    <t>-1856861061</t>
  </si>
  <si>
    <t>Ostatní</t>
  </si>
  <si>
    <t>7497350720</t>
  </si>
  <si>
    <t>Převěšení troleje</t>
  </si>
  <si>
    <t>-12986039</t>
  </si>
  <si>
    <t>74973507201</t>
  </si>
  <si>
    <t>Výšková regulace troleje</t>
  </si>
  <si>
    <t>-1826411374</t>
  </si>
  <si>
    <t>7497350760</t>
  </si>
  <si>
    <t>Zkouška trakčního vedení vlastností mechanických - prvotní zkouška dodaného zařízení podle TKP</t>
  </si>
  <si>
    <t>km</t>
  </si>
  <si>
    <t>-709262919</t>
  </si>
  <si>
    <t>7497371030</t>
  </si>
  <si>
    <t>Demontáže zařízení trakčního vedení závěsu příčných lan směrových, nosných - demontáž stávajícího zařízení se všemi pomocnými doplňujícími úpravami , včetně kotvení</t>
  </si>
  <si>
    <t>-2009058716</t>
  </si>
  <si>
    <t>7497371115</t>
  </si>
  <si>
    <t>Demontáže zařízení trakčního vedení troleje včetně nástavků stočení na buben - demontáž stávajícího zařízení se všemi pomocnými doplňujícími úpravami</t>
  </si>
  <si>
    <t>1335234523</t>
  </si>
  <si>
    <t>7498151020</t>
  </si>
  <si>
    <t>Provedení technické prohlídky a zkoušky na silnoproudém zařízení, zařízení TV, zařízení NS, transformoven, EPZ pro opravné práce pro objem investičních nákladů přes 500 000 do 1 000 000 Kč - celková prohlídka zařízení provozního souboru nebo stavebního objektu včetně měření, zařízení tohoto provozního souboru nebo stavebního objektu právnickou osobou na zařízení podle požadavku ČSN, včetně hodnocení a vyhotovení protokolu</t>
  </si>
  <si>
    <t>-701635006</t>
  </si>
  <si>
    <t>7498157010</t>
  </si>
  <si>
    <t>Revize a kontroly technická kontrola - obsahuje i cenu měření a kontrolu parametrů trolejových vedení a trakčních zařízení podle požadavku ČSN, jejich vyhodnocení včetně nájmu mechanizmu a měřících zařízení</t>
  </si>
  <si>
    <t>1927539867</t>
  </si>
  <si>
    <t>7498351010</t>
  </si>
  <si>
    <t>Vydání průkazu způsobilosti pro funkční celek, provizorní stav - vyhotovení dokladu o silnoproudých zařízeních a vydání průkazu způsobilosti</t>
  </si>
  <si>
    <t>2009475603</t>
  </si>
  <si>
    <t>7499151030</t>
  </si>
  <si>
    <t>Dokončovací práce zkušební provoz - včetně prokázání technických a kvalitativních parametrů zařízení</t>
  </si>
  <si>
    <t>hod</t>
  </si>
  <si>
    <t>1019787054</t>
  </si>
  <si>
    <t>SO 07 - Přeložka VO</t>
  </si>
  <si>
    <t>Ing. Patrik Pavlorek</t>
  </si>
  <si>
    <t xml:space="preserve">    741 - Elektroinstalace - silnoproud</t>
  </si>
  <si>
    <t xml:space="preserve">    46-M - Zemní práce při extr.mont.pracích</t>
  </si>
  <si>
    <t>132201101</t>
  </si>
  <si>
    <t xml:space="preserve">Hloubení zapažených i nezapažených rýh šířky do 600 mm  s urovnáním dna do předepsaného profilu a spádu v hornině tř. 3 do 100 m3</t>
  </si>
  <si>
    <t>-50955880</t>
  </si>
  <si>
    <t xml:space="preserve">Poznámka k souboru cen:_x000d_
1. V cenách jsou započteny i náklady na přehození výkopku na přilehlém terénu na vzdálenost do 3 m od podélné osy rýhy nebo naložení na dopravní prostředek. 2. Ceny jsou určeny pro rýhy: a) šířky přes 200 do 300 mm a hloubky do 750 mm, b) šířky přes 300 do 400 mm a hloubky do 1 000 mm, c) šířky přes 400 do 500 mm a hloubky do 1 250 mm, d) šířky přes 500 do 600 mm a hloubky do 1 500 mm. 3. Náklady na svislé přemístění výkopku nad 1 m hloubky se určí dle ustanovení článku č. 3161 všeobecných podmínek katalogu. </t>
  </si>
  <si>
    <t>174201101</t>
  </si>
  <si>
    <t xml:space="preserve">Zásyp sypaninou z jakékoliv horniny  s uložením výkopku ve vrstvách bez zhutnění jam, šachet, rýh nebo kolem objektů v těchto vykopávkách</t>
  </si>
  <si>
    <t>275039534</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</si>
  <si>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</si>
  <si>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741</t>
  </si>
  <si>
    <t>Elektroinstalace - silnoproud</t>
  </si>
  <si>
    <t>741120101</t>
  </si>
  <si>
    <t>Montáž vodičů izolovaných měděných bez ukončení uložených v trubkách nebo lištách zatažených plných a laněných s PVC pláštěm, bezhalogenových, ohniodolných (CY, CHAH-R(V)) průřezu žíly 0,15 až 16 mm2</t>
  </si>
  <si>
    <t>934116551</t>
  </si>
  <si>
    <t>PKB.711030</t>
  </si>
  <si>
    <t>CYKY-J 4x16 RE</t>
  </si>
  <si>
    <t>245381394</t>
  </si>
  <si>
    <t>741121101</t>
  </si>
  <si>
    <t>Montáž izolovaných vodičů hliníkových bez ukončení uložených v trubkách nebo lištách zatažených plných a laněných (AY, AYY) průřezu žíly 16 až 35 mm2</t>
  </si>
  <si>
    <t>-1926580044</t>
  </si>
  <si>
    <t>PKB.712224</t>
  </si>
  <si>
    <t>1-AYKY-J 4x25 RE</t>
  </si>
  <si>
    <t>-261238060</t>
  </si>
  <si>
    <t>210100252</t>
  </si>
  <si>
    <t xml:space="preserve">Ukončení kabelů smršťovací záklopkou nebo páskou se zapojením  bez letování počtu a průřezu žil do 4 x 25 mm2</t>
  </si>
  <si>
    <t>-1698160714</t>
  </si>
  <si>
    <t>210101234</t>
  </si>
  <si>
    <t xml:space="preserve">Propojení kabelů nebo vodičů spojkou do 1 kV  venkovní smršťovací [typ SVCZ 1 až 5] kabelů celoplastových, počtu a průřezu žil do 4 x 25 až 35 mm2</t>
  </si>
  <si>
    <t>815835286</t>
  </si>
  <si>
    <t>10.048.944</t>
  </si>
  <si>
    <t>Spojka SVCZC 25 AL smršťovací</t>
  </si>
  <si>
    <t>KS</t>
  </si>
  <si>
    <t>-429745672</t>
  </si>
  <si>
    <t>210280001</t>
  </si>
  <si>
    <t xml:space="preserve">Zkoušky a prohlídky elektrických rozvodů a zařízení  celková prohlídka, zkoušení, měření a vyhotovení revizní zprávy pro objem montážních prací do 100 tisíc Kč</t>
  </si>
  <si>
    <t>514208917</t>
  </si>
  <si>
    <t xml:space="preserve">Poznámka k souboru cen:_x000d_
1. Ceny -0001 až -0010 jsou určeny pro objem montážních prací včetně nákladů na nosný a podružný materiál. </t>
  </si>
  <si>
    <t>46-M</t>
  </si>
  <si>
    <t>Zemní práce při extr.mont.pracích</t>
  </si>
  <si>
    <t>460520173</t>
  </si>
  <si>
    <t>Montáž trubek ochranných uložených volně do rýhy plastových ohebných, vnitřního průměru přes 50 do 90 mm</t>
  </si>
  <si>
    <t>-1852934491</t>
  </si>
  <si>
    <t>10.074.649</t>
  </si>
  <si>
    <t xml:space="preserve">Trubka KOPOFLEX  63 rudá</t>
  </si>
  <si>
    <t>-1313818050</t>
  </si>
  <si>
    <t>460421101</t>
  </si>
  <si>
    <t xml:space="preserve">Kabelové lože včetně podsypu, zhutnění a urovnání povrchu  z písku nebo štěrkopísku tloušťky 10 cm nad kabel bez zakrytí, šířky do 65 cm</t>
  </si>
  <si>
    <t>-318405954</t>
  </si>
  <si>
    <t xml:space="preserve">Poznámka k souboru cen:_x000d_
1. V cenách -1021 až -1072, -1121 až -1172 a -1221 až -1272 nejsou započteny náklady na dodávku betonových a plastových desek. Tato dodávka se oceňuje ve specifikaci. </t>
  </si>
  <si>
    <t>58337368</t>
  </si>
  <si>
    <t>štěrkopísek netříděný zásypový</t>
  </si>
  <si>
    <t>382460937</t>
  </si>
  <si>
    <t>460490013</t>
  </si>
  <si>
    <t xml:space="preserve">Krytí kabelů, spojek, koncovek a odbočnic  kabelů výstražnou fólií z PVC včetně vyrovnání povrchu rýhy, rozvinutí a uložení fólie do rýhy, fólie šířky do 34cm</t>
  </si>
  <si>
    <t>643576152</t>
  </si>
  <si>
    <t>69311311</t>
  </si>
  <si>
    <t>pás varovný plný PE š 330mm s potiskem (červený)</t>
  </si>
  <si>
    <t>-387248312</t>
  </si>
  <si>
    <t>VRN - Vedlejší rozpočtové náklady</t>
  </si>
  <si>
    <t xml:space="preserve">    VRN2 - Příprava staveniště</t>
  </si>
  <si>
    <t>VRN2</t>
  </si>
  <si>
    <t>Příprava staveniště</t>
  </si>
  <si>
    <t>012203000</t>
  </si>
  <si>
    <t>Příprava výstavby - Geodetická činnost v průběhu provádění stavebních prací (geodet zhotovitele stavby pro celou stavbu) včetně vytyčení hranic pozemků a vytyčení obvodu stavby. Součástí je vybudování potřebné vytyčovací sítě pro celou stavbu._x000d__x000d_
Pevná cena</t>
  </si>
  <si>
    <t>1024</t>
  </si>
  <si>
    <t>1303091592</t>
  </si>
  <si>
    <t>Poznámka k položce:_x000d_
Příprava výstavby - Geodetická činnost v průběhu provádění stavebních prací (geodet zhotovitele stavby pro celou stavbu) včetně vytyčení hranic pozemků a vytyčení obvodu stavby. Součástí je vybudování potřebné vytyčovací sítě pro celou stavbu._x000d_
Pevná cena</t>
  </si>
  <si>
    <t>Geodetické práce, zajištění geometrického plánu</t>
  </si>
  <si>
    <t>01310300R</t>
  </si>
  <si>
    <t>Příprava výstavby - Zdokumentování technického stavu nemovitostí situovaných v okolí stavby - pasport. Provedeno před stavbou a po dokončení stavby _x000d__x000d_
Pevná cena</t>
  </si>
  <si>
    <t>-136270856</t>
  </si>
  <si>
    <t>Poznámka k položce:_x000d_
Příprava výstavby - Zdokumentování technického stavu nemovitostí situovaných v okolí stavby - pasport. Provedeno před stavbou a po dokončení stavby _x000d_
Pevná cena</t>
  </si>
  <si>
    <t>Příprava výstavby - Zdokumentování technického stavu nemovitostí situovaných v okolí stavby - pasport.</t>
  </si>
  <si>
    <t>013254000</t>
  </si>
  <si>
    <t>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stavby._x000d__x000d_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</si>
  <si>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1364077215</t>
  </si>
  <si>
    <t>Poznámka k položce:_x000d_
Dokončení výstavby - Dokumentace skutečného provedení stavby v rozsahu dle přílohy č. 14 k vyhlášce č. 499/2006 Sb. ve smyslu § 125 odst. 6 stavebního zákona a dle vyhlášky 146/2008 Sb. Výkresy a související písemnosti zhotovené stavbou, potřebné pro evidenci pozemní komunikace. Výkresy odchylek a změn stavby oproti DSP, PDPS. Ověřené podpisem odpovědného zástupce zhotovitele a správce stavby._x000d_
Součástí je předání dokumentace v tištěné podobě v požadovaném počtu paré dle SoD a předání v elektonické podobě (rozsah a uspořádání odpovídající podobě tištěné) v uzavřeném (PDF) a otevřeném formátu (DWG, XLS, DOC, apod.) _x000d_
Pevná cena</t>
  </si>
  <si>
    <t>Dokončení výstavby - Dokumentace skutečného provedení stavby</t>
  </si>
  <si>
    <t>013294000</t>
  </si>
  <si>
    <t>Příprava výstavby -Výrobně technická dokumentace VTD. Součástí je předání dokumentace v tištěné podobě v požadovaném počtu paré dle SoD a předání v elektonické podobě (rozsah a uspořádání odpovídající podobě tištěné) v uzavřeném (PDF) a otevřeném formátu (DWG, XLS, DOC, apod.) ._x000d__x000d_
Pevná cena</t>
  </si>
  <si>
    <t>1892922083</t>
  </si>
  <si>
    <t>Poznámka k položce:_x000d_
Příprava výstavby -Výrobně technická dokumentace VTD (pro kolejový svršek – kolejové odvodňovače, skříňky SSZ a skříňky zpětných kabelů). Součástí je předání dokumentace v tištěné podobě v požadovaném počtu paré dle SoD a předání v elektonické podobě (rozsah a uspořádání odpovídající podobě tištěné) v uzavřeném (PDF) a otevřeném formátu (DWG, XLS, DOC, apod.) ._x000d_
Pevná cena</t>
  </si>
  <si>
    <t>Příprava stavby - výrobně technická dokumentace VTD</t>
  </si>
  <si>
    <t>030001000</t>
  </si>
  <si>
    <t xml:space="preserve">Zařízení staveniště - Kompletní zařízení staveniště pro celou stavbu včetně zajištění potřebných povolení a rozhodnutí._x000d__x000d_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</si>
  <si>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soubor</t>
  </si>
  <si>
    <t>-1808986490</t>
  </si>
  <si>
    <t>Poznámka k položce:_x000d_
Zařízení staveniště - Kompletní zařízení staveniště pro celou stavbu včetně zajištění potřebných povolení a rozhodnutí._x000d_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služby._x000d_
Pevná cena</t>
  </si>
  <si>
    <t>Zařízení staveniště - Kompletní zařízení staveniště pro celou stavbu včetně zajištění potřebných povolení a rozhodnutí</t>
  </si>
  <si>
    <t>060001000</t>
  </si>
  <si>
    <t>Územní vlivy</t>
  </si>
  <si>
    <t>1284229044</t>
  </si>
  <si>
    <t>070001000</t>
  </si>
  <si>
    <t>Provozní vlivy</t>
  </si>
  <si>
    <t>1953932977</t>
  </si>
  <si>
    <t>034503000</t>
  </si>
  <si>
    <t>Průběh výstavby - Tabule se základními informacemi o stavbě s textem dle vzoru objednatele (Billboard) (dodávka, montáž, demontáž)_x000d__x000d_
Pevná cena</t>
  </si>
  <si>
    <t>542150554</t>
  </si>
  <si>
    <t>Poznámka k položce:_x000d_
Průběh výstavby - Tabule se základními informacemi o stavbě s textem dle vzoru objednatele (Billboard) (dodávka, montáž, demontáž)_x000d_
Pevná cena</t>
  </si>
  <si>
    <t>Průběh výstavby - Tabule se základními informacemi o stavbě s textem dle vzoru objednatele (Billboard) (dodávka, montáž, demontáž)</t>
  </si>
  <si>
    <t>043002000</t>
  </si>
  <si>
    <t xml:space="preserve">Průběh výstavby - Náklady na průzkumy v rámci realizace stavby - Zkoušení konstrukcí a prací (nad rámec TKP, KZP). Např. zkoušky únosnosti sanací._x000d__x000d_
Pevná cena </t>
  </si>
  <si>
    <t>-1537143685</t>
  </si>
  <si>
    <t>Poznámka k položce:_x000d_
Průběh výstavby - Náklady na průzkumy v rámci realizace stavby - Zkoušení konstrukcí a prací (nad rámec TKP, KZP). Např. zkoušky únosnosti sanací._x000d_
Pevná cena</t>
  </si>
  <si>
    <t>Průběh výstavby - náklady na průzkumy v rámci realizace stavby</t>
  </si>
  <si>
    <t>04500200R</t>
  </si>
  <si>
    <t xml:space="preserve">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SoD_x000d__x000d_
Pevná cena </t>
  </si>
  <si>
    <t>-1497874175</t>
  </si>
  <si>
    <t xml:space="preserve">Poznámka k položce:_x000d_
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SoD_x000d_
Pevná cena</t>
  </si>
  <si>
    <t>Dokončení výstavby - Fotodokumentace</t>
  </si>
  <si>
    <t>071103000</t>
  </si>
  <si>
    <t xml:space="preserve">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služby._x000d__x000d_
Pevná cena </t>
  </si>
  <si>
    <t>2119909174</t>
  </si>
  <si>
    <t xml:space="preserve">Poznámka k položce:_x000d_
Průběh výstavby - Po dobu stavby bude zajištěna regulace silniční a pěší dopravy. Úhrnná částka musí obsahovat veškeré náklady na dočasné úpravy a regulaci dopravy (i pěší) na staveništi a nezbytné značení a opatření vyplývající z požadavků BOZP na staveništi.Např. oplocení staveniště, zřízení pěších koridorů i s případnými lávkami pro pěší, osvětlení pěších koridorů, atd.  Trasy pro pěší v souladu s vyhl. č. 398/2009 Sb., o obecných technických požadavcích zabezpečujících bezbariérové užívání staveb. Po dobu realizace stavby zajištěn přístup k objektům pro požární techniku, policie, záchranné služby._x000d_
Pevná cena</t>
  </si>
  <si>
    <t>Průběh výstavby - Po dobu stavby bude zajištěna regulace silniční a pěší dopravy.</t>
  </si>
  <si>
    <t>07110300R</t>
  </si>
  <si>
    <t>Poplatky správcům za výluky a odborný dozor při provádění inž.sítí a zábory</t>
  </si>
  <si>
    <t>1836021237</t>
  </si>
  <si>
    <t>Poznámka k položce:_x000d_
Průběh výstavby - Poplatky správcům za výluky a odborný dozor při provádění inž.sítí a zábory_x000d_
Pevná cena</t>
  </si>
  <si>
    <t>Průběh výstavby - Poplatky správcům za výluky a odborný dozor při provádění inž.sítí a zábory</t>
  </si>
  <si>
    <t>460010025</t>
  </si>
  <si>
    <t>Příprava výstavby - Vytyčení podzemních inženýrských sítí jejich správci, popřípadě provedení kopaných sond pro ověření polohy a jejich hloubky pod terénem_x000d__x000d_
Realizovaná stavba se dotkne 12 jednotlivých inženýrských sítí (9 správců)_x000d__x000d_
Pevná cena</t>
  </si>
  <si>
    <t>-1452178902</t>
  </si>
  <si>
    <t>Poznámka k položce:_x000d_
Příprava výstavby - Vytyčení podzemních inženýrských sítí jejich správci, popřípadě provedení kopaných sond pro ověření polohy a jejich hloubky pod terénem_x000d_
Realizovaná stavba se dotkne 12 jednotlivých inženýrských sítí (9 správců)_x000d_
Pevná cena</t>
  </si>
  <si>
    <t>Příprava výstavby - Vytyčení podzemních inženýrských sítí jejich správci, popřípadě provedení kopaných sond</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</si>
</sst>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94">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19" fillId="0" borderId="4" xfId="0" applyFont="1" applyBorder="1" applyAlignment="1" applyProtection="1">
      <alignment horizontal="left" vertical="center"/>
    </xf>
    <xf numFmtId="0" fontId="0" fillId="0" borderId="4" xfId="0" applyFont="1" applyBorder="1" applyAlignment="1" applyProtection="1">
      <alignment vertical="center"/>
    </xf>
    <xf numFmtId="0" fontId="1" fillId="0" borderId="5" xfId="0" applyFont="1" applyBorder="1" applyAlignment="1" applyProtection="1">
      <alignment horizontal="lef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Font="1" applyBorder="1" applyAlignment="1">
      <alignment vertical="center"/>
    </xf>
    <xf numFmtId="0" fontId="0" fillId="0" borderId="13" xfId="0" applyFont="1"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Font="1" applyBorder="1" applyAlignment="1">
      <alignment vertical="center"/>
    </xf>
    <xf numFmtId="0" fontId="0" fillId="0" borderId="4" xfId="0" applyFont="1" applyBorder="1" applyAlignment="1" applyProtection="1">
      <alignment vertical="center"/>
      <protection locked="0"/>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0" fillId="0" borderId="5" xfId="0" applyFont="1" applyBorder="1" applyAlignment="1" applyProtection="1">
      <alignment vertical="center"/>
      <protection locked="0"/>
    </xf>
    <xf numFmtId="0" fontId="1" fillId="0" borderId="5" xfId="0" applyFont="1" applyBorder="1" applyAlignment="1">
      <alignment horizontal="righ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xf>
    <xf numFmtId="0" fontId="0" fillId="0" borderId="3" xfId="0" applyFont="1" applyBorder="1" applyAlignment="1">
      <alignment horizontal="center" vertical="center" wrapText="1"/>
    </xf>
    <xf numFmtId="4" fontId="24" fillId="0" borderId="0" xfId="0" applyNumberFormat="1" applyFont="1" applyAlignment="1" applyProtection="1"/>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0" xfId="0" applyFont="1" applyAlignment="1">
      <alignment horizontal="lef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2"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2" borderId="14"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37" fillId="0" borderId="0" xfId="0" applyFont="1" applyAlignment="1" applyProtection="1">
      <alignment vertical="center" wrapText="1"/>
    </xf>
    <xf numFmtId="0" fontId="0" fillId="0" borderId="14" xfId="0" applyFont="1" applyBorder="1" applyAlignment="1" applyProtection="1">
      <alignment vertical="center"/>
    </xf>
    <xf numFmtId="0" fontId="37" fillId="0" borderId="0" xfId="0" applyFont="1" applyAlignment="1" applyProtection="1">
      <alignment vertical="top" wrapText="1"/>
    </xf>
    <xf numFmtId="0" fontId="35" fillId="2" borderId="19" xfId="0" applyFont="1" applyFill="1" applyBorder="1" applyAlignment="1" applyProtection="1">
      <alignment horizontal="left" vertical="center"/>
      <protection locked="0"/>
    </xf>
    <xf numFmtId="0" fontId="35" fillId="0" borderId="20" xfId="0" applyFont="1" applyBorder="1" applyAlignment="1" applyProtection="1">
      <alignment horizontal="center" vertical="center"/>
    </xf>
    <xf numFmtId="0" fontId="11" fillId="0" borderId="19" xfId="0" applyFont="1" applyBorder="1" applyAlignment="1" applyProtection="1">
      <alignmen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hidden="1"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5" hidden="1" customWidth="1"/>
    <col min="51" max="51" width="25" hidden="1" customWidth="1"/>
    <col min="52" max="52" width="21.67" hidden="1" customWidth="1"/>
    <col min="53" max="53" width="19.17" hidden="1" customWidth="1"/>
    <col min="54" max="54" width="25" hidden="1" customWidth="1"/>
    <col min="55" max="55" width="21.6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c r="A1" s="15" t="s">
        <v>0</v>
      </c>
      <c r="AZ1" s="15" t="s">
        <v>1</v>
      </c>
      <c r="BA1" s="15" t="s">
        <v>2</v>
      </c>
      <c r="BB1" s="15" t="s">
        <v>3</v>
      </c>
      <c r="BT1" s="15" t="s">
        <v>4</v>
      </c>
      <c r="BU1" s="15" t="s">
        <v>4</v>
      </c>
      <c r="BV1" s="15" t="s">
        <v>5</v>
      </c>
    </row>
    <row r="2" ht="36.96" customHeight="1">
      <c r="AR2"/>
      <c r="BS2" s="16" t="s">
        <v>6</v>
      </c>
      <c r="BT2" s="16" t="s">
        <v>7</v>
      </c>
    </row>
    <row r="3" ht="6.96"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ht="24.96" customHeight="1">
      <c r="B4" s="20"/>
      <c r="C4" s="21"/>
      <c r="D4" s="22" t="s">
        <v>9</v>
      </c>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19"/>
      <c r="AS4" s="23" t="s">
        <v>10</v>
      </c>
      <c r="BE4" s="24" t="s">
        <v>11</v>
      </c>
      <c r="BS4" s="16" t="s">
        <v>12</v>
      </c>
    </row>
    <row r="5" ht="12" customHeight="1">
      <c r="B5" s="20"/>
      <c r="C5" s="21"/>
      <c r="D5" s="25" t="s">
        <v>13</v>
      </c>
      <c r="E5" s="21"/>
      <c r="F5" s="21"/>
      <c r="G5" s="21"/>
      <c r="H5" s="21"/>
      <c r="I5" s="21"/>
      <c r="J5" s="21"/>
      <c r="K5" s="26" t="s">
        <v>14</v>
      </c>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19"/>
      <c r="BE5" s="27" t="s">
        <v>15</v>
      </c>
      <c r="BS5" s="16" t="s">
        <v>6</v>
      </c>
    </row>
    <row r="6" ht="36.96" customHeight="1">
      <c r="B6" s="20"/>
      <c r="C6" s="21"/>
      <c r="D6" s="28" t="s">
        <v>16</v>
      </c>
      <c r="E6" s="21"/>
      <c r="F6" s="21"/>
      <c r="G6" s="21"/>
      <c r="H6" s="21"/>
      <c r="I6" s="21"/>
      <c r="J6" s="21"/>
      <c r="K6" s="29" t="s">
        <v>17</v>
      </c>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19"/>
      <c r="BE6" s="30"/>
      <c r="BS6" s="16" t="s">
        <v>6</v>
      </c>
    </row>
    <row r="7" ht="12" customHeight="1">
      <c r="B7" s="20"/>
      <c r="C7" s="21"/>
      <c r="D7" s="31" t="s">
        <v>18</v>
      </c>
      <c r="E7" s="21"/>
      <c r="F7" s="21"/>
      <c r="G7" s="21"/>
      <c r="H7" s="21"/>
      <c r="I7" s="21"/>
      <c r="J7" s="21"/>
      <c r="K7" s="26" t="s">
        <v>1</v>
      </c>
      <c r="L7" s="21"/>
      <c r="M7" s="21"/>
      <c r="N7" s="21"/>
      <c r="O7" s="21"/>
      <c r="P7" s="21"/>
      <c r="Q7" s="21"/>
      <c r="R7" s="21"/>
      <c r="S7" s="21"/>
      <c r="T7" s="21"/>
      <c r="U7" s="21"/>
      <c r="V7" s="21"/>
      <c r="W7" s="21"/>
      <c r="X7" s="21"/>
      <c r="Y7" s="21"/>
      <c r="Z7" s="21"/>
      <c r="AA7" s="21"/>
      <c r="AB7" s="21"/>
      <c r="AC7" s="21"/>
      <c r="AD7" s="21"/>
      <c r="AE7" s="21"/>
      <c r="AF7" s="21"/>
      <c r="AG7" s="21"/>
      <c r="AH7" s="21"/>
      <c r="AI7" s="21"/>
      <c r="AJ7" s="21"/>
      <c r="AK7" s="31" t="s">
        <v>19</v>
      </c>
      <c r="AL7" s="21"/>
      <c r="AM7" s="21"/>
      <c r="AN7" s="26" t="s">
        <v>1</v>
      </c>
      <c r="AO7" s="21"/>
      <c r="AP7" s="21"/>
      <c r="AQ7" s="21"/>
      <c r="AR7" s="19"/>
      <c r="BE7" s="30"/>
      <c r="BS7" s="16" t="s">
        <v>6</v>
      </c>
    </row>
    <row r="8" ht="12" customHeight="1">
      <c r="B8" s="20"/>
      <c r="C8" s="21"/>
      <c r="D8" s="31" t="s">
        <v>20</v>
      </c>
      <c r="E8" s="21"/>
      <c r="F8" s="21"/>
      <c r="G8" s="21"/>
      <c r="H8" s="21"/>
      <c r="I8" s="21"/>
      <c r="J8" s="21"/>
      <c r="K8" s="26" t="s">
        <v>21</v>
      </c>
      <c r="L8" s="21"/>
      <c r="M8" s="21"/>
      <c r="N8" s="21"/>
      <c r="O8" s="21"/>
      <c r="P8" s="21"/>
      <c r="Q8" s="21"/>
      <c r="R8" s="21"/>
      <c r="S8" s="21"/>
      <c r="T8" s="21"/>
      <c r="U8" s="21"/>
      <c r="V8" s="21"/>
      <c r="W8" s="21"/>
      <c r="X8" s="21"/>
      <c r="Y8" s="21"/>
      <c r="Z8" s="21"/>
      <c r="AA8" s="21"/>
      <c r="AB8" s="21"/>
      <c r="AC8" s="21"/>
      <c r="AD8" s="21"/>
      <c r="AE8" s="21"/>
      <c r="AF8" s="21"/>
      <c r="AG8" s="21"/>
      <c r="AH8" s="21"/>
      <c r="AI8" s="21"/>
      <c r="AJ8" s="21"/>
      <c r="AK8" s="31" t="s">
        <v>22</v>
      </c>
      <c r="AL8" s="21"/>
      <c r="AM8" s="21"/>
      <c r="AN8" s="32" t="s">
        <v>23</v>
      </c>
      <c r="AO8" s="21"/>
      <c r="AP8" s="21"/>
      <c r="AQ8" s="21"/>
      <c r="AR8" s="19"/>
      <c r="BE8" s="30"/>
      <c r="BS8" s="16" t="s">
        <v>6</v>
      </c>
    </row>
    <row r="9" ht="14.4" customHeight="1">
      <c r="B9" s="2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19"/>
      <c r="BE9" s="30"/>
      <c r="BS9" s="16" t="s">
        <v>6</v>
      </c>
    </row>
    <row r="10" ht="12" customHeight="1">
      <c r="B10" s="20"/>
      <c r="C10" s="21"/>
      <c r="D10" s="31" t="s">
        <v>24</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31" t="s">
        <v>25</v>
      </c>
      <c r="AL10" s="21"/>
      <c r="AM10" s="21"/>
      <c r="AN10" s="26" t="s">
        <v>1</v>
      </c>
      <c r="AO10" s="21"/>
      <c r="AP10" s="21"/>
      <c r="AQ10" s="21"/>
      <c r="AR10" s="19"/>
      <c r="BE10" s="30"/>
      <c r="BS10" s="16" t="s">
        <v>6</v>
      </c>
    </row>
    <row r="11" ht="18.48" customHeight="1">
      <c r="B11" s="20"/>
      <c r="C11" s="21"/>
      <c r="D11" s="21"/>
      <c r="E11" s="26" t="s">
        <v>26</v>
      </c>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31" t="s">
        <v>27</v>
      </c>
      <c r="AL11" s="21"/>
      <c r="AM11" s="21"/>
      <c r="AN11" s="26" t="s">
        <v>1</v>
      </c>
      <c r="AO11" s="21"/>
      <c r="AP11" s="21"/>
      <c r="AQ11" s="21"/>
      <c r="AR11" s="19"/>
      <c r="BE11" s="30"/>
      <c r="BS11" s="16" t="s">
        <v>6</v>
      </c>
    </row>
    <row r="12" ht="6.96" customHeight="1">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19"/>
      <c r="BE12" s="30"/>
      <c r="BS12" s="16" t="s">
        <v>6</v>
      </c>
    </row>
    <row r="13" ht="12" customHeight="1">
      <c r="B13" s="20"/>
      <c r="C13" s="21"/>
      <c r="D13" s="31" t="s">
        <v>28</v>
      </c>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31" t="s">
        <v>25</v>
      </c>
      <c r="AL13" s="21"/>
      <c r="AM13" s="21"/>
      <c r="AN13" s="33" t="s">
        <v>29</v>
      </c>
      <c r="AO13" s="21"/>
      <c r="AP13" s="21"/>
      <c r="AQ13" s="21"/>
      <c r="AR13" s="19"/>
      <c r="BE13" s="30"/>
      <c r="BS13" s="16" t="s">
        <v>6</v>
      </c>
    </row>
    <row r="14">
      <c r="B14" s="20"/>
      <c r="C14" s="21"/>
      <c r="D14" s="21"/>
      <c r="E14" s="33" t="s">
        <v>29</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1" t="s">
        <v>27</v>
      </c>
      <c r="AL14" s="21"/>
      <c r="AM14" s="21"/>
      <c r="AN14" s="33" t="s">
        <v>29</v>
      </c>
      <c r="AO14" s="21"/>
      <c r="AP14" s="21"/>
      <c r="AQ14" s="21"/>
      <c r="AR14" s="19"/>
      <c r="BE14" s="30"/>
      <c r="BS14" s="16" t="s">
        <v>6</v>
      </c>
    </row>
    <row r="15" ht="6.96" customHeight="1">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19"/>
      <c r="BE15" s="30"/>
      <c r="BS15" s="16" t="s">
        <v>4</v>
      </c>
    </row>
    <row r="16" ht="12" customHeight="1">
      <c r="B16" s="20"/>
      <c r="C16" s="21"/>
      <c r="D16" s="31" t="s">
        <v>30</v>
      </c>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31" t="s">
        <v>25</v>
      </c>
      <c r="AL16" s="21"/>
      <c r="AM16" s="21"/>
      <c r="AN16" s="26" t="s">
        <v>1</v>
      </c>
      <c r="AO16" s="21"/>
      <c r="AP16" s="21"/>
      <c r="AQ16" s="21"/>
      <c r="AR16" s="19"/>
      <c r="BE16" s="30"/>
      <c r="BS16" s="16" t="s">
        <v>4</v>
      </c>
    </row>
    <row r="17" ht="18.48" customHeight="1">
      <c r="B17" s="20"/>
      <c r="C17" s="21"/>
      <c r="D17" s="21"/>
      <c r="E17" s="26" t="s">
        <v>31</v>
      </c>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31" t="s">
        <v>27</v>
      </c>
      <c r="AL17" s="21"/>
      <c r="AM17" s="21"/>
      <c r="AN17" s="26" t="s">
        <v>1</v>
      </c>
      <c r="AO17" s="21"/>
      <c r="AP17" s="21"/>
      <c r="AQ17" s="21"/>
      <c r="AR17" s="19"/>
      <c r="BE17" s="30"/>
      <c r="BS17" s="16" t="s">
        <v>32</v>
      </c>
    </row>
    <row r="18" ht="6.96" customHeight="1">
      <c r="B18" s="20"/>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19"/>
      <c r="BE18" s="30"/>
      <c r="BS18" s="16" t="s">
        <v>6</v>
      </c>
    </row>
    <row r="19" ht="12" customHeight="1">
      <c r="B19" s="20"/>
      <c r="C19" s="21"/>
      <c r="D19" s="31" t="s">
        <v>33</v>
      </c>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31" t="s">
        <v>25</v>
      </c>
      <c r="AL19" s="21"/>
      <c r="AM19" s="21"/>
      <c r="AN19" s="26" t="s">
        <v>1</v>
      </c>
      <c r="AO19" s="21"/>
      <c r="AP19" s="21"/>
      <c r="AQ19" s="21"/>
      <c r="AR19" s="19"/>
      <c r="BE19" s="30"/>
      <c r="BS19" s="16" t="s">
        <v>6</v>
      </c>
    </row>
    <row r="20" ht="18.48" customHeight="1">
      <c r="B20" s="20"/>
      <c r="C20" s="21"/>
      <c r="D20" s="21"/>
      <c r="E20" s="26" t="s">
        <v>34</v>
      </c>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31" t="s">
        <v>27</v>
      </c>
      <c r="AL20" s="21"/>
      <c r="AM20" s="21"/>
      <c r="AN20" s="26" t="s">
        <v>1</v>
      </c>
      <c r="AO20" s="21"/>
      <c r="AP20" s="21"/>
      <c r="AQ20" s="21"/>
      <c r="AR20" s="19"/>
      <c r="BE20" s="30"/>
      <c r="BS20" s="16" t="s">
        <v>4</v>
      </c>
    </row>
    <row r="21" ht="6.96" customHeight="1">
      <c r="B21" s="2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19"/>
      <c r="BE21" s="30"/>
    </row>
    <row r="22" ht="12" customHeight="1">
      <c r="B22" s="20"/>
      <c r="C22" s="21"/>
      <c r="D22" s="31" t="s">
        <v>35</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19"/>
      <c r="BE22" s="30"/>
    </row>
    <row r="23" ht="16.5" customHeight="1">
      <c r="B23" s="20"/>
      <c r="C23" s="21"/>
      <c r="D23" s="21"/>
      <c r="E23" s="35" t="s">
        <v>1</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21"/>
      <c r="AP23" s="21"/>
      <c r="AQ23" s="21"/>
      <c r="AR23" s="19"/>
      <c r="BE23" s="30"/>
    </row>
    <row r="24" ht="6.96" customHeight="1">
      <c r="B24" s="20"/>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19"/>
      <c r="BE24" s="30"/>
    </row>
    <row r="25" ht="6.96" customHeight="1">
      <c r="B25" s="20"/>
      <c r="C25" s="21"/>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1"/>
      <c r="AQ25" s="21"/>
      <c r="AR25" s="19"/>
      <c r="BE25" s="30"/>
    </row>
    <row r="26" s="1" customFormat="1" ht="25.92" customHeight="1">
      <c r="B26" s="37"/>
      <c r="C26" s="38"/>
      <c r="D26" s="39" t="s">
        <v>36</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1">
        <f>ROUND(AG94,2)</f>
        <v>0</v>
      </c>
      <c r="AL26" s="40"/>
      <c r="AM26" s="40"/>
      <c r="AN26" s="40"/>
      <c r="AO26" s="40"/>
      <c r="AP26" s="38"/>
      <c r="AQ26" s="38"/>
      <c r="AR26" s="42"/>
      <c r="BE26" s="30"/>
    </row>
    <row r="27" s="1" customFormat="1" ht="6.96" customHeight="1">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2"/>
      <c r="BE27" s="30"/>
    </row>
    <row r="28" s="1" customFormat="1">
      <c r="B28" s="37"/>
      <c r="C28" s="38"/>
      <c r="D28" s="38"/>
      <c r="E28" s="38"/>
      <c r="F28" s="38"/>
      <c r="G28" s="38"/>
      <c r="H28" s="38"/>
      <c r="I28" s="38"/>
      <c r="J28" s="38"/>
      <c r="K28" s="38"/>
      <c r="L28" s="43" t="s">
        <v>37</v>
      </c>
      <c r="M28" s="43"/>
      <c r="N28" s="43"/>
      <c r="O28" s="43"/>
      <c r="P28" s="43"/>
      <c r="Q28" s="38"/>
      <c r="R28" s="38"/>
      <c r="S28" s="38"/>
      <c r="T28" s="38"/>
      <c r="U28" s="38"/>
      <c r="V28" s="38"/>
      <c r="W28" s="43" t="s">
        <v>38</v>
      </c>
      <c r="X28" s="43"/>
      <c r="Y28" s="43"/>
      <c r="Z28" s="43"/>
      <c r="AA28" s="43"/>
      <c r="AB28" s="43"/>
      <c r="AC28" s="43"/>
      <c r="AD28" s="43"/>
      <c r="AE28" s="43"/>
      <c r="AF28" s="38"/>
      <c r="AG28" s="38"/>
      <c r="AH28" s="38"/>
      <c r="AI28" s="38"/>
      <c r="AJ28" s="38"/>
      <c r="AK28" s="43" t="s">
        <v>39</v>
      </c>
      <c r="AL28" s="43"/>
      <c r="AM28" s="43"/>
      <c r="AN28" s="43"/>
      <c r="AO28" s="43"/>
      <c r="AP28" s="38"/>
      <c r="AQ28" s="38"/>
      <c r="AR28" s="42"/>
      <c r="BE28" s="30"/>
    </row>
    <row r="29" s="2" customFormat="1" ht="14.4" customHeight="1">
      <c r="B29" s="44"/>
      <c r="C29" s="45"/>
      <c r="D29" s="31" t="s">
        <v>40</v>
      </c>
      <c r="E29" s="45"/>
      <c r="F29" s="31" t="s">
        <v>41</v>
      </c>
      <c r="G29" s="45"/>
      <c r="H29" s="45"/>
      <c r="I29" s="45"/>
      <c r="J29" s="45"/>
      <c r="K29" s="45"/>
      <c r="L29" s="46">
        <v>0.20999999999999999</v>
      </c>
      <c r="M29" s="45"/>
      <c r="N29" s="45"/>
      <c r="O29" s="45"/>
      <c r="P29" s="45"/>
      <c r="Q29" s="45"/>
      <c r="R29" s="45"/>
      <c r="S29" s="45"/>
      <c r="T29" s="45"/>
      <c r="U29" s="45"/>
      <c r="V29" s="45"/>
      <c r="W29" s="47">
        <f>ROUND(AZ94, 2)</f>
        <v>0</v>
      </c>
      <c r="X29" s="45"/>
      <c r="Y29" s="45"/>
      <c r="Z29" s="45"/>
      <c r="AA29" s="45"/>
      <c r="AB29" s="45"/>
      <c r="AC29" s="45"/>
      <c r="AD29" s="45"/>
      <c r="AE29" s="45"/>
      <c r="AF29" s="45"/>
      <c r="AG29" s="45"/>
      <c r="AH29" s="45"/>
      <c r="AI29" s="45"/>
      <c r="AJ29" s="45"/>
      <c r="AK29" s="47">
        <f>ROUND(AV94, 2)</f>
        <v>0</v>
      </c>
      <c r="AL29" s="45"/>
      <c r="AM29" s="45"/>
      <c r="AN29" s="45"/>
      <c r="AO29" s="45"/>
      <c r="AP29" s="45"/>
      <c r="AQ29" s="45"/>
      <c r="AR29" s="48"/>
      <c r="BE29" s="49"/>
    </row>
    <row r="30" s="2" customFormat="1" ht="14.4" customHeight="1">
      <c r="B30" s="44"/>
      <c r="C30" s="45"/>
      <c r="D30" s="45"/>
      <c r="E30" s="45"/>
      <c r="F30" s="31" t="s">
        <v>42</v>
      </c>
      <c r="G30" s="45"/>
      <c r="H30" s="45"/>
      <c r="I30" s="45"/>
      <c r="J30" s="45"/>
      <c r="K30" s="45"/>
      <c r="L30" s="46">
        <v>0.14999999999999999</v>
      </c>
      <c r="M30" s="45"/>
      <c r="N30" s="45"/>
      <c r="O30" s="45"/>
      <c r="P30" s="45"/>
      <c r="Q30" s="45"/>
      <c r="R30" s="45"/>
      <c r="S30" s="45"/>
      <c r="T30" s="45"/>
      <c r="U30" s="45"/>
      <c r="V30" s="45"/>
      <c r="W30" s="47">
        <f>ROUND(BA94, 2)</f>
        <v>0</v>
      </c>
      <c r="X30" s="45"/>
      <c r="Y30" s="45"/>
      <c r="Z30" s="45"/>
      <c r="AA30" s="45"/>
      <c r="AB30" s="45"/>
      <c r="AC30" s="45"/>
      <c r="AD30" s="45"/>
      <c r="AE30" s="45"/>
      <c r="AF30" s="45"/>
      <c r="AG30" s="45"/>
      <c r="AH30" s="45"/>
      <c r="AI30" s="45"/>
      <c r="AJ30" s="45"/>
      <c r="AK30" s="47">
        <f>ROUND(AW94, 2)</f>
        <v>0</v>
      </c>
      <c r="AL30" s="45"/>
      <c r="AM30" s="45"/>
      <c r="AN30" s="45"/>
      <c r="AO30" s="45"/>
      <c r="AP30" s="45"/>
      <c r="AQ30" s="45"/>
      <c r="AR30" s="48"/>
      <c r="BE30" s="49"/>
    </row>
    <row r="31" hidden="1" s="2" customFormat="1" ht="14.4" customHeight="1">
      <c r="B31" s="44"/>
      <c r="C31" s="45"/>
      <c r="D31" s="45"/>
      <c r="E31" s="45"/>
      <c r="F31" s="31" t="s">
        <v>43</v>
      </c>
      <c r="G31" s="45"/>
      <c r="H31" s="45"/>
      <c r="I31" s="45"/>
      <c r="J31" s="45"/>
      <c r="K31" s="45"/>
      <c r="L31" s="46">
        <v>0.20999999999999999</v>
      </c>
      <c r="M31" s="45"/>
      <c r="N31" s="45"/>
      <c r="O31" s="45"/>
      <c r="P31" s="45"/>
      <c r="Q31" s="45"/>
      <c r="R31" s="45"/>
      <c r="S31" s="45"/>
      <c r="T31" s="45"/>
      <c r="U31" s="45"/>
      <c r="V31" s="45"/>
      <c r="W31" s="47">
        <f>ROUND(BB94, 2)</f>
        <v>0</v>
      </c>
      <c r="X31" s="45"/>
      <c r="Y31" s="45"/>
      <c r="Z31" s="45"/>
      <c r="AA31" s="45"/>
      <c r="AB31" s="45"/>
      <c r="AC31" s="45"/>
      <c r="AD31" s="45"/>
      <c r="AE31" s="45"/>
      <c r="AF31" s="45"/>
      <c r="AG31" s="45"/>
      <c r="AH31" s="45"/>
      <c r="AI31" s="45"/>
      <c r="AJ31" s="45"/>
      <c r="AK31" s="47">
        <v>0</v>
      </c>
      <c r="AL31" s="45"/>
      <c r="AM31" s="45"/>
      <c r="AN31" s="45"/>
      <c r="AO31" s="45"/>
      <c r="AP31" s="45"/>
      <c r="AQ31" s="45"/>
      <c r="AR31" s="48"/>
      <c r="BE31" s="49"/>
    </row>
    <row r="32" hidden="1" s="2" customFormat="1" ht="14.4" customHeight="1">
      <c r="B32" s="44"/>
      <c r="C32" s="45"/>
      <c r="D32" s="45"/>
      <c r="E32" s="45"/>
      <c r="F32" s="31" t="s">
        <v>44</v>
      </c>
      <c r="G32" s="45"/>
      <c r="H32" s="45"/>
      <c r="I32" s="45"/>
      <c r="J32" s="45"/>
      <c r="K32" s="45"/>
      <c r="L32" s="46">
        <v>0.14999999999999999</v>
      </c>
      <c r="M32" s="45"/>
      <c r="N32" s="45"/>
      <c r="O32" s="45"/>
      <c r="P32" s="45"/>
      <c r="Q32" s="45"/>
      <c r="R32" s="45"/>
      <c r="S32" s="45"/>
      <c r="T32" s="45"/>
      <c r="U32" s="45"/>
      <c r="V32" s="45"/>
      <c r="W32" s="47">
        <f>ROUND(BC94, 2)</f>
        <v>0</v>
      </c>
      <c r="X32" s="45"/>
      <c r="Y32" s="45"/>
      <c r="Z32" s="45"/>
      <c r="AA32" s="45"/>
      <c r="AB32" s="45"/>
      <c r="AC32" s="45"/>
      <c r="AD32" s="45"/>
      <c r="AE32" s="45"/>
      <c r="AF32" s="45"/>
      <c r="AG32" s="45"/>
      <c r="AH32" s="45"/>
      <c r="AI32" s="45"/>
      <c r="AJ32" s="45"/>
      <c r="AK32" s="47">
        <v>0</v>
      </c>
      <c r="AL32" s="45"/>
      <c r="AM32" s="45"/>
      <c r="AN32" s="45"/>
      <c r="AO32" s="45"/>
      <c r="AP32" s="45"/>
      <c r="AQ32" s="45"/>
      <c r="AR32" s="48"/>
      <c r="BE32" s="49"/>
    </row>
    <row r="33" hidden="1" s="2" customFormat="1" ht="14.4" customHeight="1">
      <c r="B33" s="44"/>
      <c r="C33" s="45"/>
      <c r="D33" s="45"/>
      <c r="E33" s="45"/>
      <c r="F33" s="31" t="s">
        <v>45</v>
      </c>
      <c r="G33" s="45"/>
      <c r="H33" s="45"/>
      <c r="I33" s="45"/>
      <c r="J33" s="45"/>
      <c r="K33" s="45"/>
      <c r="L33" s="46">
        <v>0</v>
      </c>
      <c r="M33" s="45"/>
      <c r="N33" s="45"/>
      <c r="O33" s="45"/>
      <c r="P33" s="45"/>
      <c r="Q33" s="45"/>
      <c r="R33" s="45"/>
      <c r="S33" s="45"/>
      <c r="T33" s="45"/>
      <c r="U33" s="45"/>
      <c r="V33" s="45"/>
      <c r="W33" s="47">
        <f>ROUND(BD94, 2)</f>
        <v>0</v>
      </c>
      <c r="X33" s="45"/>
      <c r="Y33" s="45"/>
      <c r="Z33" s="45"/>
      <c r="AA33" s="45"/>
      <c r="AB33" s="45"/>
      <c r="AC33" s="45"/>
      <c r="AD33" s="45"/>
      <c r="AE33" s="45"/>
      <c r="AF33" s="45"/>
      <c r="AG33" s="45"/>
      <c r="AH33" s="45"/>
      <c r="AI33" s="45"/>
      <c r="AJ33" s="45"/>
      <c r="AK33" s="47">
        <v>0</v>
      </c>
      <c r="AL33" s="45"/>
      <c r="AM33" s="45"/>
      <c r="AN33" s="45"/>
      <c r="AO33" s="45"/>
      <c r="AP33" s="45"/>
      <c r="AQ33" s="45"/>
      <c r="AR33" s="48"/>
      <c r="BE33" s="49"/>
    </row>
    <row r="34" s="1" customFormat="1" ht="6.96" customHeight="1">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2"/>
      <c r="BE34" s="30"/>
    </row>
    <row r="35" s="1" customFormat="1" ht="25.92" customHeight="1">
      <c r="B35" s="37"/>
      <c r="C35" s="50"/>
      <c r="D35" s="51" t="s">
        <v>46</v>
      </c>
      <c r="E35" s="52"/>
      <c r="F35" s="52"/>
      <c r="G35" s="52"/>
      <c r="H35" s="52"/>
      <c r="I35" s="52"/>
      <c r="J35" s="52"/>
      <c r="K35" s="52"/>
      <c r="L35" s="52"/>
      <c r="M35" s="52"/>
      <c r="N35" s="52"/>
      <c r="O35" s="52"/>
      <c r="P35" s="52"/>
      <c r="Q35" s="52"/>
      <c r="R35" s="52"/>
      <c r="S35" s="52"/>
      <c r="T35" s="53" t="s">
        <v>47</v>
      </c>
      <c r="U35" s="52"/>
      <c r="V35" s="52"/>
      <c r="W35" s="52"/>
      <c r="X35" s="54" t="s">
        <v>48</v>
      </c>
      <c r="Y35" s="52"/>
      <c r="Z35" s="52"/>
      <c r="AA35" s="52"/>
      <c r="AB35" s="52"/>
      <c r="AC35" s="52"/>
      <c r="AD35" s="52"/>
      <c r="AE35" s="52"/>
      <c r="AF35" s="52"/>
      <c r="AG35" s="52"/>
      <c r="AH35" s="52"/>
      <c r="AI35" s="52"/>
      <c r="AJ35" s="52"/>
      <c r="AK35" s="55">
        <f>SUM(AK26:AK33)</f>
        <v>0</v>
      </c>
      <c r="AL35" s="52"/>
      <c r="AM35" s="52"/>
      <c r="AN35" s="52"/>
      <c r="AO35" s="56"/>
      <c r="AP35" s="50"/>
      <c r="AQ35" s="50"/>
      <c r="AR35" s="42"/>
    </row>
    <row r="36" s="1" customFormat="1" ht="6.96" customHeight="1">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2"/>
    </row>
    <row r="37" s="1" customFormat="1" ht="14.4" customHeight="1">
      <c r="B37" s="3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42"/>
    </row>
    <row r="38" ht="14.4" customHeight="1">
      <c r="B38" s="2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19"/>
    </row>
    <row r="39" ht="14.4" customHeight="1">
      <c r="B39" s="20"/>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19"/>
    </row>
    <row r="40" ht="14.4" customHeight="1">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19"/>
    </row>
    <row r="41" ht="14.4" customHeight="1">
      <c r="B41" s="2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19"/>
    </row>
    <row r="42" ht="14.4" customHeight="1">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19"/>
    </row>
    <row r="43" ht="14.4" customHeight="1">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19"/>
    </row>
    <row r="44" ht="14.4" customHeight="1">
      <c r="B44" s="20"/>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19"/>
    </row>
    <row r="45" ht="14.4" customHeight="1">
      <c r="B45" s="20"/>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9"/>
    </row>
    <row r="46" ht="14.4" customHeight="1">
      <c r="B46" s="20"/>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19"/>
    </row>
    <row r="47" ht="14.4" customHeight="1">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19"/>
    </row>
    <row r="48" ht="14.4" customHeight="1">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19"/>
    </row>
    <row r="49" s="1" customFormat="1" ht="14.4" customHeight="1">
      <c r="B49" s="37"/>
      <c r="C49" s="38"/>
      <c r="D49" s="57" t="s">
        <v>49</v>
      </c>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7" t="s">
        <v>50</v>
      </c>
      <c r="AI49" s="58"/>
      <c r="AJ49" s="58"/>
      <c r="AK49" s="58"/>
      <c r="AL49" s="58"/>
      <c r="AM49" s="58"/>
      <c r="AN49" s="58"/>
      <c r="AO49" s="58"/>
      <c r="AP49" s="38"/>
      <c r="AQ49" s="38"/>
      <c r="AR49" s="42"/>
    </row>
    <row r="50">
      <c r="B50" s="20"/>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19"/>
    </row>
    <row r="51">
      <c r="B51" s="20"/>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19"/>
    </row>
    <row r="52">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19"/>
    </row>
    <row r="53">
      <c r="B53" s="20"/>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19"/>
    </row>
    <row r="54">
      <c r="B54" s="20"/>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19"/>
    </row>
    <row r="55">
      <c r="B55" s="20"/>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19"/>
    </row>
    <row r="56">
      <c r="B56" s="20"/>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19"/>
    </row>
    <row r="57">
      <c r="B57" s="20"/>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19"/>
    </row>
    <row r="58">
      <c r="B58" s="20"/>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19"/>
    </row>
    <row r="59">
      <c r="B59" s="20"/>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19"/>
    </row>
    <row r="60" s="1" customFormat="1">
      <c r="B60" s="37"/>
      <c r="C60" s="38"/>
      <c r="D60" s="59" t="s">
        <v>51</v>
      </c>
      <c r="E60" s="40"/>
      <c r="F60" s="40"/>
      <c r="G60" s="40"/>
      <c r="H60" s="40"/>
      <c r="I60" s="40"/>
      <c r="J60" s="40"/>
      <c r="K60" s="40"/>
      <c r="L60" s="40"/>
      <c r="M60" s="40"/>
      <c r="N60" s="40"/>
      <c r="O60" s="40"/>
      <c r="P60" s="40"/>
      <c r="Q60" s="40"/>
      <c r="R60" s="40"/>
      <c r="S60" s="40"/>
      <c r="T60" s="40"/>
      <c r="U60" s="40"/>
      <c r="V60" s="59" t="s">
        <v>52</v>
      </c>
      <c r="W60" s="40"/>
      <c r="X60" s="40"/>
      <c r="Y60" s="40"/>
      <c r="Z60" s="40"/>
      <c r="AA60" s="40"/>
      <c r="AB60" s="40"/>
      <c r="AC60" s="40"/>
      <c r="AD60" s="40"/>
      <c r="AE60" s="40"/>
      <c r="AF60" s="40"/>
      <c r="AG60" s="40"/>
      <c r="AH60" s="59" t="s">
        <v>51</v>
      </c>
      <c r="AI60" s="40"/>
      <c r="AJ60" s="40"/>
      <c r="AK60" s="40"/>
      <c r="AL60" s="40"/>
      <c r="AM60" s="59" t="s">
        <v>52</v>
      </c>
      <c r="AN60" s="40"/>
      <c r="AO60" s="40"/>
      <c r="AP60" s="38"/>
      <c r="AQ60" s="38"/>
      <c r="AR60" s="42"/>
    </row>
    <row r="61">
      <c r="B61" s="20"/>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19"/>
    </row>
    <row r="62">
      <c r="B62" s="20"/>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19"/>
    </row>
    <row r="63">
      <c r="B63" s="20"/>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19"/>
    </row>
    <row r="64" s="1" customFormat="1">
      <c r="B64" s="37"/>
      <c r="C64" s="38"/>
      <c r="D64" s="57" t="s">
        <v>53</v>
      </c>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7" t="s">
        <v>54</v>
      </c>
      <c r="AI64" s="58"/>
      <c r="AJ64" s="58"/>
      <c r="AK64" s="58"/>
      <c r="AL64" s="58"/>
      <c r="AM64" s="58"/>
      <c r="AN64" s="58"/>
      <c r="AO64" s="58"/>
      <c r="AP64" s="38"/>
      <c r="AQ64" s="38"/>
      <c r="AR64" s="42"/>
    </row>
    <row r="65">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19"/>
    </row>
    <row r="66">
      <c r="B66" s="20"/>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9"/>
    </row>
    <row r="67">
      <c r="B67" s="20"/>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19"/>
    </row>
    <row r="68">
      <c r="B68" s="2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19"/>
    </row>
    <row r="69">
      <c r="B69" s="20"/>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19"/>
    </row>
    <row r="70">
      <c r="B70" s="20"/>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19"/>
    </row>
    <row r="71">
      <c r="B71" s="20"/>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19"/>
    </row>
    <row r="72">
      <c r="B72" s="20"/>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19"/>
    </row>
    <row r="73">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19"/>
    </row>
    <row r="74">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19"/>
    </row>
    <row r="75" s="1" customFormat="1">
      <c r="B75" s="37"/>
      <c r="C75" s="38"/>
      <c r="D75" s="59" t="s">
        <v>51</v>
      </c>
      <c r="E75" s="40"/>
      <c r="F75" s="40"/>
      <c r="G75" s="40"/>
      <c r="H75" s="40"/>
      <c r="I75" s="40"/>
      <c r="J75" s="40"/>
      <c r="K75" s="40"/>
      <c r="L75" s="40"/>
      <c r="M75" s="40"/>
      <c r="N75" s="40"/>
      <c r="O75" s="40"/>
      <c r="P75" s="40"/>
      <c r="Q75" s="40"/>
      <c r="R75" s="40"/>
      <c r="S75" s="40"/>
      <c r="T75" s="40"/>
      <c r="U75" s="40"/>
      <c r="V75" s="59" t="s">
        <v>52</v>
      </c>
      <c r="W75" s="40"/>
      <c r="X75" s="40"/>
      <c r="Y75" s="40"/>
      <c r="Z75" s="40"/>
      <c r="AA75" s="40"/>
      <c r="AB75" s="40"/>
      <c r="AC75" s="40"/>
      <c r="AD75" s="40"/>
      <c r="AE75" s="40"/>
      <c r="AF75" s="40"/>
      <c r="AG75" s="40"/>
      <c r="AH75" s="59" t="s">
        <v>51</v>
      </c>
      <c r="AI75" s="40"/>
      <c r="AJ75" s="40"/>
      <c r="AK75" s="40"/>
      <c r="AL75" s="40"/>
      <c r="AM75" s="59" t="s">
        <v>52</v>
      </c>
      <c r="AN75" s="40"/>
      <c r="AO75" s="40"/>
      <c r="AP75" s="38"/>
      <c r="AQ75" s="38"/>
      <c r="AR75" s="42"/>
    </row>
    <row r="76" s="1" customFormat="1">
      <c r="B76" s="37"/>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42"/>
    </row>
    <row r="77" s="1" customFormat="1" ht="6.96" customHeight="1">
      <c r="B77" s="60"/>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42"/>
    </row>
    <row r="81" s="1" customFormat="1" ht="6.96" customHeight="1">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42"/>
    </row>
    <row r="82" s="1" customFormat="1" ht="24.96" customHeight="1">
      <c r="B82" s="37"/>
      <c r="C82" s="22" t="s">
        <v>55</v>
      </c>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42"/>
    </row>
    <row r="83" s="1" customFormat="1" ht="6.96" customHeight="1">
      <c r="B83" s="37"/>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42"/>
    </row>
    <row r="84" s="3" customFormat="1" ht="12" customHeight="1">
      <c r="B84" s="64"/>
      <c r="C84" s="31" t="s">
        <v>13</v>
      </c>
      <c r="D84" s="65"/>
      <c r="E84" s="65"/>
      <c r="F84" s="65"/>
      <c r="G84" s="65"/>
      <c r="H84" s="65"/>
      <c r="I84" s="65"/>
      <c r="J84" s="65"/>
      <c r="K84" s="65"/>
      <c r="L84" s="65" t="str">
        <f>K5</f>
        <v>cecha_DSP</v>
      </c>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6"/>
    </row>
    <row r="85" s="4" customFormat="1" ht="36.96" customHeight="1">
      <c r="B85" s="67"/>
      <c r="C85" s="68" t="s">
        <v>16</v>
      </c>
      <c r="D85" s="69"/>
      <c r="E85" s="69"/>
      <c r="F85" s="69"/>
      <c r="G85" s="69"/>
      <c r="H85" s="69"/>
      <c r="I85" s="69"/>
      <c r="J85" s="69"/>
      <c r="K85" s="69"/>
      <c r="L85" s="70" t="str">
        <f>K6</f>
        <v>Rekonstrukce sdružené zastávky Náměstí Sv.Čecha</v>
      </c>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71"/>
    </row>
    <row r="86" s="1" customFormat="1" ht="6.96" customHeight="1">
      <c r="B86" s="37"/>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42"/>
    </row>
    <row r="87" s="1" customFormat="1" ht="12" customHeight="1">
      <c r="B87" s="37"/>
      <c r="C87" s="31" t="s">
        <v>20</v>
      </c>
      <c r="D87" s="38"/>
      <c r="E87" s="38"/>
      <c r="F87" s="38"/>
      <c r="G87" s="38"/>
      <c r="H87" s="38"/>
      <c r="I87" s="38"/>
      <c r="J87" s="38"/>
      <c r="K87" s="38"/>
      <c r="L87" s="72" t="str">
        <f>IF(K8="","",K8)</f>
        <v>Ostrava</v>
      </c>
      <c r="M87" s="38"/>
      <c r="N87" s="38"/>
      <c r="O87" s="38"/>
      <c r="P87" s="38"/>
      <c r="Q87" s="38"/>
      <c r="R87" s="38"/>
      <c r="S87" s="38"/>
      <c r="T87" s="38"/>
      <c r="U87" s="38"/>
      <c r="V87" s="38"/>
      <c r="W87" s="38"/>
      <c r="X87" s="38"/>
      <c r="Y87" s="38"/>
      <c r="Z87" s="38"/>
      <c r="AA87" s="38"/>
      <c r="AB87" s="38"/>
      <c r="AC87" s="38"/>
      <c r="AD87" s="38"/>
      <c r="AE87" s="38"/>
      <c r="AF87" s="38"/>
      <c r="AG87" s="38"/>
      <c r="AH87" s="38"/>
      <c r="AI87" s="31" t="s">
        <v>22</v>
      </c>
      <c r="AJ87" s="38"/>
      <c r="AK87" s="38"/>
      <c r="AL87" s="38"/>
      <c r="AM87" s="73" t="str">
        <f>IF(AN8= "","",AN8)</f>
        <v>9. 5. 2019</v>
      </c>
      <c r="AN87" s="73"/>
      <c r="AO87" s="38"/>
      <c r="AP87" s="38"/>
      <c r="AQ87" s="38"/>
      <c r="AR87" s="42"/>
    </row>
    <row r="88" s="1" customFormat="1" ht="6.96" customHeight="1">
      <c r="B88" s="37"/>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42"/>
    </row>
    <row r="89" s="1" customFormat="1" ht="27.9" customHeight="1">
      <c r="B89" s="37"/>
      <c r="C89" s="31" t="s">
        <v>24</v>
      </c>
      <c r="D89" s="38"/>
      <c r="E89" s="38"/>
      <c r="F89" s="38"/>
      <c r="G89" s="38"/>
      <c r="H89" s="38"/>
      <c r="I89" s="38"/>
      <c r="J89" s="38"/>
      <c r="K89" s="38"/>
      <c r="L89" s="65" t="str">
        <f>IF(E11= "","",E11)</f>
        <v>Dopravní podnik Ostrava, a.s.</v>
      </c>
      <c r="M89" s="38"/>
      <c r="N89" s="38"/>
      <c r="O89" s="38"/>
      <c r="P89" s="38"/>
      <c r="Q89" s="38"/>
      <c r="R89" s="38"/>
      <c r="S89" s="38"/>
      <c r="T89" s="38"/>
      <c r="U89" s="38"/>
      <c r="V89" s="38"/>
      <c r="W89" s="38"/>
      <c r="X89" s="38"/>
      <c r="Y89" s="38"/>
      <c r="Z89" s="38"/>
      <c r="AA89" s="38"/>
      <c r="AB89" s="38"/>
      <c r="AC89" s="38"/>
      <c r="AD89" s="38"/>
      <c r="AE89" s="38"/>
      <c r="AF89" s="38"/>
      <c r="AG89" s="38"/>
      <c r="AH89" s="38"/>
      <c r="AI89" s="31" t="s">
        <v>30</v>
      </c>
      <c r="AJ89" s="38"/>
      <c r="AK89" s="38"/>
      <c r="AL89" s="38"/>
      <c r="AM89" s="74" t="str">
        <f>IF(E17="","",E17)</f>
        <v>Dopravní projektování spol. s r.o.</v>
      </c>
      <c r="AN89" s="65"/>
      <c r="AO89" s="65"/>
      <c r="AP89" s="65"/>
      <c r="AQ89" s="38"/>
      <c r="AR89" s="42"/>
      <c r="AS89" s="75" t="s">
        <v>56</v>
      </c>
      <c r="AT89" s="76"/>
      <c r="AU89" s="77"/>
      <c r="AV89" s="77"/>
      <c r="AW89" s="77"/>
      <c r="AX89" s="77"/>
      <c r="AY89" s="77"/>
      <c r="AZ89" s="77"/>
      <c r="BA89" s="77"/>
      <c r="BB89" s="77"/>
      <c r="BC89" s="77"/>
      <c r="BD89" s="78"/>
    </row>
    <row r="90" s="1" customFormat="1" ht="15.15" customHeight="1">
      <c r="B90" s="37"/>
      <c r="C90" s="31" t="s">
        <v>28</v>
      </c>
      <c r="D90" s="38"/>
      <c r="E90" s="38"/>
      <c r="F90" s="38"/>
      <c r="G90" s="38"/>
      <c r="H90" s="38"/>
      <c r="I90" s="38"/>
      <c r="J90" s="38"/>
      <c r="K90" s="38"/>
      <c r="L90" s="65" t="str">
        <f>IF(E14= "Vyplň údaj","",E14)</f>
        <v/>
      </c>
      <c r="M90" s="38"/>
      <c r="N90" s="38"/>
      <c r="O90" s="38"/>
      <c r="P90" s="38"/>
      <c r="Q90" s="38"/>
      <c r="R90" s="38"/>
      <c r="S90" s="38"/>
      <c r="T90" s="38"/>
      <c r="U90" s="38"/>
      <c r="V90" s="38"/>
      <c r="W90" s="38"/>
      <c r="X90" s="38"/>
      <c r="Y90" s="38"/>
      <c r="Z90" s="38"/>
      <c r="AA90" s="38"/>
      <c r="AB90" s="38"/>
      <c r="AC90" s="38"/>
      <c r="AD90" s="38"/>
      <c r="AE90" s="38"/>
      <c r="AF90" s="38"/>
      <c r="AG90" s="38"/>
      <c r="AH90" s="38"/>
      <c r="AI90" s="31" t="s">
        <v>33</v>
      </c>
      <c r="AJ90" s="38"/>
      <c r="AK90" s="38"/>
      <c r="AL90" s="38"/>
      <c r="AM90" s="74" t="str">
        <f>IF(E20="","",E20)</f>
        <v>Šenkýř Vlastislav</v>
      </c>
      <c r="AN90" s="65"/>
      <c r="AO90" s="65"/>
      <c r="AP90" s="65"/>
      <c r="AQ90" s="38"/>
      <c r="AR90" s="42"/>
      <c r="AS90" s="79"/>
      <c r="AT90" s="80"/>
      <c r="AU90" s="81"/>
      <c r="AV90" s="81"/>
      <c r="AW90" s="81"/>
      <c r="AX90" s="81"/>
      <c r="AY90" s="81"/>
      <c r="AZ90" s="81"/>
      <c r="BA90" s="81"/>
      <c r="BB90" s="81"/>
      <c r="BC90" s="81"/>
      <c r="BD90" s="82"/>
    </row>
    <row r="91" s="1" customFormat="1" ht="10.8" customHeight="1">
      <c r="B91" s="37"/>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42"/>
      <c r="AS91" s="83"/>
      <c r="AT91" s="84"/>
      <c r="AU91" s="85"/>
      <c r="AV91" s="85"/>
      <c r="AW91" s="85"/>
      <c r="AX91" s="85"/>
      <c r="AY91" s="85"/>
      <c r="AZ91" s="85"/>
      <c r="BA91" s="85"/>
      <c r="BB91" s="85"/>
      <c r="BC91" s="85"/>
      <c r="BD91" s="86"/>
    </row>
    <row r="92" s="1" customFormat="1" ht="29.28" customHeight="1">
      <c r="B92" s="37"/>
      <c r="C92" s="87" t="s">
        <v>57</v>
      </c>
      <c r="D92" s="88"/>
      <c r="E92" s="88"/>
      <c r="F92" s="88"/>
      <c r="G92" s="88"/>
      <c r="H92" s="89"/>
      <c r="I92" s="90" t="s">
        <v>58</v>
      </c>
      <c r="J92" s="88"/>
      <c r="K92" s="88"/>
      <c r="L92" s="88"/>
      <c r="M92" s="88"/>
      <c r="N92" s="88"/>
      <c r="O92" s="88"/>
      <c r="P92" s="88"/>
      <c r="Q92" s="88"/>
      <c r="R92" s="88"/>
      <c r="S92" s="88"/>
      <c r="T92" s="88"/>
      <c r="U92" s="88"/>
      <c r="V92" s="88"/>
      <c r="W92" s="88"/>
      <c r="X92" s="88"/>
      <c r="Y92" s="88"/>
      <c r="Z92" s="88"/>
      <c r="AA92" s="88"/>
      <c r="AB92" s="88"/>
      <c r="AC92" s="88"/>
      <c r="AD92" s="88"/>
      <c r="AE92" s="88"/>
      <c r="AF92" s="88"/>
      <c r="AG92" s="91" t="s">
        <v>59</v>
      </c>
      <c r="AH92" s="88"/>
      <c r="AI92" s="88"/>
      <c r="AJ92" s="88"/>
      <c r="AK92" s="88"/>
      <c r="AL92" s="88"/>
      <c r="AM92" s="88"/>
      <c r="AN92" s="90" t="s">
        <v>60</v>
      </c>
      <c r="AO92" s="88"/>
      <c r="AP92" s="92"/>
      <c r="AQ92" s="93" t="s">
        <v>61</v>
      </c>
      <c r="AR92" s="42"/>
      <c r="AS92" s="94" t="s">
        <v>62</v>
      </c>
      <c r="AT92" s="95" t="s">
        <v>63</v>
      </c>
      <c r="AU92" s="95" t="s">
        <v>64</v>
      </c>
      <c r="AV92" s="95" t="s">
        <v>65</v>
      </c>
      <c r="AW92" s="95" t="s">
        <v>66</v>
      </c>
      <c r="AX92" s="95" t="s">
        <v>67</v>
      </c>
      <c r="AY92" s="95" t="s">
        <v>68</v>
      </c>
      <c r="AZ92" s="95" t="s">
        <v>69</v>
      </c>
      <c r="BA92" s="95" t="s">
        <v>70</v>
      </c>
      <c r="BB92" s="95" t="s">
        <v>71</v>
      </c>
      <c r="BC92" s="95" t="s">
        <v>72</v>
      </c>
      <c r="BD92" s="96" t="s">
        <v>73</v>
      </c>
    </row>
    <row r="93" s="1" customFormat="1" ht="10.8" customHeight="1">
      <c r="B93" s="37"/>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42"/>
      <c r="AS93" s="97"/>
      <c r="AT93" s="98"/>
      <c r="AU93" s="98"/>
      <c r="AV93" s="98"/>
      <c r="AW93" s="98"/>
      <c r="AX93" s="98"/>
      <c r="AY93" s="98"/>
      <c r="AZ93" s="98"/>
      <c r="BA93" s="98"/>
      <c r="BB93" s="98"/>
      <c r="BC93" s="98"/>
      <c r="BD93" s="99"/>
    </row>
    <row r="94" s="5" customFormat="1" ht="32.4" customHeight="1">
      <c r="B94" s="100"/>
      <c r="C94" s="101" t="s">
        <v>74</v>
      </c>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3">
        <f>ROUND(SUM(AG95:AG102),2)</f>
        <v>0</v>
      </c>
      <c r="AH94" s="103"/>
      <c r="AI94" s="103"/>
      <c r="AJ94" s="103"/>
      <c r="AK94" s="103"/>
      <c r="AL94" s="103"/>
      <c r="AM94" s="103"/>
      <c r="AN94" s="104">
        <f>SUM(AG94,AT94)</f>
        <v>0</v>
      </c>
      <c r="AO94" s="104"/>
      <c r="AP94" s="104"/>
      <c r="AQ94" s="105" t="s">
        <v>1</v>
      </c>
      <c r="AR94" s="106"/>
      <c r="AS94" s="107">
        <f>ROUND(SUM(AS95:AS102),2)</f>
        <v>0</v>
      </c>
      <c r="AT94" s="108">
        <f>ROUND(SUM(AV94:AW94),2)</f>
        <v>0</v>
      </c>
      <c r="AU94" s="109">
        <f>ROUND(SUM(AU95:AU102),5)</f>
        <v>0</v>
      </c>
      <c r="AV94" s="108">
        <f>ROUND(AZ94*L29,2)</f>
        <v>0</v>
      </c>
      <c r="AW94" s="108">
        <f>ROUND(BA94*L30,2)</f>
        <v>0</v>
      </c>
      <c r="AX94" s="108">
        <f>ROUND(BB94*L29,2)</f>
        <v>0</v>
      </c>
      <c r="AY94" s="108">
        <f>ROUND(BC94*L30,2)</f>
        <v>0</v>
      </c>
      <c r="AZ94" s="108">
        <f>ROUND(SUM(AZ95:AZ102),2)</f>
        <v>0</v>
      </c>
      <c r="BA94" s="108">
        <f>ROUND(SUM(BA95:BA102),2)</f>
        <v>0</v>
      </c>
      <c r="BB94" s="108">
        <f>ROUND(SUM(BB95:BB102),2)</f>
        <v>0</v>
      </c>
      <c r="BC94" s="108">
        <f>ROUND(SUM(BC95:BC102),2)</f>
        <v>0</v>
      </c>
      <c r="BD94" s="110">
        <f>ROUND(SUM(BD95:BD102),2)</f>
        <v>0</v>
      </c>
      <c r="BS94" s="111" t="s">
        <v>75</v>
      </c>
      <c r="BT94" s="111" t="s">
        <v>76</v>
      </c>
      <c r="BU94" s="112" t="s">
        <v>77</v>
      </c>
      <c r="BV94" s="111" t="s">
        <v>78</v>
      </c>
      <c r="BW94" s="111" t="s">
        <v>5</v>
      </c>
      <c r="BX94" s="111" t="s">
        <v>79</v>
      </c>
      <c r="CL94" s="111" t="s">
        <v>1</v>
      </c>
    </row>
    <row r="95" s="6" customFormat="1" ht="16.5" customHeight="1">
      <c r="A95" s="113" t="s">
        <v>80</v>
      </c>
      <c r="B95" s="114"/>
      <c r="C95" s="115"/>
      <c r="D95" s="116" t="s">
        <v>81</v>
      </c>
      <c r="E95" s="116"/>
      <c r="F95" s="116"/>
      <c r="G95" s="116"/>
      <c r="H95" s="116"/>
      <c r="I95" s="117"/>
      <c r="J95" s="116" t="s">
        <v>82</v>
      </c>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8">
        <f>'DIO - Dopravně inženýrské...'!J30</f>
        <v>0</v>
      </c>
      <c r="AH95" s="117"/>
      <c r="AI95" s="117"/>
      <c r="AJ95" s="117"/>
      <c r="AK95" s="117"/>
      <c r="AL95" s="117"/>
      <c r="AM95" s="117"/>
      <c r="AN95" s="118">
        <f>SUM(AG95,AT95)</f>
        <v>0</v>
      </c>
      <c r="AO95" s="117"/>
      <c r="AP95" s="117"/>
      <c r="AQ95" s="119" t="s">
        <v>83</v>
      </c>
      <c r="AR95" s="120"/>
      <c r="AS95" s="121">
        <v>0</v>
      </c>
      <c r="AT95" s="122">
        <f>ROUND(SUM(AV95:AW95),2)</f>
        <v>0</v>
      </c>
      <c r="AU95" s="123">
        <f>'DIO - Dopravně inženýrské...'!P118</f>
        <v>0</v>
      </c>
      <c r="AV95" s="122">
        <f>'DIO - Dopravně inženýrské...'!J33</f>
        <v>0</v>
      </c>
      <c r="AW95" s="122">
        <f>'DIO - Dopravně inženýrské...'!J34</f>
        <v>0</v>
      </c>
      <c r="AX95" s="122">
        <f>'DIO - Dopravně inženýrské...'!J35</f>
        <v>0</v>
      </c>
      <c r="AY95" s="122">
        <f>'DIO - Dopravně inženýrské...'!J36</f>
        <v>0</v>
      </c>
      <c r="AZ95" s="122">
        <f>'DIO - Dopravně inženýrské...'!F33</f>
        <v>0</v>
      </c>
      <c r="BA95" s="122">
        <f>'DIO - Dopravně inženýrské...'!F34</f>
        <v>0</v>
      </c>
      <c r="BB95" s="122">
        <f>'DIO - Dopravně inženýrské...'!F35</f>
        <v>0</v>
      </c>
      <c r="BC95" s="122">
        <f>'DIO - Dopravně inženýrské...'!F36</f>
        <v>0</v>
      </c>
      <c r="BD95" s="124">
        <f>'DIO - Dopravně inženýrské...'!F37</f>
        <v>0</v>
      </c>
      <c r="BT95" s="125" t="s">
        <v>84</v>
      </c>
      <c r="BV95" s="125" t="s">
        <v>78</v>
      </c>
      <c r="BW95" s="125" t="s">
        <v>85</v>
      </c>
      <c r="BX95" s="125" t="s">
        <v>5</v>
      </c>
      <c r="CL95" s="125" t="s">
        <v>1</v>
      </c>
      <c r="CM95" s="125" t="s">
        <v>86</v>
      </c>
    </row>
    <row r="96" s="6" customFormat="1" ht="27" customHeight="1">
      <c r="A96" s="113" t="s">
        <v>80</v>
      </c>
      <c r="B96" s="114"/>
      <c r="C96" s="115"/>
      <c r="D96" s="116" t="s">
        <v>87</v>
      </c>
      <c r="E96" s="116"/>
      <c r="F96" s="116"/>
      <c r="G96" s="116"/>
      <c r="H96" s="116"/>
      <c r="I96" s="117"/>
      <c r="J96" s="116" t="s">
        <v>88</v>
      </c>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8">
        <f>'SO 01-02 - Tramvajový spo...'!J30</f>
        <v>0</v>
      </c>
      <c r="AH96" s="117"/>
      <c r="AI96" s="117"/>
      <c r="AJ96" s="117"/>
      <c r="AK96" s="117"/>
      <c r="AL96" s="117"/>
      <c r="AM96" s="117"/>
      <c r="AN96" s="118">
        <f>SUM(AG96,AT96)</f>
        <v>0</v>
      </c>
      <c r="AO96" s="117"/>
      <c r="AP96" s="117"/>
      <c r="AQ96" s="119" t="s">
        <v>89</v>
      </c>
      <c r="AR96" s="120"/>
      <c r="AS96" s="121">
        <v>0</v>
      </c>
      <c r="AT96" s="122">
        <f>ROUND(SUM(AV96:AW96),2)</f>
        <v>0</v>
      </c>
      <c r="AU96" s="123">
        <f>'SO 01-02 - Tramvajový spo...'!P131</f>
        <v>0</v>
      </c>
      <c r="AV96" s="122">
        <f>'SO 01-02 - Tramvajový spo...'!J33</f>
        <v>0</v>
      </c>
      <c r="AW96" s="122">
        <f>'SO 01-02 - Tramvajový spo...'!J34</f>
        <v>0</v>
      </c>
      <c r="AX96" s="122">
        <f>'SO 01-02 - Tramvajový spo...'!J35</f>
        <v>0</v>
      </c>
      <c r="AY96" s="122">
        <f>'SO 01-02 - Tramvajový spo...'!J36</f>
        <v>0</v>
      </c>
      <c r="AZ96" s="122">
        <f>'SO 01-02 - Tramvajový spo...'!F33</f>
        <v>0</v>
      </c>
      <c r="BA96" s="122">
        <f>'SO 01-02 - Tramvajový spo...'!F34</f>
        <v>0</v>
      </c>
      <c r="BB96" s="122">
        <f>'SO 01-02 - Tramvajový spo...'!F35</f>
        <v>0</v>
      </c>
      <c r="BC96" s="122">
        <f>'SO 01-02 - Tramvajový spo...'!F36</f>
        <v>0</v>
      </c>
      <c r="BD96" s="124">
        <f>'SO 01-02 - Tramvajový spo...'!F37</f>
        <v>0</v>
      </c>
      <c r="BT96" s="125" t="s">
        <v>84</v>
      </c>
      <c r="BV96" s="125" t="s">
        <v>78</v>
      </c>
      <c r="BW96" s="125" t="s">
        <v>90</v>
      </c>
      <c r="BX96" s="125" t="s">
        <v>5</v>
      </c>
      <c r="CL96" s="125" t="s">
        <v>1</v>
      </c>
      <c r="CM96" s="125" t="s">
        <v>86</v>
      </c>
    </row>
    <row r="97" s="6" customFormat="1" ht="16.5" customHeight="1">
      <c r="A97" s="113" t="s">
        <v>80</v>
      </c>
      <c r="B97" s="114"/>
      <c r="C97" s="115"/>
      <c r="D97" s="116" t="s">
        <v>91</v>
      </c>
      <c r="E97" s="116"/>
      <c r="F97" s="116"/>
      <c r="G97" s="116"/>
      <c r="H97" s="116"/>
      <c r="I97" s="117"/>
      <c r="J97" s="116" t="s">
        <v>92</v>
      </c>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8">
        <f>'SO 03 - Nástupiště'!J30</f>
        <v>0</v>
      </c>
      <c r="AH97" s="117"/>
      <c r="AI97" s="117"/>
      <c r="AJ97" s="117"/>
      <c r="AK97" s="117"/>
      <c r="AL97" s="117"/>
      <c r="AM97" s="117"/>
      <c r="AN97" s="118">
        <f>SUM(AG97,AT97)</f>
        <v>0</v>
      </c>
      <c r="AO97" s="117"/>
      <c r="AP97" s="117"/>
      <c r="AQ97" s="119" t="s">
        <v>89</v>
      </c>
      <c r="AR97" s="120"/>
      <c r="AS97" s="121">
        <v>0</v>
      </c>
      <c r="AT97" s="122">
        <f>ROUND(SUM(AV97:AW97),2)</f>
        <v>0</v>
      </c>
      <c r="AU97" s="123">
        <f>'SO 03 - Nástupiště'!P123</f>
        <v>0</v>
      </c>
      <c r="AV97" s="122">
        <f>'SO 03 - Nástupiště'!J33</f>
        <v>0</v>
      </c>
      <c r="AW97" s="122">
        <f>'SO 03 - Nástupiště'!J34</f>
        <v>0</v>
      </c>
      <c r="AX97" s="122">
        <f>'SO 03 - Nástupiště'!J35</f>
        <v>0</v>
      </c>
      <c r="AY97" s="122">
        <f>'SO 03 - Nástupiště'!J36</f>
        <v>0</v>
      </c>
      <c r="AZ97" s="122">
        <f>'SO 03 - Nástupiště'!F33</f>
        <v>0</v>
      </c>
      <c r="BA97" s="122">
        <f>'SO 03 - Nástupiště'!F34</f>
        <v>0</v>
      </c>
      <c r="BB97" s="122">
        <f>'SO 03 - Nástupiště'!F35</f>
        <v>0</v>
      </c>
      <c r="BC97" s="122">
        <f>'SO 03 - Nástupiště'!F36</f>
        <v>0</v>
      </c>
      <c r="BD97" s="124">
        <f>'SO 03 - Nástupiště'!F37</f>
        <v>0</v>
      </c>
      <c r="BT97" s="125" t="s">
        <v>84</v>
      </c>
      <c r="BV97" s="125" t="s">
        <v>78</v>
      </c>
      <c r="BW97" s="125" t="s">
        <v>93</v>
      </c>
      <c r="BX97" s="125" t="s">
        <v>5</v>
      </c>
      <c r="CL97" s="125" t="s">
        <v>1</v>
      </c>
      <c r="CM97" s="125" t="s">
        <v>86</v>
      </c>
    </row>
    <row r="98" s="6" customFormat="1" ht="16.5" customHeight="1">
      <c r="A98" s="113" t="s">
        <v>80</v>
      </c>
      <c r="B98" s="114"/>
      <c r="C98" s="115"/>
      <c r="D98" s="116" t="s">
        <v>94</v>
      </c>
      <c r="E98" s="116"/>
      <c r="F98" s="116"/>
      <c r="G98" s="116"/>
      <c r="H98" s="116"/>
      <c r="I98" s="117"/>
      <c r="J98" s="116" t="s">
        <v>95</v>
      </c>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8">
        <f>'SO 04 - Úprava komunikace'!J30</f>
        <v>0</v>
      </c>
      <c r="AH98" s="117"/>
      <c r="AI98" s="117"/>
      <c r="AJ98" s="117"/>
      <c r="AK98" s="117"/>
      <c r="AL98" s="117"/>
      <c r="AM98" s="117"/>
      <c r="AN98" s="118">
        <f>SUM(AG98,AT98)</f>
        <v>0</v>
      </c>
      <c r="AO98" s="117"/>
      <c r="AP98" s="117"/>
      <c r="AQ98" s="119" t="s">
        <v>89</v>
      </c>
      <c r="AR98" s="120"/>
      <c r="AS98" s="121">
        <v>0</v>
      </c>
      <c r="AT98" s="122">
        <f>ROUND(SUM(AV98:AW98),2)</f>
        <v>0</v>
      </c>
      <c r="AU98" s="123">
        <f>'SO 04 - Úprava komunikace'!P124</f>
        <v>0</v>
      </c>
      <c r="AV98" s="122">
        <f>'SO 04 - Úprava komunikace'!J33</f>
        <v>0</v>
      </c>
      <c r="AW98" s="122">
        <f>'SO 04 - Úprava komunikace'!J34</f>
        <v>0</v>
      </c>
      <c r="AX98" s="122">
        <f>'SO 04 - Úprava komunikace'!J35</f>
        <v>0</v>
      </c>
      <c r="AY98" s="122">
        <f>'SO 04 - Úprava komunikace'!J36</f>
        <v>0</v>
      </c>
      <c r="AZ98" s="122">
        <f>'SO 04 - Úprava komunikace'!F33</f>
        <v>0</v>
      </c>
      <c r="BA98" s="122">
        <f>'SO 04 - Úprava komunikace'!F34</f>
        <v>0</v>
      </c>
      <c r="BB98" s="122">
        <f>'SO 04 - Úprava komunikace'!F35</f>
        <v>0</v>
      </c>
      <c r="BC98" s="122">
        <f>'SO 04 - Úprava komunikace'!F36</f>
        <v>0</v>
      </c>
      <c r="BD98" s="124">
        <f>'SO 04 - Úprava komunikace'!F37</f>
        <v>0</v>
      </c>
      <c r="BT98" s="125" t="s">
        <v>84</v>
      </c>
      <c r="BV98" s="125" t="s">
        <v>78</v>
      </c>
      <c r="BW98" s="125" t="s">
        <v>96</v>
      </c>
      <c r="BX98" s="125" t="s">
        <v>5</v>
      </c>
      <c r="CL98" s="125" t="s">
        <v>1</v>
      </c>
      <c r="CM98" s="125" t="s">
        <v>86</v>
      </c>
    </row>
    <row r="99" s="6" customFormat="1" ht="16.5" customHeight="1">
      <c r="A99" s="113" t="s">
        <v>80</v>
      </c>
      <c r="B99" s="114"/>
      <c r="C99" s="115"/>
      <c r="D99" s="116" t="s">
        <v>97</v>
      </c>
      <c r="E99" s="116"/>
      <c r="F99" s="116"/>
      <c r="G99" s="116"/>
      <c r="H99" s="116"/>
      <c r="I99" s="117"/>
      <c r="J99" s="116" t="s">
        <v>98</v>
      </c>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8">
        <f>'SO 05 - Úprava chodníků'!J30</f>
        <v>0</v>
      </c>
      <c r="AH99" s="117"/>
      <c r="AI99" s="117"/>
      <c r="AJ99" s="117"/>
      <c r="AK99" s="117"/>
      <c r="AL99" s="117"/>
      <c r="AM99" s="117"/>
      <c r="AN99" s="118">
        <f>SUM(AG99,AT99)</f>
        <v>0</v>
      </c>
      <c r="AO99" s="117"/>
      <c r="AP99" s="117"/>
      <c r="AQ99" s="119" t="s">
        <v>89</v>
      </c>
      <c r="AR99" s="120"/>
      <c r="AS99" s="121">
        <v>0</v>
      </c>
      <c r="AT99" s="122">
        <f>ROUND(SUM(AV99:AW99),2)</f>
        <v>0</v>
      </c>
      <c r="AU99" s="123">
        <f>'SO 05 - Úprava chodníků'!P126</f>
        <v>0</v>
      </c>
      <c r="AV99" s="122">
        <f>'SO 05 - Úprava chodníků'!J33</f>
        <v>0</v>
      </c>
      <c r="AW99" s="122">
        <f>'SO 05 - Úprava chodníků'!J34</f>
        <v>0</v>
      </c>
      <c r="AX99" s="122">
        <f>'SO 05 - Úprava chodníků'!J35</f>
        <v>0</v>
      </c>
      <c r="AY99" s="122">
        <f>'SO 05 - Úprava chodníků'!J36</f>
        <v>0</v>
      </c>
      <c r="AZ99" s="122">
        <f>'SO 05 - Úprava chodníků'!F33</f>
        <v>0</v>
      </c>
      <c r="BA99" s="122">
        <f>'SO 05 - Úprava chodníků'!F34</f>
        <v>0</v>
      </c>
      <c r="BB99" s="122">
        <f>'SO 05 - Úprava chodníků'!F35</f>
        <v>0</v>
      </c>
      <c r="BC99" s="122">
        <f>'SO 05 - Úprava chodníků'!F36</f>
        <v>0</v>
      </c>
      <c r="BD99" s="124">
        <f>'SO 05 - Úprava chodníků'!F37</f>
        <v>0</v>
      </c>
      <c r="BT99" s="125" t="s">
        <v>84</v>
      </c>
      <c r="BV99" s="125" t="s">
        <v>78</v>
      </c>
      <c r="BW99" s="125" t="s">
        <v>99</v>
      </c>
      <c r="BX99" s="125" t="s">
        <v>5</v>
      </c>
      <c r="CL99" s="125" t="s">
        <v>1</v>
      </c>
      <c r="CM99" s="125" t="s">
        <v>86</v>
      </c>
    </row>
    <row r="100" s="6" customFormat="1" ht="16.5" customHeight="1">
      <c r="A100" s="113" t="s">
        <v>80</v>
      </c>
      <c r="B100" s="114"/>
      <c r="C100" s="115"/>
      <c r="D100" s="116" t="s">
        <v>100</v>
      </c>
      <c r="E100" s="116"/>
      <c r="F100" s="116"/>
      <c r="G100" s="116"/>
      <c r="H100" s="116"/>
      <c r="I100" s="117"/>
      <c r="J100" s="116" t="s">
        <v>101</v>
      </c>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8">
        <f>'SO 06 - ÚPRAVA TRAKČNÍHO ...'!J30</f>
        <v>0</v>
      </c>
      <c r="AH100" s="117"/>
      <c r="AI100" s="117"/>
      <c r="AJ100" s="117"/>
      <c r="AK100" s="117"/>
      <c r="AL100" s="117"/>
      <c r="AM100" s="117"/>
      <c r="AN100" s="118">
        <f>SUM(AG100,AT100)</f>
        <v>0</v>
      </c>
      <c r="AO100" s="117"/>
      <c r="AP100" s="117"/>
      <c r="AQ100" s="119" t="s">
        <v>89</v>
      </c>
      <c r="AR100" s="120"/>
      <c r="AS100" s="121">
        <v>0</v>
      </c>
      <c r="AT100" s="122">
        <f>ROUND(SUM(AV100:AW100),2)</f>
        <v>0</v>
      </c>
      <c r="AU100" s="123">
        <f>'SO 06 - ÚPRAVA TRAKČNÍHO ...'!P120</f>
        <v>0</v>
      </c>
      <c r="AV100" s="122">
        <f>'SO 06 - ÚPRAVA TRAKČNÍHO ...'!J33</f>
        <v>0</v>
      </c>
      <c r="AW100" s="122">
        <f>'SO 06 - ÚPRAVA TRAKČNÍHO ...'!J34</f>
        <v>0</v>
      </c>
      <c r="AX100" s="122">
        <f>'SO 06 - ÚPRAVA TRAKČNÍHO ...'!J35</f>
        <v>0</v>
      </c>
      <c r="AY100" s="122">
        <f>'SO 06 - ÚPRAVA TRAKČNÍHO ...'!J36</f>
        <v>0</v>
      </c>
      <c r="AZ100" s="122">
        <f>'SO 06 - ÚPRAVA TRAKČNÍHO ...'!F33</f>
        <v>0</v>
      </c>
      <c r="BA100" s="122">
        <f>'SO 06 - ÚPRAVA TRAKČNÍHO ...'!F34</f>
        <v>0</v>
      </c>
      <c r="BB100" s="122">
        <f>'SO 06 - ÚPRAVA TRAKČNÍHO ...'!F35</f>
        <v>0</v>
      </c>
      <c r="BC100" s="122">
        <f>'SO 06 - ÚPRAVA TRAKČNÍHO ...'!F36</f>
        <v>0</v>
      </c>
      <c r="BD100" s="124">
        <f>'SO 06 - ÚPRAVA TRAKČNÍHO ...'!F37</f>
        <v>0</v>
      </c>
      <c r="BT100" s="125" t="s">
        <v>84</v>
      </c>
      <c r="BV100" s="125" t="s">
        <v>78</v>
      </c>
      <c r="BW100" s="125" t="s">
        <v>102</v>
      </c>
      <c r="BX100" s="125" t="s">
        <v>5</v>
      </c>
      <c r="CL100" s="125" t="s">
        <v>1</v>
      </c>
      <c r="CM100" s="125" t="s">
        <v>86</v>
      </c>
    </row>
    <row r="101" s="6" customFormat="1" ht="16.5" customHeight="1">
      <c r="A101" s="113" t="s">
        <v>80</v>
      </c>
      <c r="B101" s="114"/>
      <c r="C101" s="115"/>
      <c r="D101" s="116" t="s">
        <v>103</v>
      </c>
      <c r="E101" s="116"/>
      <c r="F101" s="116"/>
      <c r="G101" s="116"/>
      <c r="H101" s="116"/>
      <c r="I101" s="117"/>
      <c r="J101" s="116" t="s">
        <v>104</v>
      </c>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8">
        <f>'SO 07 - Přeložka VO'!J30</f>
        <v>0</v>
      </c>
      <c r="AH101" s="117"/>
      <c r="AI101" s="117"/>
      <c r="AJ101" s="117"/>
      <c r="AK101" s="117"/>
      <c r="AL101" s="117"/>
      <c r="AM101" s="117"/>
      <c r="AN101" s="118">
        <f>SUM(AG101,AT101)</f>
        <v>0</v>
      </c>
      <c r="AO101" s="117"/>
      <c r="AP101" s="117"/>
      <c r="AQ101" s="119" t="s">
        <v>89</v>
      </c>
      <c r="AR101" s="120"/>
      <c r="AS101" s="121">
        <v>0</v>
      </c>
      <c r="AT101" s="122">
        <f>ROUND(SUM(AV101:AW101),2)</f>
        <v>0</v>
      </c>
      <c r="AU101" s="123">
        <f>'SO 07 - Přeložka VO'!P123</f>
        <v>0</v>
      </c>
      <c r="AV101" s="122">
        <f>'SO 07 - Přeložka VO'!J33</f>
        <v>0</v>
      </c>
      <c r="AW101" s="122">
        <f>'SO 07 - Přeložka VO'!J34</f>
        <v>0</v>
      </c>
      <c r="AX101" s="122">
        <f>'SO 07 - Přeložka VO'!J35</f>
        <v>0</v>
      </c>
      <c r="AY101" s="122">
        <f>'SO 07 - Přeložka VO'!J36</f>
        <v>0</v>
      </c>
      <c r="AZ101" s="122">
        <f>'SO 07 - Přeložka VO'!F33</f>
        <v>0</v>
      </c>
      <c r="BA101" s="122">
        <f>'SO 07 - Přeložka VO'!F34</f>
        <v>0</v>
      </c>
      <c r="BB101" s="122">
        <f>'SO 07 - Přeložka VO'!F35</f>
        <v>0</v>
      </c>
      <c r="BC101" s="122">
        <f>'SO 07 - Přeložka VO'!F36</f>
        <v>0</v>
      </c>
      <c r="BD101" s="124">
        <f>'SO 07 - Přeložka VO'!F37</f>
        <v>0</v>
      </c>
      <c r="BT101" s="125" t="s">
        <v>84</v>
      </c>
      <c r="BV101" s="125" t="s">
        <v>78</v>
      </c>
      <c r="BW101" s="125" t="s">
        <v>105</v>
      </c>
      <c r="BX101" s="125" t="s">
        <v>5</v>
      </c>
      <c r="CL101" s="125" t="s">
        <v>1</v>
      </c>
      <c r="CM101" s="125" t="s">
        <v>86</v>
      </c>
    </row>
    <row r="102" s="6" customFormat="1" ht="16.5" customHeight="1">
      <c r="A102" s="113" t="s">
        <v>80</v>
      </c>
      <c r="B102" s="114"/>
      <c r="C102" s="115"/>
      <c r="D102" s="116" t="s">
        <v>106</v>
      </c>
      <c r="E102" s="116"/>
      <c r="F102" s="116"/>
      <c r="G102" s="116"/>
      <c r="H102" s="116"/>
      <c r="I102" s="117"/>
      <c r="J102" s="116" t="s">
        <v>107</v>
      </c>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8">
        <f>'VRN - Vedlejší rozpočtové...'!J30</f>
        <v>0</v>
      </c>
      <c r="AH102" s="117"/>
      <c r="AI102" s="117"/>
      <c r="AJ102" s="117"/>
      <c r="AK102" s="117"/>
      <c r="AL102" s="117"/>
      <c r="AM102" s="117"/>
      <c r="AN102" s="118">
        <f>SUM(AG102,AT102)</f>
        <v>0</v>
      </c>
      <c r="AO102" s="117"/>
      <c r="AP102" s="117"/>
      <c r="AQ102" s="119" t="s">
        <v>108</v>
      </c>
      <c r="AR102" s="120"/>
      <c r="AS102" s="126">
        <v>0</v>
      </c>
      <c r="AT102" s="127">
        <f>ROUND(SUM(AV102:AW102),2)</f>
        <v>0</v>
      </c>
      <c r="AU102" s="128">
        <f>'VRN - Vedlejší rozpočtové...'!P118</f>
        <v>0</v>
      </c>
      <c r="AV102" s="127">
        <f>'VRN - Vedlejší rozpočtové...'!J33</f>
        <v>0</v>
      </c>
      <c r="AW102" s="127">
        <f>'VRN - Vedlejší rozpočtové...'!J34</f>
        <v>0</v>
      </c>
      <c r="AX102" s="127">
        <f>'VRN - Vedlejší rozpočtové...'!J35</f>
        <v>0</v>
      </c>
      <c r="AY102" s="127">
        <f>'VRN - Vedlejší rozpočtové...'!J36</f>
        <v>0</v>
      </c>
      <c r="AZ102" s="127">
        <f>'VRN - Vedlejší rozpočtové...'!F33</f>
        <v>0</v>
      </c>
      <c r="BA102" s="127">
        <f>'VRN - Vedlejší rozpočtové...'!F34</f>
        <v>0</v>
      </c>
      <c r="BB102" s="127">
        <f>'VRN - Vedlejší rozpočtové...'!F35</f>
        <v>0</v>
      </c>
      <c r="BC102" s="127">
        <f>'VRN - Vedlejší rozpočtové...'!F36</f>
        <v>0</v>
      </c>
      <c r="BD102" s="129">
        <f>'VRN - Vedlejší rozpočtové...'!F37</f>
        <v>0</v>
      </c>
      <c r="BT102" s="125" t="s">
        <v>84</v>
      </c>
      <c r="BV102" s="125" t="s">
        <v>78</v>
      </c>
      <c r="BW102" s="125" t="s">
        <v>109</v>
      </c>
      <c r="BX102" s="125" t="s">
        <v>5</v>
      </c>
      <c r="CL102" s="125" t="s">
        <v>1</v>
      </c>
      <c r="CM102" s="125" t="s">
        <v>86</v>
      </c>
    </row>
    <row r="103" s="1" customFormat="1" ht="30" customHeight="1">
      <c r="B103" s="37"/>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42"/>
    </row>
    <row r="104" s="1" customFormat="1" ht="6.96" customHeight="1">
      <c r="B104" s="60"/>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42"/>
    </row>
  </sheetData>
  <sheetProtection sheet="1" formatColumns="0" formatRows="0" objects="1" scenarios="1" spinCount="100000" saltValue="DkNGYI/fFIrV+c+H0+InYT+lCRM0IPg5jHWVua9QCYAMwxAcLtxO13/zEL2gAQVh4XA0vQRbuNSdsSzUo9X0WQ==" hashValue="GuM0zbCvC/eHVlZY58qqMJWdKYwL3eqYf3/49emCBYAzeJpl/z1BAf3q9ZcvaIAyId7XcxgaYIZrsUxRrBKCUQ==" algorithmName="SHA-512" password="CC35"/>
  <mergeCells count="70">
    <mergeCell ref="W31:AE31"/>
    <mergeCell ref="BE5:BE34"/>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89:AT91"/>
    <mergeCell ref="AM90:AP90"/>
    <mergeCell ref="L85:AO85"/>
    <mergeCell ref="AM87:AN87"/>
    <mergeCell ref="AM89:AP89"/>
    <mergeCell ref="K5:AO5"/>
    <mergeCell ref="K6:AO6"/>
    <mergeCell ref="E14:AJ14"/>
    <mergeCell ref="E23:AN23"/>
    <mergeCell ref="L28:P28"/>
    <mergeCell ref="W28:AE28"/>
    <mergeCell ref="AK28:AO28"/>
    <mergeCell ref="L29:P29"/>
    <mergeCell ref="L30:P30"/>
    <mergeCell ref="L31:P31"/>
    <mergeCell ref="L32:P32"/>
    <mergeCell ref="L33:P33"/>
    <mergeCell ref="AN101:AP101"/>
    <mergeCell ref="AN98:AP98"/>
    <mergeCell ref="AN99:AP99"/>
    <mergeCell ref="AN100:AP100"/>
    <mergeCell ref="AN102:AP102"/>
    <mergeCell ref="D102:H102"/>
    <mergeCell ref="D95:H95"/>
    <mergeCell ref="D96:H96"/>
    <mergeCell ref="D97:H97"/>
    <mergeCell ref="D98:H98"/>
    <mergeCell ref="D99:H99"/>
    <mergeCell ref="D100:H100"/>
    <mergeCell ref="D101:H101"/>
    <mergeCell ref="AN92:AP92"/>
    <mergeCell ref="AG92:AM92"/>
    <mergeCell ref="AN95:AP95"/>
    <mergeCell ref="AG95:AM95"/>
    <mergeCell ref="AN96:AP96"/>
    <mergeCell ref="AG96:AM96"/>
    <mergeCell ref="AN97:AP97"/>
    <mergeCell ref="AG97:AM97"/>
    <mergeCell ref="AG98:AM98"/>
    <mergeCell ref="AG99:AM99"/>
    <mergeCell ref="AG100:AM100"/>
    <mergeCell ref="AG101:AM101"/>
    <mergeCell ref="AG102:AM102"/>
    <mergeCell ref="AG94:AM94"/>
    <mergeCell ref="AN94:AP94"/>
    <mergeCell ref="C92:G92"/>
    <mergeCell ref="I92:AF92"/>
    <mergeCell ref="J95:AF95"/>
    <mergeCell ref="J96:AF96"/>
    <mergeCell ref="J97:AF97"/>
    <mergeCell ref="J98:AF98"/>
    <mergeCell ref="J99:AF99"/>
    <mergeCell ref="J100:AF100"/>
    <mergeCell ref="J101:AF101"/>
    <mergeCell ref="J102:AF102"/>
  </mergeCells>
  <hyperlinks>
    <hyperlink ref="A95" location="'DIO - Dopravně inženýrské...'!C2" display="/"/>
    <hyperlink ref="A96" location="'SO 01-02 - Tramvajový spo...'!C2" display="/"/>
    <hyperlink ref="A97" location="'SO 03 - Nástupiště'!C2" display="/"/>
    <hyperlink ref="A98" location="'SO 04 - Úprava komunikace'!C2" display="/"/>
    <hyperlink ref="A99" location="'SO 05 - Úprava chodníků'!C2" display="/"/>
    <hyperlink ref="A100" location="'SO 06 - ÚPRAVA TRAKČNÍHO ...'!C2" display="/"/>
    <hyperlink ref="A101" location="'SO 07 - Přeložka VO'!C2" display="/"/>
    <hyperlink ref="A102"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85</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112</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113</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114</v>
      </c>
      <c r="L14" s="42"/>
    </row>
    <row r="15" s="1" customFormat="1" ht="18" customHeight="1">
      <c r="B15" s="42"/>
      <c r="E15" s="140" t="s">
        <v>115</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117</v>
      </c>
      <c r="I21" s="141" t="s">
        <v>27</v>
      </c>
      <c r="J21" s="140" t="s">
        <v>1</v>
      </c>
      <c r="L21" s="42"/>
    </row>
    <row r="22" s="1" customFormat="1" ht="6.96" customHeight="1">
      <c r="B22" s="42"/>
      <c r="I22" s="138"/>
      <c r="L22" s="42"/>
    </row>
    <row r="23" s="1" customFormat="1" ht="12" customHeight="1">
      <c r="B23" s="42"/>
      <c r="D23" s="136" t="s">
        <v>33</v>
      </c>
      <c r="I23" s="141" t="s">
        <v>25</v>
      </c>
      <c r="J23" s="140" t="str">
        <f>IF('Rekapitulace stavby'!AN19="","",'Rekapitulace stavby'!AN19)</f>
        <v/>
      </c>
      <c r="L23" s="42"/>
    </row>
    <row r="24" s="1" customFormat="1" ht="18" customHeight="1">
      <c r="B24" s="42"/>
      <c r="E24" s="140" t="str">
        <f>IF('Rekapitulace stavby'!E20="","",'Rekapitulace stavby'!E20)</f>
        <v>Šenkýř Vlastislav</v>
      </c>
      <c r="I24" s="141" t="s">
        <v>27</v>
      </c>
      <c r="J24" s="140" t="str">
        <f>IF('Rekapitulace stavby'!AN20="","",'Rekapitulace stavby'!AN20)</f>
        <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ROUND(J118,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ROUND((SUM(BE118:BE127)),  2)</f>
        <v>0</v>
      </c>
      <c r="I33" s="153">
        <v>0.20999999999999999</v>
      </c>
      <c r="J33" s="152">
        <f>ROUND(((SUM(BE118:BE127))*I33),  2)</f>
        <v>0</v>
      </c>
      <c r="L33" s="42"/>
    </row>
    <row r="34" s="1" customFormat="1" ht="14.4" customHeight="1">
      <c r="B34" s="42"/>
      <c r="E34" s="136" t="s">
        <v>42</v>
      </c>
      <c r="F34" s="152">
        <f>ROUND((SUM(BF118:BF127)),  2)</f>
        <v>0</v>
      </c>
      <c r="I34" s="153">
        <v>0.14999999999999999</v>
      </c>
      <c r="J34" s="152">
        <f>ROUND(((SUM(BF118:BF127))*I34),  2)</f>
        <v>0</v>
      </c>
      <c r="L34" s="42"/>
    </row>
    <row r="35" hidden="1" s="1" customFormat="1" ht="14.4" customHeight="1">
      <c r="B35" s="42"/>
      <c r="E35" s="136" t="s">
        <v>43</v>
      </c>
      <c r="F35" s="152">
        <f>ROUND((SUM(BG118:BG127)),  2)</f>
        <v>0</v>
      </c>
      <c r="I35" s="153">
        <v>0.20999999999999999</v>
      </c>
      <c r="J35" s="152">
        <f>0</f>
        <v>0</v>
      </c>
      <c r="L35" s="42"/>
    </row>
    <row r="36" hidden="1" s="1" customFormat="1" ht="14.4" customHeight="1">
      <c r="B36" s="42"/>
      <c r="E36" s="136" t="s">
        <v>44</v>
      </c>
      <c r="F36" s="152">
        <f>ROUND((SUM(BH118:BH127)),  2)</f>
        <v>0</v>
      </c>
      <c r="I36" s="153">
        <v>0.14999999999999999</v>
      </c>
      <c r="J36" s="152">
        <f>0</f>
        <v>0</v>
      </c>
      <c r="L36" s="42"/>
    </row>
    <row r="37" hidden="1" s="1" customFormat="1" ht="14.4" customHeight="1">
      <c r="B37" s="42"/>
      <c r="E37" s="136" t="s">
        <v>45</v>
      </c>
      <c r="F37" s="152">
        <f>ROUND((SUM(BI118:BI127)),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 xml:space="preserve">DIO - Dopravně inženýrské opatření </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Ostrava</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Dopravní podnik Ostrava a.s.</v>
      </c>
      <c r="G91" s="38"/>
      <c r="H91" s="38"/>
      <c r="I91" s="141" t="s">
        <v>30</v>
      </c>
      <c r="J91" s="35" t="str">
        <f>E21</f>
        <v xml:space="preserve">Dopravní projektování  s.r.o.</v>
      </c>
      <c r="K91" s="38"/>
      <c r="L91" s="42"/>
    </row>
    <row r="92" s="1" customFormat="1" ht="15.15" customHeight="1">
      <c r="B92" s="37"/>
      <c r="C92" s="31" t="s">
        <v>28</v>
      </c>
      <c r="D92" s="38"/>
      <c r="E92" s="38"/>
      <c r="F92" s="26" t="str">
        <f>IF(E18="","",E18)</f>
        <v>Vyplň údaj</v>
      </c>
      <c r="G92" s="38"/>
      <c r="H92" s="38"/>
      <c r="I92" s="141" t="s">
        <v>33</v>
      </c>
      <c r="J92" s="35" t="str">
        <f>E24</f>
        <v>Šenkýř Vlastislav</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J118</f>
        <v>0</v>
      </c>
      <c r="K96" s="38"/>
      <c r="L96" s="42"/>
      <c r="AU96" s="16" t="s">
        <v>122</v>
      </c>
    </row>
    <row r="97" s="8" customFormat="1" ht="24.96" customHeight="1">
      <c r="B97" s="182"/>
      <c r="C97" s="183"/>
      <c r="D97" s="184" t="s">
        <v>123</v>
      </c>
      <c r="E97" s="185"/>
      <c r="F97" s="185"/>
      <c r="G97" s="185"/>
      <c r="H97" s="185"/>
      <c r="I97" s="186"/>
      <c r="J97" s="187">
        <f>J119</f>
        <v>0</v>
      </c>
      <c r="K97" s="183"/>
      <c r="L97" s="188"/>
    </row>
    <row r="98" s="9" customFormat="1" ht="19.92" customHeight="1">
      <c r="B98" s="189"/>
      <c r="C98" s="190"/>
      <c r="D98" s="191" t="s">
        <v>124</v>
      </c>
      <c r="E98" s="192"/>
      <c r="F98" s="192"/>
      <c r="G98" s="192"/>
      <c r="H98" s="192"/>
      <c r="I98" s="193"/>
      <c r="J98" s="194">
        <f>J120</f>
        <v>0</v>
      </c>
      <c r="K98" s="190"/>
      <c r="L98" s="195"/>
    </row>
    <row r="99" s="1" customFormat="1" ht="21.84" customHeight="1">
      <c r="B99" s="37"/>
      <c r="C99" s="38"/>
      <c r="D99" s="38"/>
      <c r="E99" s="38"/>
      <c r="F99" s="38"/>
      <c r="G99" s="38"/>
      <c r="H99" s="38"/>
      <c r="I99" s="138"/>
      <c r="J99" s="38"/>
      <c r="K99" s="38"/>
      <c r="L99" s="42"/>
    </row>
    <row r="100" s="1" customFormat="1" ht="6.96" customHeight="1">
      <c r="B100" s="60"/>
      <c r="C100" s="61"/>
      <c r="D100" s="61"/>
      <c r="E100" s="61"/>
      <c r="F100" s="61"/>
      <c r="G100" s="61"/>
      <c r="H100" s="61"/>
      <c r="I100" s="172"/>
      <c r="J100" s="61"/>
      <c r="K100" s="61"/>
      <c r="L100" s="42"/>
    </row>
    <row r="104" s="1" customFormat="1" ht="6.96" customHeight="1">
      <c r="B104" s="62"/>
      <c r="C104" s="63"/>
      <c r="D104" s="63"/>
      <c r="E104" s="63"/>
      <c r="F104" s="63"/>
      <c r="G104" s="63"/>
      <c r="H104" s="63"/>
      <c r="I104" s="175"/>
      <c r="J104" s="63"/>
      <c r="K104" s="63"/>
      <c r="L104" s="42"/>
    </row>
    <row r="105" s="1" customFormat="1" ht="24.96" customHeight="1">
      <c r="B105" s="37"/>
      <c r="C105" s="22" t="s">
        <v>125</v>
      </c>
      <c r="D105" s="38"/>
      <c r="E105" s="38"/>
      <c r="F105" s="38"/>
      <c r="G105" s="38"/>
      <c r="H105" s="38"/>
      <c r="I105" s="138"/>
      <c r="J105" s="38"/>
      <c r="K105" s="38"/>
      <c r="L105" s="42"/>
    </row>
    <row r="106" s="1" customFormat="1" ht="6.96" customHeight="1">
      <c r="B106" s="37"/>
      <c r="C106" s="38"/>
      <c r="D106" s="38"/>
      <c r="E106" s="38"/>
      <c r="F106" s="38"/>
      <c r="G106" s="38"/>
      <c r="H106" s="38"/>
      <c r="I106" s="138"/>
      <c r="J106" s="38"/>
      <c r="K106" s="38"/>
      <c r="L106" s="42"/>
    </row>
    <row r="107" s="1" customFormat="1" ht="12" customHeight="1">
      <c r="B107" s="37"/>
      <c r="C107" s="31" t="s">
        <v>16</v>
      </c>
      <c r="D107" s="38"/>
      <c r="E107" s="38"/>
      <c r="F107" s="38"/>
      <c r="G107" s="38"/>
      <c r="H107" s="38"/>
      <c r="I107" s="138"/>
      <c r="J107" s="38"/>
      <c r="K107" s="38"/>
      <c r="L107" s="42"/>
    </row>
    <row r="108" s="1" customFormat="1" ht="16.5" customHeight="1">
      <c r="B108" s="37"/>
      <c r="C108" s="38"/>
      <c r="D108" s="38"/>
      <c r="E108" s="176" t="str">
        <f>E7</f>
        <v>Rekonstrukce sdružené zastávky Náměstí Sv.Čecha</v>
      </c>
      <c r="F108" s="31"/>
      <c r="G108" s="31"/>
      <c r="H108" s="31"/>
      <c r="I108" s="138"/>
      <c r="J108" s="38"/>
      <c r="K108" s="38"/>
      <c r="L108" s="42"/>
    </row>
    <row r="109" s="1" customFormat="1" ht="12" customHeight="1">
      <c r="B109" s="37"/>
      <c r="C109" s="31" t="s">
        <v>111</v>
      </c>
      <c r="D109" s="38"/>
      <c r="E109" s="38"/>
      <c r="F109" s="38"/>
      <c r="G109" s="38"/>
      <c r="H109" s="38"/>
      <c r="I109" s="138"/>
      <c r="J109" s="38"/>
      <c r="K109" s="38"/>
      <c r="L109" s="42"/>
    </row>
    <row r="110" s="1" customFormat="1" ht="16.5" customHeight="1">
      <c r="B110" s="37"/>
      <c r="C110" s="38"/>
      <c r="D110" s="38"/>
      <c r="E110" s="70" t="str">
        <f>E9</f>
        <v xml:space="preserve">DIO - Dopravně inženýrské opatření </v>
      </c>
      <c r="F110" s="38"/>
      <c r="G110" s="38"/>
      <c r="H110" s="38"/>
      <c r="I110" s="138"/>
      <c r="J110" s="38"/>
      <c r="K110" s="38"/>
      <c r="L110" s="42"/>
    </row>
    <row r="111" s="1" customFormat="1" ht="6.96" customHeight="1">
      <c r="B111" s="37"/>
      <c r="C111" s="38"/>
      <c r="D111" s="38"/>
      <c r="E111" s="38"/>
      <c r="F111" s="38"/>
      <c r="G111" s="38"/>
      <c r="H111" s="38"/>
      <c r="I111" s="138"/>
      <c r="J111" s="38"/>
      <c r="K111" s="38"/>
      <c r="L111" s="42"/>
    </row>
    <row r="112" s="1" customFormat="1" ht="12" customHeight="1">
      <c r="B112" s="37"/>
      <c r="C112" s="31" t="s">
        <v>20</v>
      </c>
      <c r="D112" s="38"/>
      <c r="E112" s="38"/>
      <c r="F112" s="26" t="str">
        <f>F12</f>
        <v xml:space="preserve"> Ostrava</v>
      </c>
      <c r="G112" s="38"/>
      <c r="H112" s="38"/>
      <c r="I112" s="141" t="s">
        <v>22</v>
      </c>
      <c r="J112" s="73" t="str">
        <f>IF(J12="","",J12)</f>
        <v>9. 5. 2019</v>
      </c>
      <c r="K112" s="38"/>
      <c r="L112" s="42"/>
    </row>
    <row r="113" s="1" customFormat="1" ht="6.96" customHeight="1">
      <c r="B113" s="37"/>
      <c r="C113" s="38"/>
      <c r="D113" s="38"/>
      <c r="E113" s="38"/>
      <c r="F113" s="38"/>
      <c r="G113" s="38"/>
      <c r="H113" s="38"/>
      <c r="I113" s="138"/>
      <c r="J113" s="38"/>
      <c r="K113" s="38"/>
      <c r="L113" s="42"/>
    </row>
    <row r="114" s="1" customFormat="1" ht="27.9" customHeight="1">
      <c r="B114" s="37"/>
      <c r="C114" s="31" t="s">
        <v>24</v>
      </c>
      <c r="D114" s="38"/>
      <c r="E114" s="38"/>
      <c r="F114" s="26" t="str">
        <f>E15</f>
        <v>Dopravní podnik Ostrava a.s.</v>
      </c>
      <c r="G114" s="38"/>
      <c r="H114" s="38"/>
      <c r="I114" s="141" t="s">
        <v>30</v>
      </c>
      <c r="J114" s="35" t="str">
        <f>E21</f>
        <v xml:space="preserve">Dopravní projektování  s.r.o.</v>
      </c>
      <c r="K114" s="38"/>
      <c r="L114" s="42"/>
    </row>
    <row r="115" s="1" customFormat="1" ht="15.15" customHeight="1">
      <c r="B115" s="37"/>
      <c r="C115" s="31" t="s">
        <v>28</v>
      </c>
      <c r="D115" s="38"/>
      <c r="E115" s="38"/>
      <c r="F115" s="26" t="str">
        <f>IF(E18="","",E18)</f>
        <v>Vyplň údaj</v>
      </c>
      <c r="G115" s="38"/>
      <c r="H115" s="38"/>
      <c r="I115" s="141" t="s">
        <v>33</v>
      </c>
      <c r="J115" s="35" t="str">
        <f>E24</f>
        <v>Šenkýř Vlastislav</v>
      </c>
      <c r="K115" s="38"/>
      <c r="L115" s="42"/>
    </row>
    <row r="116" s="1" customFormat="1" ht="10.32" customHeight="1">
      <c r="B116" s="37"/>
      <c r="C116" s="38"/>
      <c r="D116" s="38"/>
      <c r="E116" s="38"/>
      <c r="F116" s="38"/>
      <c r="G116" s="38"/>
      <c r="H116" s="38"/>
      <c r="I116" s="138"/>
      <c r="J116" s="38"/>
      <c r="K116" s="38"/>
      <c r="L116" s="42"/>
    </row>
    <row r="117" s="10" customFormat="1" ht="29.28" customHeight="1">
      <c r="B117" s="196"/>
      <c r="C117" s="197" t="s">
        <v>126</v>
      </c>
      <c r="D117" s="198" t="s">
        <v>61</v>
      </c>
      <c r="E117" s="198" t="s">
        <v>57</v>
      </c>
      <c r="F117" s="198" t="s">
        <v>58</v>
      </c>
      <c r="G117" s="198" t="s">
        <v>127</v>
      </c>
      <c r="H117" s="198" t="s">
        <v>128</v>
      </c>
      <c r="I117" s="199" t="s">
        <v>129</v>
      </c>
      <c r="J117" s="198" t="s">
        <v>120</v>
      </c>
      <c r="K117" s="200" t="s">
        <v>130</v>
      </c>
      <c r="L117" s="201"/>
      <c r="M117" s="94" t="s">
        <v>1</v>
      </c>
      <c r="N117" s="95" t="s">
        <v>40</v>
      </c>
      <c r="O117" s="95" t="s">
        <v>131</v>
      </c>
      <c r="P117" s="95" t="s">
        <v>132</v>
      </c>
      <c r="Q117" s="95" t="s">
        <v>133</v>
      </c>
      <c r="R117" s="95" t="s">
        <v>134</v>
      </c>
      <c r="S117" s="95" t="s">
        <v>135</v>
      </c>
      <c r="T117" s="96" t="s">
        <v>136</v>
      </c>
    </row>
    <row r="118" s="1" customFormat="1" ht="22.8" customHeight="1">
      <c r="B118" s="37"/>
      <c r="C118" s="101" t="s">
        <v>137</v>
      </c>
      <c r="D118" s="38"/>
      <c r="E118" s="38"/>
      <c r="F118" s="38"/>
      <c r="G118" s="38"/>
      <c r="H118" s="38"/>
      <c r="I118" s="138"/>
      <c r="J118" s="202">
        <f>BK118</f>
        <v>0</v>
      </c>
      <c r="K118" s="38"/>
      <c r="L118" s="42"/>
      <c r="M118" s="97"/>
      <c r="N118" s="98"/>
      <c r="O118" s="98"/>
      <c r="P118" s="203">
        <f>P119</f>
        <v>0</v>
      </c>
      <c r="Q118" s="98"/>
      <c r="R118" s="203">
        <f>R119</f>
        <v>0</v>
      </c>
      <c r="S118" s="98"/>
      <c r="T118" s="204">
        <f>T119</f>
        <v>0</v>
      </c>
      <c r="AT118" s="16" t="s">
        <v>75</v>
      </c>
      <c r="AU118" s="16" t="s">
        <v>122</v>
      </c>
      <c r="BK118" s="205">
        <f>BK119</f>
        <v>0</v>
      </c>
    </row>
    <row r="119" s="11" customFormat="1" ht="25.92" customHeight="1">
      <c r="B119" s="206"/>
      <c r="C119" s="207"/>
      <c r="D119" s="208" t="s">
        <v>75</v>
      </c>
      <c r="E119" s="209" t="s">
        <v>138</v>
      </c>
      <c r="F119" s="209" t="s">
        <v>139</v>
      </c>
      <c r="G119" s="207"/>
      <c r="H119" s="207"/>
      <c r="I119" s="210"/>
      <c r="J119" s="211">
        <f>BK119</f>
        <v>0</v>
      </c>
      <c r="K119" s="207"/>
      <c r="L119" s="212"/>
      <c r="M119" s="213"/>
      <c r="N119" s="214"/>
      <c r="O119" s="214"/>
      <c r="P119" s="215">
        <f>P120</f>
        <v>0</v>
      </c>
      <c r="Q119" s="214"/>
      <c r="R119" s="215">
        <f>R120</f>
        <v>0</v>
      </c>
      <c r="S119" s="214"/>
      <c r="T119" s="216">
        <f>T120</f>
        <v>0</v>
      </c>
      <c r="AR119" s="217" t="s">
        <v>140</v>
      </c>
      <c r="AT119" s="218" t="s">
        <v>75</v>
      </c>
      <c r="AU119" s="218" t="s">
        <v>76</v>
      </c>
      <c r="AY119" s="217" t="s">
        <v>141</v>
      </c>
      <c r="BK119" s="219">
        <f>BK120</f>
        <v>0</v>
      </c>
    </row>
    <row r="120" s="11" customFormat="1" ht="22.8" customHeight="1">
      <c r="B120" s="206"/>
      <c r="C120" s="207"/>
      <c r="D120" s="208" t="s">
        <v>75</v>
      </c>
      <c r="E120" s="220" t="s">
        <v>142</v>
      </c>
      <c r="F120" s="220" t="s">
        <v>143</v>
      </c>
      <c r="G120" s="207"/>
      <c r="H120" s="207"/>
      <c r="I120" s="210"/>
      <c r="J120" s="221">
        <f>BK120</f>
        <v>0</v>
      </c>
      <c r="K120" s="207"/>
      <c r="L120" s="212"/>
      <c r="M120" s="213"/>
      <c r="N120" s="214"/>
      <c r="O120" s="214"/>
      <c r="P120" s="215">
        <f>SUM(P121:P127)</f>
        <v>0</v>
      </c>
      <c r="Q120" s="214"/>
      <c r="R120" s="215">
        <f>SUM(R121:R127)</f>
        <v>0</v>
      </c>
      <c r="S120" s="214"/>
      <c r="T120" s="216">
        <f>SUM(T121:T127)</f>
        <v>0</v>
      </c>
      <c r="AR120" s="217" t="s">
        <v>140</v>
      </c>
      <c r="AT120" s="218" t="s">
        <v>75</v>
      </c>
      <c r="AU120" s="218" t="s">
        <v>84</v>
      </c>
      <c r="AY120" s="217" t="s">
        <v>141</v>
      </c>
      <c r="BK120" s="219">
        <f>SUM(BK121:BK127)</f>
        <v>0</v>
      </c>
    </row>
    <row r="121" s="1" customFormat="1" ht="24" customHeight="1">
      <c r="B121" s="37"/>
      <c r="C121" s="222" t="s">
        <v>84</v>
      </c>
      <c r="D121" s="222" t="s">
        <v>144</v>
      </c>
      <c r="E121" s="223" t="s">
        <v>145</v>
      </c>
      <c r="F121" s="224" t="s">
        <v>146</v>
      </c>
      <c r="G121" s="225" t="s">
        <v>147</v>
      </c>
      <c r="H121" s="226">
        <v>1</v>
      </c>
      <c r="I121" s="227"/>
      <c r="J121" s="228">
        <f>ROUND(I121*H121,2)</f>
        <v>0</v>
      </c>
      <c r="K121" s="224" t="s">
        <v>1</v>
      </c>
      <c r="L121" s="42"/>
      <c r="M121" s="229" t="s">
        <v>1</v>
      </c>
      <c r="N121" s="230" t="s">
        <v>41</v>
      </c>
      <c r="O121" s="85"/>
      <c r="P121" s="231">
        <f>O121*H121</f>
        <v>0</v>
      </c>
      <c r="Q121" s="231">
        <v>0</v>
      </c>
      <c r="R121" s="231">
        <f>Q121*H121</f>
        <v>0</v>
      </c>
      <c r="S121" s="231">
        <v>0</v>
      </c>
      <c r="T121" s="232">
        <f>S121*H121</f>
        <v>0</v>
      </c>
      <c r="AR121" s="233" t="s">
        <v>148</v>
      </c>
      <c r="AT121" s="233" t="s">
        <v>144</v>
      </c>
      <c r="AU121" s="233" t="s">
        <v>86</v>
      </c>
      <c r="AY121" s="16" t="s">
        <v>141</v>
      </c>
      <c r="BE121" s="234">
        <f>IF(N121="základní",J121,0)</f>
        <v>0</v>
      </c>
      <c r="BF121" s="234">
        <f>IF(N121="snížená",J121,0)</f>
        <v>0</v>
      </c>
      <c r="BG121" s="234">
        <f>IF(N121="zákl. přenesená",J121,0)</f>
        <v>0</v>
      </c>
      <c r="BH121" s="234">
        <f>IF(N121="sníž. přenesená",J121,0)</f>
        <v>0</v>
      </c>
      <c r="BI121" s="234">
        <f>IF(N121="nulová",J121,0)</f>
        <v>0</v>
      </c>
      <c r="BJ121" s="16" t="s">
        <v>84</v>
      </c>
      <c r="BK121" s="234">
        <f>ROUND(I121*H121,2)</f>
        <v>0</v>
      </c>
      <c r="BL121" s="16" t="s">
        <v>148</v>
      </c>
      <c r="BM121" s="233" t="s">
        <v>149</v>
      </c>
    </row>
    <row r="122" s="12" customFormat="1">
      <c r="B122" s="235"/>
      <c r="C122" s="236"/>
      <c r="D122" s="237" t="s">
        <v>150</v>
      </c>
      <c r="E122" s="238" t="s">
        <v>1</v>
      </c>
      <c r="F122" s="239" t="s">
        <v>151</v>
      </c>
      <c r="G122" s="236"/>
      <c r="H122" s="238" t="s">
        <v>1</v>
      </c>
      <c r="I122" s="240"/>
      <c r="J122" s="236"/>
      <c r="K122" s="236"/>
      <c r="L122" s="241"/>
      <c r="M122" s="242"/>
      <c r="N122" s="243"/>
      <c r="O122" s="243"/>
      <c r="P122" s="243"/>
      <c r="Q122" s="243"/>
      <c r="R122" s="243"/>
      <c r="S122" s="243"/>
      <c r="T122" s="244"/>
      <c r="AT122" s="245" t="s">
        <v>150</v>
      </c>
      <c r="AU122" s="245" t="s">
        <v>86</v>
      </c>
      <c r="AV122" s="12" t="s">
        <v>84</v>
      </c>
      <c r="AW122" s="12" t="s">
        <v>32</v>
      </c>
      <c r="AX122" s="12" t="s">
        <v>76</v>
      </c>
      <c r="AY122" s="245" t="s">
        <v>141</v>
      </c>
    </row>
    <row r="123" s="12" customFormat="1">
      <c r="B123" s="235"/>
      <c r="C123" s="236"/>
      <c r="D123" s="237" t="s">
        <v>150</v>
      </c>
      <c r="E123" s="238" t="s">
        <v>1</v>
      </c>
      <c r="F123" s="239" t="s">
        <v>152</v>
      </c>
      <c r="G123" s="236"/>
      <c r="H123" s="238" t="s">
        <v>1</v>
      </c>
      <c r="I123" s="240"/>
      <c r="J123" s="236"/>
      <c r="K123" s="236"/>
      <c r="L123" s="241"/>
      <c r="M123" s="242"/>
      <c r="N123" s="243"/>
      <c r="O123" s="243"/>
      <c r="P123" s="243"/>
      <c r="Q123" s="243"/>
      <c r="R123" s="243"/>
      <c r="S123" s="243"/>
      <c r="T123" s="244"/>
      <c r="AT123" s="245" t="s">
        <v>150</v>
      </c>
      <c r="AU123" s="245" t="s">
        <v>86</v>
      </c>
      <c r="AV123" s="12" t="s">
        <v>84</v>
      </c>
      <c r="AW123" s="12" t="s">
        <v>32</v>
      </c>
      <c r="AX123" s="12" t="s">
        <v>76</v>
      </c>
      <c r="AY123" s="245" t="s">
        <v>141</v>
      </c>
    </row>
    <row r="124" s="12" customFormat="1">
      <c r="B124" s="235"/>
      <c r="C124" s="236"/>
      <c r="D124" s="237" t="s">
        <v>150</v>
      </c>
      <c r="E124" s="238" t="s">
        <v>1</v>
      </c>
      <c r="F124" s="239" t="s">
        <v>153</v>
      </c>
      <c r="G124" s="236"/>
      <c r="H124" s="238" t="s">
        <v>1</v>
      </c>
      <c r="I124" s="240"/>
      <c r="J124" s="236"/>
      <c r="K124" s="236"/>
      <c r="L124" s="241"/>
      <c r="M124" s="242"/>
      <c r="N124" s="243"/>
      <c r="O124" s="243"/>
      <c r="P124" s="243"/>
      <c r="Q124" s="243"/>
      <c r="R124" s="243"/>
      <c r="S124" s="243"/>
      <c r="T124" s="244"/>
      <c r="AT124" s="245" t="s">
        <v>150</v>
      </c>
      <c r="AU124" s="245" t="s">
        <v>86</v>
      </c>
      <c r="AV124" s="12" t="s">
        <v>84</v>
      </c>
      <c r="AW124" s="12" t="s">
        <v>32</v>
      </c>
      <c r="AX124" s="12" t="s">
        <v>76</v>
      </c>
      <c r="AY124" s="245" t="s">
        <v>141</v>
      </c>
    </row>
    <row r="125" s="12" customFormat="1">
      <c r="B125" s="235"/>
      <c r="C125" s="236"/>
      <c r="D125" s="237" t="s">
        <v>150</v>
      </c>
      <c r="E125" s="238" t="s">
        <v>1</v>
      </c>
      <c r="F125" s="239" t="s">
        <v>154</v>
      </c>
      <c r="G125" s="236"/>
      <c r="H125" s="238" t="s">
        <v>1</v>
      </c>
      <c r="I125" s="240"/>
      <c r="J125" s="236"/>
      <c r="K125" s="236"/>
      <c r="L125" s="241"/>
      <c r="M125" s="242"/>
      <c r="N125" s="243"/>
      <c r="O125" s="243"/>
      <c r="P125" s="243"/>
      <c r="Q125" s="243"/>
      <c r="R125" s="243"/>
      <c r="S125" s="243"/>
      <c r="T125" s="244"/>
      <c r="AT125" s="245" t="s">
        <v>150</v>
      </c>
      <c r="AU125" s="245" t="s">
        <v>86</v>
      </c>
      <c r="AV125" s="12" t="s">
        <v>84</v>
      </c>
      <c r="AW125" s="12" t="s">
        <v>32</v>
      </c>
      <c r="AX125" s="12" t="s">
        <v>76</v>
      </c>
      <c r="AY125" s="245" t="s">
        <v>141</v>
      </c>
    </row>
    <row r="126" s="12" customFormat="1">
      <c r="B126" s="235"/>
      <c r="C126" s="236"/>
      <c r="D126" s="237" t="s">
        <v>150</v>
      </c>
      <c r="E126" s="238" t="s">
        <v>1</v>
      </c>
      <c r="F126" s="239" t="s">
        <v>155</v>
      </c>
      <c r="G126" s="236"/>
      <c r="H126" s="238" t="s">
        <v>1</v>
      </c>
      <c r="I126" s="240"/>
      <c r="J126" s="236"/>
      <c r="K126" s="236"/>
      <c r="L126" s="241"/>
      <c r="M126" s="242"/>
      <c r="N126" s="243"/>
      <c r="O126" s="243"/>
      <c r="P126" s="243"/>
      <c r="Q126" s="243"/>
      <c r="R126" s="243"/>
      <c r="S126" s="243"/>
      <c r="T126" s="244"/>
      <c r="AT126" s="245" t="s">
        <v>150</v>
      </c>
      <c r="AU126" s="245" t="s">
        <v>86</v>
      </c>
      <c r="AV126" s="12" t="s">
        <v>84</v>
      </c>
      <c r="AW126" s="12" t="s">
        <v>32</v>
      </c>
      <c r="AX126" s="12" t="s">
        <v>76</v>
      </c>
      <c r="AY126" s="245" t="s">
        <v>141</v>
      </c>
    </row>
    <row r="127" s="13" customFormat="1">
      <c r="B127" s="246"/>
      <c r="C127" s="247"/>
      <c r="D127" s="237" t="s">
        <v>150</v>
      </c>
      <c r="E127" s="248" t="s">
        <v>1</v>
      </c>
      <c r="F127" s="249" t="s">
        <v>156</v>
      </c>
      <c r="G127" s="247"/>
      <c r="H127" s="250">
        <v>1</v>
      </c>
      <c r="I127" s="251"/>
      <c r="J127" s="247"/>
      <c r="K127" s="247"/>
      <c r="L127" s="252"/>
      <c r="M127" s="253"/>
      <c r="N127" s="254"/>
      <c r="O127" s="254"/>
      <c r="P127" s="254"/>
      <c r="Q127" s="254"/>
      <c r="R127" s="254"/>
      <c r="S127" s="254"/>
      <c r="T127" s="255"/>
      <c r="AT127" s="256" t="s">
        <v>150</v>
      </c>
      <c r="AU127" s="256" t="s">
        <v>86</v>
      </c>
      <c r="AV127" s="13" t="s">
        <v>86</v>
      </c>
      <c r="AW127" s="13" t="s">
        <v>32</v>
      </c>
      <c r="AX127" s="13" t="s">
        <v>84</v>
      </c>
      <c r="AY127" s="256" t="s">
        <v>141</v>
      </c>
    </row>
    <row r="128" s="1" customFormat="1" ht="6.96" customHeight="1">
      <c r="B128" s="60"/>
      <c r="C128" s="61"/>
      <c r="D128" s="61"/>
      <c r="E128" s="61"/>
      <c r="F128" s="61"/>
      <c r="G128" s="61"/>
      <c r="H128" s="61"/>
      <c r="I128" s="172"/>
      <c r="J128" s="61"/>
      <c r="K128" s="61"/>
      <c r="L128" s="42"/>
    </row>
  </sheetData>
  <sheetProtection sheet="1" autoFilter="0" formatColumns="0" formatRows="0" objects="1" scenarios="1" spinCount="100000" saltValue="F9xJpFGY+bxQYsj4+/mcTZtPM/sBEylKgNZs2LEaoW90qL7nxv7R5LnEPjvdegEI4hpbWXlr9DGVWmaUizZGVw==" hashValue="a61FutxbCfGv1A2jkF8NQIe/MnmegwHGU4wmf0BWu2KY81QSOI2f88fEEaCFDn+xjyODLD869qb4+DPt11XCCA==" algorithmName="SHA-512" password="CC35"/>
  <autoFilter ref="C117:K127"/>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90</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157</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21</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26</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v>
      </c>
      <c r="L20" s="42"/>
    </row>
    <row r="21" s="1" customFormat="1" ht="18" customHeight="1">
      <c r="B21" s="42"/>
      <c r="E21" s="140" t="s">
        <v>31</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34</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ROUND(J131,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ROUND((SUM(BE131:BE599)),  2)</f>
        <v>0</v>
      </c>
      <c r="I33" s="153">
        <v>0.20999999999999999</v>
      </c>
      <c r="J33" s="152">
        <f>ROUND(((SUM(BE131:BE599))*I33),  2)</f>
        <v>0</v>
      </c>
      <c r="L33" s="42"/>
    </row>
    <row r="34" s="1" customFormat="1" ht="14.4" customHeight="1">
      <c r="B34" s="42"/>
      <c r="E34" s="136" t="s">
        <v>42</v>
      </c>
      <c r="F34" s="152">
        <f>ROUND((SUM(BF131:BF599)),  2)</f>
        <v>0</v>
      </c>
      <c r="I34" s="153">
        <v>0.14999999999999999</v>
      </c>
      <c r="J34" s="152">
        <f>ROUND(((SUM(BF131:BF599))*I34),  2)</f>
        <v>0</v>
      </c>
      <c r="L34" s="42"/>
    </row>
    <row r="35" hidden="1" s="1" customFormat="1" ht="14.4" customHeight="1">
      <c r="B35" s="42"/>
      <c r="E35" s="136" t="s">
        <v>43</v>
      </c>
      <c r="F35" s="152">
        <f>ROUND((SUM(BG131:BG599)),  2)</f>
        <v>0</v>
      </c>
      <c r="I35" s="153">
        <v>0.20999999999999999</v>
      </c>
      <c r="J35" s="152">
        <f>0</f>
        <v>0</v>
      </c>
      <c r="L35" s="42"/>
    </row>
    <row r="36" hidden="1" s="1" customFormat="1" ht="14.4" customHeight="1">
      <c r="B36" s="42"/>
      <c r="E36" s="136" t="s">
        <v>44</v>
      </c>
      <c r="F36" s="152">
        <f>ROUND((SUM(BH131:BH599)),  2)</f>
        <v>0</v>
      </c>
      <c r="I36" s="153">
        <v>0.14999999999999999</v>
      </c>
      <c r="J36" s="152">
        <f>0</f>
        <v>0</v>
      </c>
      <c r="L36" s="42"/>
    </row>
    <row r="37" hidden="1" s="1" customFormat="1" ht="14.4" customHeight="1">
      <c r="B37" s="42"/>
      <c r="E37" s="136" t="s">
        <v>45</v>
      </c>
      <c r="F37" s="152">
        <f>ROUND((SUM(BI131:BI599)),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01-02 - Tramvajový spodek a Tramvajový svršek</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Ostrava</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43.05" customHeight="1">
      <c r="B91" s="37"/>
      <c r="C91" s="31" t="s">
        <v>24</v>
      </c>
      <c r="D91" s="38"/>
      <c r="E91" s="38"/>
      <c r="F91" s="26" t="str">
        <f>E15</f>
        <v>Dopravní podnik Ostrava, a.s.</v>
      </c>
      <c r="G91" s="38"/>
      <c r="H91" s="38"/>
      <c r="I91" s="141" t="s">
        <v>30</v>
      </c>
      <c r="J91" s="35" t="str">
        <f>E21</f>
        <v>Dopravní projektování spol. s r.o.</v>
      </c>
      <c r="K91" s="38"/>
      <c r="L91" s="42"/>
    </row>
    <row r="92" s="1" customFormat="1" ht="15.15" customHeight="1">
      <c r="B92" s="37"/>
      <c r="C92" s="31" t="s">
        <v>28</v>
      </c>
      <c r="D92" s="38"/>
      <c r="E92" s="38"/>
      <c r="F92" s="26" t="str">
        <f>IF(E18="","",E18)</f>
        <v>Vyplň údaj</v>
      </c>
      <c r="G92" s="38"/>
      <c r="H92" s="38"/>
      <c r="I92" s="141" t="s">
        <v>33</v>
      </c>
      <c r="J92" s="35" t="str">
        <f>E24</f>
        <v>Šenkýř Vlastislav</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J131</f>
        <v>0</v>
      </c>
      <c r="K96" s="38"/>
      <c r="L96" s="42"/>
      <c r="AU96" s="16" t="s">
        <v>122</v>
      </c>
    </row>
    <row r="97" s="8" customFormat="1" ht="24.96" customHeight="1">
      <c r="B97" s="182"/>
      <c r="C97" s="183"/>
      <c r="D97" s="184" t="s">
        <v>158</v>
      </c>
      <c r="E97" s="185"/>
      <c r="F97" s="185"/>
      <c r="G97" s="185"/>
      <c r="H97" s="185"/>
      <c r="I97" s="186"/>
      <c r="J97" s="187">
        <f>J132</f>
        <v>0</v>
      </c>
      <c r="K97" s="183"/>
      <c r="L97" s="188"/>
    </row>
    <row r="98" s="9" customFormat="1" ht="19.92" customHeight="1">
      <c r="B98" s="189"/>
      <c r="C98" s="190"/>
      <c r="D98" s="191" t="s">
        <v>159</v>
      </c>
      <c r="E98" s="192"/>
      <c r="F98" s="192"/>
      <c r="G98" s="192"/>
      <c r="H98" s="192"/>
      <c r="I98" s="193"/>
      <c r="J98" s="194">
        <f>J133</f>
        <v>0</v>
      </c>
      <c r="K98" s="190"/>
      <c r="L98" s="195"/>
    </row>
    <row r="99" s="9" customFormat="1" ht="19.92" customHeight="1">
      <c r="B99" s="189"/>
      <c r="C99" s="190"/>
      <c r="D99" s="191" t="s">
        <v>160</v>
      </c>
      <c r="E99" s="192"/>
      <c r="F99" s="192"/>
      <c r="G99" s="192"/>
      <c r="H99" s="192"/>
      <c r="I99" s="193"/>
      <c r="J99" s="194">
        <f>J176</f>
        <v>0</v>
      </c>
      <c r="K99" s="190"/>
      <c r="L99" s="195"/>
    </row>
    <row r="100" s="9" customFormat="1" ht="19.92" customHeight="1">
      <c r="B100" s="189"/>
      <c r="C100" s="190"/>
      <c r="D100" s="191" t="s">
        <v>161</v>
      </c>
      <c r="E100" s="192"/>
      <c r="F100" s="192"/>
      <c r="G100" s="192"/>
      <c r="H100" s="192"/>
      <c r="I100" s="193"/>
      <c r="J100" s="194">
        <f>J203</f>
        <v>0</v>
      </c>
      <c r="K100" s="190"/>
      <c r="L100" s="195"/>
    </row>
    <row r="101" s="9" customFormat="1" ht="19.92" customHeight="1">
      <c r="B101" s="189"/>
      <c r="C101" s="190"/>
      <c r="D101" s="191" t="s">
        <v>162</v>
      </c>
      <c r="E101" s="192"/>
      <c r="F101" s="192"/>
      <c r="G101" s="192"/>
      <c r="H101" s="192"/>
      <c r="I101" s="193"/>
      <c r="J101" s="194">
        <f>J208</f>
        <v>0</v>
      </c>
      <c r="K101" s="190"/>
      <c r="L101" s="195"/>
    </row>
    <row r="102" s="9" customFormat="1" ht="19.92" customHeight="1">
      <c r="B102" s="189"/>
      <c r="C102" s="190"/>
      <c r="D102" s="191" t="s">
        <v>163</v>
      </c>
      <c r="E102" s="192"/>
      <c r="F102" s="192"/>
      <c r="G102" s="192"/>
      <c r="H102" s="192"/>
      <c r="I102" s="193"/>
      <c r="J102" s="194">
        <f>J226</f>
        <v>0</v>
      </c>
      <c r="K102" s="190"/>
      <c r="L102" s="195"/>
    </row>
    <row r="103" s="9" customFormat="1" ht="14.88" customHeight="1">
      <c r="B103" s="189"/>
      <c r="C103" s="190"/>
      <c r="D103" s="191" t="s">
        <v>164</v>
      </c>
      <c r="E103" s="192"/>
      <c r="F103" s="192"/>
      <c r="G103" s="192"/>
      <c r="H103" s="192"/>
      <c r="I103" s="193"/>
      <c r="J103" s="194">
        <f>J315</f>
        <v>0</v>
      </c>
      <c r="K103" s="190"/>
      <c r="L103" s="195"/>
    </row>
    <row r="104" s="9" customFormat="1" ht="19.92" customHeight="1">
      <c r="B104" s="189"/>
      <c r="C104" s="190"/>
      <c r="D104" s="191" t="s">
        <v>165</v>
      </c>
      <c r="E104" s="192"/>
      <c r="F104" s="192"/>
      <c r="G104" s="192"/>
      <c r="H104" s="192"/>
      <c r="I104" s="193"/>
      <c r="J104" s="194">
        <f>J394</f>
        <v>0</v>
      </c>
      <c r="K104" s="190"/>
      <c r="L104" s="195"/>
    </row>
    <row r="105" s="9" customFormat="1" ht="14.88" customHeight="1">
      <c r="B105" s="189"/>
      <c r="C105" s="190"/>
      <c r="D105" s="191" t="s">
        <v>166</v>
      </c>
      <c r="E105" s="192"/>
      <c r="F105" s="192"/>
      <c r="G105" s="192"/>
      <c r="H105" s="192"/>
      <c r="I105" s="193"/>
      <c r="J105" s="194">
        <f>J445</f>
        <v>0</v>
      </c>
      <c r="K105" s="190"/>
      <c r="L105" s="195"/>
    </row>
    <row r="106" s="9" customFormat="1" ht="19.92" customHeight="1">
      <c r="B106" s="189"/>
      <c r="C106" s="190"/>
      <c r="D106" s="191" t="s">
        <v>167</v>
      </c>
      <c r="E106" s="192"/>
      <c r="F106" s="192"/>
      <c r="G106" s="192"/>
      <c r="H106" s="192"/>
      <c r="I106" s="193"/>
      <c r="J106" s="194">
        <f>J484</f>
        <v>0</v>
      </c>
      <c r="K106" s="190"/>
      <c r="L106" s="195"/>
    </row>
    <row r="107" s="8" customFormat="1" ht="24.96" customHeight="1">
      <c r="B107" s="182"/>
      <c r="C107" s="183"/>
      <c r="D107" s="184" t="s">
        <v>168</v>
      </c>
      <c r="E107" s="185"/>
      <c r="F107" s="185"/>
      <c r="G107" s="185"/>
      <c r="H107" s="185"/>
      <c r="I107" s="186"/>
      <c r="J107" s="187">
        <f>J544</f>
        <v>0</v>
      </c>
      <c r="K107" s="183"/>
      <c r="L107" s="188"/>
    </row>
    <row r="108" s="8" customFormat="1" ht="24.96" customHeight="1">
      <c r="B108" s="182"/>
      <c r="C108" s="183"/>
      <c r="D108" s="184" t="s">
        <v>169</v>
      </c>
      <c r="E108" s="185"/>
      <c r="F108" s="185"/>
      <c r="G108" s="185"/>
      <c r="H108" s="185"/>
      <c r="I108" s="186"/>
      <c r="J108" s="187">
        <f>J546</f>
        <v>0</v>
      </c>
      <c r="K108" s="183"/>
      <c r="L108" s="188"/>
    </row>
    <row r="109" s="9" customFormat="1" ht="19.92" customHeight="1">
      <c r="B109" s="189"/>
      <c r="C109" s="190"/>
      <c r="D109" s="191" t="s">
        <v>170</v>
      </c>
      <c r="E109" s="192"/>
      <c r="F109" s="192"/>
      <c r="G109" s="192"/>
      <c r="H109" s="192"/>
      <c r="I109" s="193"/>
      <c r="J109" s="194">
        <f>J547</f>
        <v>0</v>
      </c>
      <c r="K109" s="190"/>
      <c r="L109" s="195"/>
    </row>
    <row r="110" s="8" customFormat="1" ht="24.96" customHeight="1">
      <c r="B110" s="182"/>
      <c r="C110" s="183"/>
      <c r="D110" s="184" t="s">
        <v>123</v>
      </c>
      <c r="E110" s="185"/>
      <c r="F110" s="185"/>
      <c r="G110" s="185"/>
      <c r="H110" s="185"/>
      <c r="I110" s="186"/>
      <c r="J110" s="187">
        <f>J556</f>
        <v>0</v>
      </c>
      <c r="K110" s="183"/>
      <c r="L110" s="188"/>
    </row>
    <row r="111" s="9" customFormat="1" ht="19.92" customHeight="1">
      <c r="B111" s="189"/>
      <c r="C111" s="190"/>
      <c r="D111" s="191" t="s">
        <v>124</v>
      </c>
      <c r="E111" s="192"/>
      <c r="F111" s="192"/>
      <c r="G111" s="192"/>
      <c r="H111" s="192"/>
      <c r="I111" s="193"/>
      <c r="J111" s="194">
        <f>J557</f>
        <v>0</v>
      </c>
      <c r="K111" s="190"/>
      <c r="L111" s="195"/>
    </row>
    <row r="112" s="1" customFormat="1" ht="21.84" customHeight="1">
      <c r="B112" s="37"/>
      <c r="C112" s="38"/>
      <c r="D112" s="38"/>
      <c r="E112" s="38"/>
      <c r="F112" s="38"/>
      <c r="G112" s="38"/>
      <c r="H112" s="38"/>
      <c r="I112" s="138"/>
      <c r="J112" s="38"/>
      <c r="K112" s="38"/>
      <c r="L112" s="42"/>
    </row>
    <row r="113" s="1" customFormat="1" ht="6.96" customHeight="1">
      <c r="B113" s="60"/>
      <c r="C113" s="61"/>
      <c r="D113" s="61"/>
      <c r="E113" s="61"/>
      <c r="F113" s="61"/>
      <c r="G113" s="61"/>
      <c r="H113" s="61"/>
      <c r="I113" s="172"/>
      <c r="J113" s="61"/>
      <c r="K113" s="61"/>
      <c r="L113" s="42"/>
    </row>
    <row r="117" s="1" customFormat="1" ht="6.96" customHeight="1">
      <c r="B117" s="62"/>
      <c r="C117" s="63"/>
      <c r="D117" s="63"/>
      <c r="E117" s="63"/>
      <c r="F117" s="63"/>
      <c r="G117" s="63"/>
      <c r="H117" s="63"/>
      <c r="I117" s="175"/>
      <c r="J117" s="63"/>
      <c r="K117" s="63"/>
      <c r="L117" s="42"/>
    </row>
    <row r="118" s="1" customFormat="1" ht="24.96" customHeight="1">
      <c r="B118" s="37"/>
      <c r="C118" s="22" t="s">
        <v>125</v>
      </c>
      <c r="D118" s="38"/>
      <c r="E118" s="38"/>
      <c r="F118" s="38"/>
      <c r="G118" s="38"/>
      <c r="H118" s="38"/>
      <c r="I118" s="138"/>
      <c r="J118" s="38"/>
      <c r="K118" s="38"/>
      <c r="L118" s="42"/>
    </row>
    <row r="119" s="1" customFormat="1" ht="6.96" customHeight="1">
      <c r="B119" s="37"/>
      <c r="C119" s="38"/>
      <c r="D119" s="38"/>
      <c r="E119" s="38"/>
      <c r="F119" s="38"/>
      <c r="G119" s="38"/>
      <c r="H119" s="38"/>
      <c r="I119" s="138"/>
      <c r="J119" s="38"/>
      <c r="K119" s="38"/>
      <c r="L119" s="42"/>
    </row>
    <row r="120" s="1" customFormat="1" ht="12" customHeight="1">
      <c r="B120" s="37"/>
      <c r="C120" s="31" t="s">
        <v>16</v>
      </c>
      <c r="D120" s="38"/>
      <c r="E120" s="38"/>
      <c r="F120" s="38"/>
      <c r="G120" s="38"/>
      <c r="H120" s="38"/>
      <c r="I120" s="138"/>
      <c r="J120" s="38"/>
      <c r="K120" s="38"/>
      <c r="L120" s="42"/>
    </row>
    <row r="121" s="1" customFormat="1" ht="16.5" customHeight="1">
      <c r="B121" s="37"/>
      <c r="C121" s="38"/>
      <c r="D121" s="38"/>
      <c r="E121" s="176" t="str">
        <f>E7</f>
        <v>Rekonstrukce sdružené zastávky Náměstí Sv.Čecha</v>
      </c>
      <c r="F121" s="31"/>
      <c r="G121" s="31"/>
      <c r="H121" s="31"/>
      <c r="I121" s="138"/>
      <c r="J121" s="38"/>
      <c r="K121" s="38"/>
      <c r="L121" s="42"/>
    </row>
    <row r="122" s="1" customFormat="1" ht="12" customHeight="1">
      <c r="B122" s="37"/>
      <c r="C122" s="31" t="s">
        <v>111</v>
      </c>
      <c r="D122" s="38"/>
      <c r="E122" s="38"/>
      <c r="F122" s="38"/>
      <c r="G122" s="38"/>
      <c r="H122" s="38"/>
      <c r="I122" s="138"/>
      <c r="J122" s="38"/>
      <c r="K122" s="38"/>
      <c r="L122" s="42"/>
    </row>
    <row r="123" s="1" customFormat="1" ht="16.5" customHeight="1">
      <c r="B123" s="37"/>
      <c r="C123" s="38"/>
      <c r="D123" s="38"/>
      <c r="E123" s="70" t="str">
        <f>E9</f>
        <v>SO 01-02 - Tramvajový spodek a Tramvajový svršek</v>
      </c>
      <c r="F123" s="38"/>
      <c r="G123" s="38"/>
      <c r="H123" s="38"/>
      <c r="I123" s="138"/>
      <c r="J123" s="38"/>
      <c r="K123" s="38"/>
      <c r="L123" s="42"/>
    </row>
    <row r="124" s="1" customFormat="1" ht="6.96" customHeight="1">
      <c r="B124" s="37"/>
      <c r="C124" s="38"/>
      <c r="D124" s="38"/>
      <c r="E124" s="38"/>
      <c r="F124" s="38"/>
      <c r="G124" s="38"/>
      <c r="H124" s="38"/>
      <c r="I124" s="138"/>
      <c r="J124" s="38"/>
      <c r="K124" s="38"/>
      <c r="L124" s="42"/>
    </row>
    <row r="125" s="1" customFormat="1" ht="12" customHeight="1">
      <c r="B125" s="37"/>
      <c r="C125" s="31" t="s">
        <v>20</v>
      </c>
      <c r="D125" s="38"/>
      <c r="E125" s="38"/>
      <c r="F125" s="26" t="str">
        <f>F12</f>
        <v>Ostrava</v>
      </c>
      <c r="G125" s="38"/>
      <c r="H125" s="38"/>
      <c r="I125" s="141" t="s">
        <v>22</v>
      </c>
      <c r="J125" s="73" t="str">
        <f>IF(J12="","",J12)</f>
        <v>9. 5. 2019</v>
      </c>
      <c r="K125" s="38"/>
      <c r="L125" s="42"/>
    </row>
    <row r="126" s="1" customFormat="1" ht="6.96" customHeight="1">
      <c r="B126" s="37"/>
      <c r="C126" s="38"/>
      <c r="D126" s="38"/>
      <c r="E126" s="38"/>
      <c r="F126" s="38"/>
      <c r="G126" s="38"/>
      <c r="H126" s="38"/>
      <c r="I126" s="138"/>
      <c r="J126" s="38"/>
      <c r="K126" s="38"/>
      <c r="L126" s="42"/>
    </row>
    <row r="127" s="1" customFormat="1" ht="43.05" customHeight="1">
      <c r="B127" s="37"/>
      <c r="C127" s="31" t="s">
        <v>24</v>
      </c>
      <c r="D127" s="38"/>
      <c r="E127" s="38"/>
      <c r="F127" s="26" t="str">
        <f>E15</f>
        <v>Dopravní podnik Ostrava, a.s.</v>
      </c>
      <c r="G127" s="38"/>
      <c r="H127" s="38"/>
      <c r="I127" s="141" t="s">
        <v>30</v>
      </c>
      <c r="J127" s="35" t="str">
        <f>E21</f>
        <v>Dopravní projektování spol. s r.o.</v>
      </c>
      <c r="K127" s="38"/>
      <c r="L127" s="42"/>
    </row>
    <row r="128" s="1" customFormat="1" ht="15.15" customHeight="1">
      <c r="B128" s="37"/>
      <c r="C128" s="31" t="s">
        <v>28</v>
      </c>
      <c r="D128" s="38"/>
      <c r="E128" s="38"/>
      <c r="F128" s="26" t="str">
        <f>IF(E18="","",E18)</f>
        <v>Vyplň údaj</v>
      </c>
      <c r="G128" s="38"/>
      <c r="H128" s="38"/>
      <c r="I128" s="141" t="s">
        <v>33</v>
      </c>
      <c r="J128" s="35" t="str">
        <f>E24</f>
        <v>Šenkýř Vlastislav</v>
      </c>
      <c r="K128" s="38"/>
      <c r="L128" s="42"/>
    </row>
    <row r="129" s="1" customFormat="1" ht="10.32" customHeight="1">
      <c r="B129" s="37"/>
      <c r="C129" s="38"/>
      <c r="D129" s="38"/>
      <c r="E129" s="38"/>
      <c r="F129" s="38"/>
      <c r="G129" s="38"/>
      <c r="H129" s="38"/>
      <c r="I129" s="138"/>
      <c r="J129" s="38"/>
      <c r="K129" s="38"/>
      <c r="L129" s="42"/>
    </row>
    <row r="130" s="10" customFormat="1" ht="29.28" customHeight="1">
      <c r="B130" s="196"/>
      <c r="C130" s="197" t="s">
        <v>126</v>
      </c>
      <c r="D130" s="198" t="s">
        <v>61</v>
      </c>
      <c r="E130" s="198" t="s">
        <v>57</v>
      </c>
      <c r="F130" s="198" t="s">
        <v>58</v>
      </c>
      <c r="G130" s="198" t="s">
        <v>127</v>
      </c>
      <c r="H130" s="198" t="s">
        <v>128</v>
      </c>
      <c r="I130" s="199" t="s">
        <v>129</v>
      </c>
      <c r="J130" s="198" t="s">
        <v>120</v>
      </c>
      <c r="K130" s="200" t="s">
        <v>130</v>
      </c>
      <c r="L130" s="201"/>
      <c r="M130" s="94" t="s">
        <v>1</v>
      </c>
      <c r="N130" s="95" t="s">
        <v>40</v>
      </c>
      <c r="O130" s="95" t="s">
        <v>131</v>
      </c>
      <c r="P130" s="95" t="s">
        <v>132</v>
      </c>
      <c r="Q130" s="95" t="s">
        <v>133</v>
      </c>
      <c r="R130" s="95" t="s">
        <v>134</v>
      </c>
      <c r="S130" s="95" t="s">
        <v>135</v>
      </c>
      <c r="T130" s="96" t="s">
        <v>136</v>
      </c>
    </row>
    <row r="131" s="1" customFormat="1" ht="22.8" customHeight="1">
      <c r="B131" s="37"/>
      <c r="C131" s="101" t="s">
        <v>137</v>
      </c>
      <c r="D131" s="38"/>
      <c r="E131" s="38"/>
      <c r="F131" s="38"/>
      <c r="G131" s="38"/>
      <c r="H131" s="38"/>
      <c r="I131" s="138"/>
      <c r="J131" s="202">
        <f>BK131</f>
        <v>0</v>
      </c>
      <c r="K131" s="38"/>
      <c r="L131" s="42"/>
      <c r="M131" s="97"/>
      <c r="N131" s="98"/>
      <c r="O131" s="98"/>
      <c r="P131" s="203">
        <f>P132+P544+P546+P556</f>
        <v>0</v>
      </c>
      <c r="Q131" s="98"/>
      <c r="R131" s="203">
        <f>R132+R544+R546+R556</f>
        <v>842.31447829000001</v>
      </c>
      <c r="S131" s="98"/>
      <c r="T131" s="204">
        <f>T132+T544+T546+T556</f>
        <v>2308.9271840000001</v>
      </c>
      <c r="AT131" s="16" t="s">
        <v>75</v>
      </c>
      <c r="AU131" s="16" t="s">
        <v>122</v>
      </c>
      <c r="BK131" s="205">
        <f>BK132+BK544+BK546+BK556</f>
        <v>0</v>
      </c>
    </row>
    <row r="132" s="11" customFormat="1" ht="25.92" customHeight="1">
      <c r="B132" s="206"/>
      <c r="C132" s="207"/>
      <c r="D132" s="208" t="s">
        <v>75</v>
      </c>
      <c r="E132" s="209" t="s">
        <v>171</v>
      </c>
      <c r="F132" s="209" t="s">
        <v>172</v>
      </c>
      <c r="G132" s="207"/>
      <c r="H132" s="207"/>
      <c r="I132" s="210"/>
      <c r="J132" s="211">
        <f>BK132</f>
        <v>0</v>
      </c>
      <c r="K132" s="207"/>
      <c r="L132" s="212"/>
      <c r="M132" s="213"/>
      <c r="N132" s="214"/>
      <c r="O132" s="214"/>
      <c r="P132" s="215">
        <f>P133+P176+P203+P208+P226+P394+P484</f>
        <v>0</v>
      </c>
      <c r="Q132" s="214"/>
      <c r="R132" s="215">
        <f>R133+R176+R203+R208+R226+R394+R484</f>
        <v>807.64162504000001</v>
      </c>
      <c r="S132" s="214"/>
      <c r="T132" s="216">
        <f>T133+T176+T203+T208+T226+T394+T484</f>
        <v>2308.9271840000001</v>
      </c>
      <c r="AR132" s="217" t="s">
        <v>84</v>
      </c>
      <c r="AT132" s="218" t="s">
        <v>75</v>
      </c>
      <c r="AU132" s="218" t="s">
        <v>76</v>
      </c>
      <c r="AY132" s="217" t="s">
        <v>141</v>
      </c>
      <c r="BK132" s="219">
        <f>BK133+BK176+BK203+BK208+BK226+BK394+BK484</f>
        <v>0</v>
      </c>
    </row>
    <row r="133" s="11" customFormat="1" ht="22.8" customHeight="1">
      <c r="B133" s="206"/>
      <c r="C133" s="207"/>
      <c r="D133" s="208" t="s">
        <v>75</v>
      </c>
      <c r="E133" s="220" t="s">
        <v>84</v>
      </c>
      <c r="F133" s="220" t="s">
        <v>173</v>
      </c>
      <c r="G133" s="207"/>
      <c r="H133" s="207"/>
      <c r="I133" s="210"/>
      <c r="J133" s="221">
        <f>BK133</f>
        <v>0</v>
      </c>
      <c r="K133" s="207"/>
      <c r="L133" s="212"/>
      <c r="M133" s="213"/>
      <c r="N133" s="214"/>
      <c r="O133" s="214"/>
      <c r="P133" s="215">
        <f>SUM(P134:P175)</f>
        <v>0</v>
      </c>
      <c r="Q133" s="214"/>
      <c r="R133" s="215">
        <f>SUM(R134:R175)</f>
        <v>0.12879181000000001</v>
      </c>
      <c r="S133" s="214"/>
      <c r="T133" s="216">
        <f>SUM(T134:T175)</f>
        <v>1446.129776</v>
      </c>
      <c r="AR133" s="217" t="s">
        <v>84</v>
      </c>
      <c r="AT133" s="218" t="s">
        <v>75</v>
      </c>
      <c r="AU133" s="218" t="s">
        <v>84</v>
      </c>
      <c r="AY133" s="217" t="s">
        <v>141</v>
      </c>
      <c r="BK133" s="219">
        <f>SUM(BK134:BK175)</f>
        <v>0</v>
      </c>
    </row>
    <row r="134" s="1" customFormat="1" ht="60" customHeight="1">
      <c r="B134" s="37"/>
      <c r="C134" s="222" t="s">
        <v>84</v>
      </c>
      <c r="D134" s="222" t="s">
        <v>144</v>
      </c>
      <c r="E134" s="223" t="s">
        <v>174</v>
      </c>
      <c r="F134" s="224" t="s">
        <v>175</v>
      </c>
      <c r="G134" s="225" t="s">
        <v>176</v>
      </c>
      <c r="H134" s="226">
        <v>2389.2159999999999</v>
      </c>
      <c r="I134" s="227"/>
      <c r="J134" s="228">
        <f>ROUND(I134*H134,2)</f>
        <v>0</v>
      </c>
      <c r="K134" s="224" t="s">
        <v>177</v>
      </c>
      <c r="L134" s="42"/>
      <c r="M134" s="229" t="s">
        <v>1</v>
      </c>
      <c r="N134" s="230" t="s">
        <v>41</v>
      </c>
      <c r="O134" s="85"/>
      <c r="P134" s="231">
        <f>O134*H134</f>
        <v>0</v>
      </c>
      <c r="Q134" s="231">
        <v>0</v>
      </c>
      <c r="R134" s="231">
        <f>Q134*H134</f>
        <v>0</v>
      </c>
      <c r="S134" s="231">
        <v>0.5</v>
      </c>
      <c r="T134" s="232">
        <f>S134*H134</f>
        <v>1194.608</v>
      </c>
      <c r="AR134" s="233" t="s">
        <v>140</v>
      </c>
      <c r="AT134" s="233" t="s">
        <v>144</v>
      </c>
      <c r="AU134" s="233" t="s">
        <v>86</v>
      </c>
      <c r="AY134" s="16" t="s">
        <v>141</v>
      </c>
      <c r="BE134" s="234">
        <f>IF(N134="základní",J134,0)</f>
        <v>0</v>
      </c>
      <c r="BF134" s="234">
        <f>IF(N134="snížená",J134,0)</f>
        <v>0</v>
      </c>
      <c r="BG134" s="234">
        <f>IF(N134="zákl. přenesená",J134,0)</f>
        <v>0</v>
      </c>
      <c r="BH134" s="234">
        <f>IF(N134="sníž. přenesená",J134,0)</f>
        <v>0</v>
      </c>
      <c r="BI134" s="234">
        <f>IF(N134="nulová",J134,0)</f>
        <v>0</v>
      </c>
      <c r="BJ134" s="16" t="s">
        <v>84</v>
      </c>
      <c r="BK134" s="234">
        <f>ROUND(I134*H134,2)</f>
        <v>0</v>
      </c>
      <c r="BL134" s="16" t="s">
        <v>140</v>
      </c>
      <c r="BM134" s="233" t="s">
        <v>178</v>
      </c>
    </row>
    <row r="135" s="12" customFormat="1">
      <c r="B135" s="235"/>
      <c r="C135" s="236"/>
      <c r="D135" s="237" t="s">
        <v>150</v>
      </c>
      <c r="E135" s="238" t="s">
        <v>1</v>
      </c>
      <c r="F135" s="239" t="s">
        <v>179</v>
      </c>
      <c r="G135" s="236"/>
      <c r="H135" s="238" t="s">
        <v>1</v>
      </c>
      <c r="I135" s="240"/>
      <c r="J135" s="236"/>
      <c r="K135" s="236"/>
      <c r="L135" s="241"/>
      <c r="M135" s="242"/>
      <c r="N135" s="243"/>
      <c r="O135" s="243"/>
      <c r="P135" s="243"/>
      <c r="Q135" s="243"/>
      <c r="R135" s="243"/>
      <c r="S135" s="243"/>
      <c r="T135" s="244"/>
      <c r="AT135" s="245" t="s">
        <v>150</v>
      </c>
      <c r="AU135" s="245" t="s">
        <v>86</v>
      </c>
      <c r="AV135" s="12" t="s">
        <v>84</v>
      </c>
      <c r="AW135" s="12" t="s">
        <v>32</v>
      </c>
      <c r="AX135" s="12" t="s">
        <v>76</v>
      </c>
      <c r="AY135" s="245" t="s">
        <v>141</v>
      </c>
    </row>
    <row r="136" s="13" customFormat="1">
      <c r="B136" s="246"/>
      <c r="C136" s="247"/>
      <c r="D136" s="237" t="s">
        <v>150</v>
      </c>
      <c r="E136" s="248" t="s">
        <v>1</v>
      </c>
      <c r="F136" s="249" t="s">
        <v>180</v>
      </c>
      <c r="G136" s="247"/>
      <c r="H136" s="250">
        <v>442.44900000000001</v>
      </c>
      <c r="I136" s="251"/>
      <c r="J136" s="247"/>
      <c r="K136" s="247"/>
      <c r="L136" s="252"/>
      <c r="M136" s="257"/>
      <c r="N136" s="258"/>
      <c r="O136" s="258"/>
      <c r="P136" s="258"/>
      <c r="Q136" s="258"/>
      <c r="R136" s="258"/>
      <c r="S136" s="258"/>
      <c r="T136" s="259"/>
      <c r="AT136" s="256" t="s">
        <v>150</v>
      </c>
      <c r="AU136" s="256" t="s">
        <v>86</v>
      </c>
      <c r="AV136" s="13" t="s">
        <v>86</v>
      </c>
      <c r="AW136" s="13" t="s">
        <v>32</v>
      </c>
      <c r="AX136" s="13" t="s">
        <v>76</v>
      </c>
      <c r="AY136" s="256" t="s">
        <v>141</v>
      </c>
    </row>
    <row r="137" s="13" customFormat="1">
      <c r="B137" s="246"/>
      <c r="C137" s="247"/>
      <c r="D137" s="237" t="s">
        <v>150</v>
      </c>
      <c r="E137" s="248" t="s">
        <v>1</v>
      </c>
      <c r="F137" s="249" t="s">
        <v>181</v>
      </c>
      <c r="G137" s="247"/>
      <c r="H137" s="250">
        <v>1501.559</v>
      </c>
      <c r="I137" s="251"/>
      <c r="J137" s="247"/>
      <c r="K137" s="247"/>
      <c r="L137" s="252"/>
      <c r="M137" s="257"/>
      <c r="N137" s="258"/>
      <c r="O137" s="258"/>
      <c r="P137" s="258"/>
      <c r="Q137" s="258"/>
      <c r="R137" s="258"/>
      <c r="S137" s="258"/>
      <c r="T137" s="259"/>
      <c r="AT137" s="256" t="s">
        <v>150</v>
      </c>
      <c r="AU137" s="256" t="s">
        <v>86</v>
      </c>
      <c r="AV137" s="13" t="s">
        <v>86</v>
      </c>
      <c r="AW137" s="13" t="s">
        <v>32</v>
      </c>
      <c r="AX137" s="13" t="s">
        <v>76</v>
      </c>
      <c r="AY137" s="256" t="s">
        <v>141</v>
      </c>
    </row>
    <row r="138" s="13" customFormat="1">
      <c r="B138" s="246"/>
      <c r="C138" s="247"/>
      <c r="D138" s="237" t="s">
        <v>150</v>
      </c>
      <c r="E138" s="248" t="s">
        <v>1</v>
      </c>
      <c r="F138" s="249" t="s">
        <v>182</v>
      </c>
      <c r="G138" s="247"/>
      <c r="H138" s="250">
        <v>445.20800000000003</v>
      </c>
      <c r="I138" s="251"/>
      <c r="J138" s="247"/>
      <c r="K138" s="247"/>
      <c r="L138" s="252"/>
      <c r="M138" s="257"/>
      <c r="N138" s="258"/>
      <c r="O138" s="258"/>
      <c r="P138" s="258"/>
      <c r="Q138" s="258"/>
      <c r="R138" s="258"/>
      <c r="S138" s="258"/>
      <c r="T138" s="259"/>
      <c r="AT138" s="256" t="s">
        <v>150</v>
      </c>
      <c r="AU138" s="256" t="s">
        <v>86</v>
      </c>
      <c r="AV138" s="13" t="s">
        <v>86</v>
      </c>
      <c r="AW138" s="13" t="s">
        <v>32</v>
      </c>
      <c r="AX138" s="13" t="s">
        <v>76</v>
      </c>
      <c r="AY138" s="256" t="s">
        <v>141</v>
      </c>
    </row>
    <row r="139" s="14" customFormat="1">
      <c r="B139" s="260"/>
      <c r="C139" s="261"/>
      <c r="D139" s="237" t="s">
        <v>150</v>
      </c>
      <c r="E139" s="262" t="s">
        <v>1</v>
      </c>
      <c r="F139" s="263" t="s">
        <v>183</v>
      </c>
      <c r="G139" s="261"/>
      <c r="H139" s="264">
        <v>2389.2159999999999</v>
      </c>
      <c r="I139" s="265"/>
      <c r="J139" s="261"/>
      <c r="K139" s="261"/>
      <c r="L139" s="266"/>
      <c r="M139" s="267"/>
      <c r="N139" s="268"/>
      <c r="O139" s="268"/>
      <c r="P139" s="268"/>
      <c r="Q139" s="268"/>
      <c r="R139" s="268"/>
      <c r="S139" s="268"/>
      <c r="T139" s="269"/>
      <c r="AT139" s="270" t="s">
        <v>150</v>
      </c>
      <c r="AU139" s="270" t="s">
        <v>86</v>
      </c>
      <c r="AV139" s="14" t="s">
        <v>140</v>
      </c>
      <c r="AW139" s="14" t="s">
        <v>32</v>
      </c>
      <c r="AX139" s="14" t="s">
        <v>84</v>
      </c>
      <c r="AY139" s="270" t="s">
        <v>141</v>
      </c>
    </row>
    <row r="140" s="1" customFormat="1" ht="48" customHeight="1">
      <c r="B140" s="37"/>
      <c r="C140" s="222" t="s">
        <v>86</v>
      </c>
      <c r="D140" s="222" t="s">
        <v>144</v>
      </c>
      <c r="E140" s="223" t="s">
        <v>184</v>
      </c>
      <c r="F140" s="224" t="s">
        <v>185</v>
      </c>
      <c r="G140" s="225" t="s">
        <v>176</v>
      </c>
      <c r="H140" s="226">
        <v>39.600000000000001</v>
      </c>
      <c r="I140" s="227"/>
      <c r="J140" s="228">
        <f>ROUND(I140*H140,2)</f>
        <v>0</v>
      </c>
      <c r="K140" s="224" t="s">
        <v>186</v>
      </c>
      <c r="L140" s="42"/>
      <c r="M140" s="229" t="s">
        <v>1</v>
      </c>
      <c r="N140" s="230" t="s">
        <v>41</v>
      </c>
      <c r="O140" s="85"/>
      <c r="P140" s="231">
        <f>O140*H140</f>
        <v>0</v>
      </c>
      <c r="Q140" s="231">
        <v>0</v>
      </c>
      <c r="R140" s="231">
        <f>Q140*H140</f>
        <v>0</v>
      </c>
      <c r="S140" s="231">
        <v>0.58199999999999996</v>
      </c>
      <c r="T140" s="232">
        <f>S140*H140</f>
        <v>23.0472</v>
      </c>
      <c r="AR140" s="233" t="s">
        <v>140</v>
      </c>
      <c r="AT140" s="233" t="s">
        <v>144</v>
      </c>
      <c r="AU140" s="233" t="s">
        <v>86</v>
      </c>
      <c r="AY140" s="16" t="s">
        <v>141</v>
      </c>
      <c r="BE140" s="234">
        <f>IF(N140="základní",J140,0)</f>
        <v>0</v>
      </c>
      <c r="BF140" s="234">
        <f>IF(N140="snížená",J140,0)</f>
        <v>0</v>
      </c>
      <c r="BG140" s="234">
        <f>IF(N140="zákl. přenesená",J140,0)</f>
        <v>0</v>
      </c>
      <c r="BH140" s="234">
        <f>IF(N140="sníž. přenesená",J140,0)</f>
        <v>0</v>
      </c>
      <c r="BI140" s="234">
        <f>IF(N140="nulová",J140,0)</f>
        <v>0</v>
      </c>
      <c r="BJ140" s="16" t="s">
        <v>84</v>
      </c>
      <c r="BK140" s="234">
        <f>ROUND(I140*H140,2)</f>
        <v>0</v>
      </c>
      <c r="BL140" s="16" t="s">
        <v>140</v>
      </c>
      <c r="BM140" s="233" t="s">
        <v>187</v>
      </c>
    </row>
    <row r="141" s="13" customFormat="1">
      <c r="B141" s="246"/>
      <c r="C141" s="247"/>
      <c r="D141" s="237" t="s">
        <v>150</v>
      </c>
      <c r="E141" s="248" t="s">
        <v>1</v>
      </c>
      <c r="F141" s="249" t="s">
        <v>188</v>
      </c>
      <c r="G141" s="247"/>
      <c r="H141" s="250">
        <v>39.600000000000001</v>
      </c>
      <c r="I141" s="251"/>
      <c r="J141" s="247"/>
      <c r="K141" s="247"/>
      <c r="L141" s="252"/>
      <c r="M141" s="257"/>
      <c r="N141" s="258"/>
      <c r="O141" s="258"/>
      <c r="P141" s="258"/>
      <c r="Q141" s="258"/>
      <c r="R141" s="258"/>
      <c r="S141" s="258"/>
      <c r="T141" s="259"/>
      <c r="AT141" s="256" t="s">
        <v>150</v>
      </c>
      <c r="AU141" s="256" t="s">
        <v>86</v>
      </c>
      <c r="AV141" s="13" t="s">
        <v>86</v>
      </c>
      <c r="AW141" s="13" t="s">
        <v>32</v>
      </c>
      <c r="AX141" s="13" t="s">
        <v>84</v>
      </c>
      <c r="AY141" s="256" t="s">
        <v>141</v>
      </c>
    </row>
    <row r="142" s="1" customFormat="1" ht="48" customHeight="1">
      <c r="B142" s="37"/>
      <c r="C142" s="222" t="s">
        <v>189</v>
      </c>
      <c r="D142" s="222" t="s">
        <v>144</v>
      </c>
      <c r="E142" s="223" t="s">
        <v>190</v>
      </c>
      <c r="F142" s="224" t="s">
        <v>191</v>
      </c>
      <c r="G142" s="225" t="s">
        <v>176</v>
      </c>
      <c r="H142" s="226">
        <v>1047.088</v>
      </c>
      <c r="I142" s="227"/>
      <c r="J142" s="228">
        <f>ROUND(I142*H142,2)</f>
        <v>0</v>
      </c>
      <c r="K142" s="224" t="s">
        <v>186</v>
      </c>
      <c r="L142" s="42"/>
      <c r="M142" s="229" t="s">
        <v>1</v>
      </c>
      <c r="N142" s="230" t="s">
        <v>41</v>
      </c>
      <c r="O142" s="85"/>
      <c r="P142" s="231">
        <f>O142*H142</f>
        <v>0</v>
      </c>
      <c r="Q142" s="231">
        <v>6.0000000000000002E-05</v>
      </c>
      <c r="R142" s="231">
        <f>Q142*H142</f>
        <v>0.062825279999999997</v>
      </c>
      <c r="S142" s="231">
        <v>0.10299999999999999</v>
      </c>
      <c r="T142" s="232">
        <f>S142*H142</f>
        <v>107.85006399999999</v>
      </c>
      <c r="AR142" s="233" t="s">
        <v>140</v>
      </c>
      <c r="AT142" s="233" t="s">
        <v>144</v>
      </c>
      <c r="AU142" s="233" t="s">
        <v>86</v>
      </c>
      <c r="AY142" s="16" t="s">
        <v>141</v>
      </c>
      <c r="BE142" s="234">
        <f>IF(N142="základní",J142,0)</f>
        <v>0</v>
      </c>
      <c r="BF142" s="234">
        <f>IF(N142="snížená",J142,0)</f>
        <v>0</v>
      </c>
      <c r="BG142" s="234">
        <f>IF(N142="zákl. přenesená",J142,0)</f>
        <v>0</v>
      </c>
      <c r="BH142" s="234">
        <f>IF(N142="sníž. přenesená",J142,0)</f>
        <v>0</v>
      </c>
      <c r="BI142" s="234">
        <f>IF(N142="nulová",J142,0)</f>
        <v>0</v>
      </c>
      <c r="BJ142" s="16" t="s">
        <v>84</v>
      </c>
      <c r="BK142" s="234">
        <f>ROUND(I142*H142,2)</f>
        <v>0</v>
      </c>
      <c r="BL142" s="16" t="s">
        <v>140</v>
      </c>
      <c r="BM142" s="233" t="s">
        <v>192</v>
      </c>
    </row>
    <row r="143" s="13" customFormat="1">
      <c r="B143" s="246"/>
      <c r="C143" s="247"/>
      <c r="D143" s="237" t="s">
        <v>150</v>
      </c>
      <c r="E143" s="248" t="s">
        <v>1</v>
      </c>
      <c r="F143" s="249" t="s">
        <v>193</v>
      </c>
      <c r="G143" s="247"/>
      <c r="H143" s="250">
        <v>1047.088</v>
      </c>
      <c r="I143" s="251"/>
      <c r="J143" s="247"/>
      <c r="K143" s="247"/>
      <c r="L143" s="252"/>
      <c r="M143" s="257"/>
      <c r="N143" s="258"/>
      <c r="O143" s="258"/>
      <c r="P143" s="258"/>
      <c r="Q143" s="258"/>
      <c r="R143" s="258"/>
      <c r="S143" s="258"/>
      <c r="T143" s="259"/>
      <c r="AT143" s="256" t="s">
        <v>150</v>
      </c>
      <c r="AU143" s="256" t="s">
        <v>86</v>
      </c>
      <c r="AV143" s="13" t="s">
        <v>86</v>
      </c>
      <c r="AW143" s="13" t="s">
        <v>32</v>
      </c>
      <c r="AX143" s="13" t="s">
        <v>84</v>
      </c>
      <c r="AY143" s="256" t="s">
        <v>141</v>
      </c>
    </row>
    <row r="144" s="1" customFormat="1" ht="48" customHeight="1">
      <c r="B144" s="37"/>
      <c r="C144" s="222" t="s">
        <v>140</v>
      </c>
      <c r="D144" s="222" t="s">
        <v>144</v>
      </c>
      <c r="E144" s="223" t="s">
        <v>194</v>
      </c>
      <c r="F144" s="224" t="s">
        <v>195</v>
      </c>
      <c r="G144" s="225" t="s">
        <v>176</v>
      </c>
      <c r="H144" s="226">
        <v>942.37900000000002</v>
      </c>
      <c r="I144" s="227"/>
      <c r="J144" s="228">
        <f>ROUND(I144*H144,2)</f>
        <v>0</v>
      </c>
      <c r="K144" s="224" t="s">
        <v>1</v>
      </c>
      <c r="L144" s="42"/>
      <c r="M144" s="229" t="s">
        <v>1</v>
      </c>
      <c r="N144" s="230" t="s">
        <v>41</v>
      </c>
      <c r="O144" s="85"/>
      <c r="P144" s="231">
        <f>O144*H144</f>
        <v>0</v>
      </c>
      <c r="Q144" s="231">
        <v>6.9999999999999994E-05</v>
      </c>
      <c r="R144" s="231">
        <f>Q144*H144</f>
        <v>0.065966529999999995</v>
      </c>
      <c r="S144" s="231">
        <v>0.128</v>
      </c>
      <c r="T144" s="232">
        <f>S144*H144</f>
        <v>120.62451200000001</v>
      </c>
      <c r="AR144" s="233" t="s">
        <v>140</v>
      </c>
      <c r="AT144" s="233" t="s">
        <v>144</v>
      </c>
      <c r="AU144" s="233" t="s">
        <v>86</v>
      </c>
      <c r="AY144" s="16" t="s">
        <v>141</v>
      </c>
      <c r="BE144" s="234">
        <f>IF(N144="základní",J144,0)</f>
        <v>0</v>
      </c>
      <c r="BF144" s="234">
        <f>IF(N144="snížená",J144,0)</f>
        <v>0</v>
      </c>
      <c r="BG144" s="234">
        <f>IF(N144="zákl. přenesená",J144,0)</f>
        <v>0</v>
      </c>
      <c r="BH144" s="234">
        <f>IF(N144="sníž. přenesená",J144,0)</f>
        <v>0</v>
      </c>
      <c r="BI144" s="234">
        <f>IF(N144="nulová",J144,0)</f>
        <v>0</v>
      </c>
      <c r="BJ144" s="16" t="s">
        <v>84</v>
      </c>
      <c r="BK144" s="234">
        <f>ROUND(I144*H144,2)</f>
        <v>0</v>
      </c>
      <c r="BL144" s="16" t="s">
        <v>140</v>
      </c>
      <c r="BM144" s="233" t="s">
        <v>196</v>
      </c>
    </row>
    <row r="145" s="13" customFormat="1">
      <c r="B145" s="246"/>
      <c r="C145" s="247"/>
      <c r="D145" s="237" t="s">
        <v>150</v>
      </c>
      <c r="E145" s="248" t="s">
        <v>1</v>
      </c>
      <c r="F145" s="249" t="s">
        <v>197</v>
      </c>
      <c r="G145" s="247"/>
      <c r="H145" s="250">
        <v>942.37900000000002</v>
      </c>
      <c r="I145" s="251"/>
      <c r="J145" s="247"/>
      <c r="K145" s="247"/>
      <c r="L145" s="252"/>
      <c r="M145" s="257"/>
      <c r="N145" s="258"/>
      <c r="O145" s="258"/>
      <c r="P145" s="258"/>
      <c r="Q145" s="258"/>
      <c r="R145" s="258"/>
      <c r="S145" s="258"/>
      <c r="T145" s="259"/>
      <c r="AT145" s="256" t="s">
        <v>150</v>
      </c>
      <c r="AU145" s="256" t="s">
        <v>86</v>
      </c>
      <c r="AV145" s="13" t="s">
        <v>86</v>
      </c>
      <c r="AW145" s="13" t="s">
        <v>32</v>
      </c>
      <c r="AX145" s="13" t="s">
        <v>84</v>
      </c>
      <c r="AY145" s="256" t="s">
        <v>141</v>
      </c>
    </row>
    <row r="146" s="1" customFormat="1" ht="48" customHeight="1">
      <c r="B146" s="37"/>
      <c r="C146" s="222" t="s">
        <v>198</v>
      </c>
      <c r="D146" s="222" t="s">
        <v>144</v>
      </c>
      <c r="E146" s="223" t="s">
        <v>199</v>
      </c>
      <c r="F146" s="224" t="s">
        <v>200</v>
      </c>
      <c r="G146" s="225" t="s">
        <v>201</v>
      </c>
      <c r="H146" s="226">
        <v>866.53999999999996</v>
      </c>
      <c r="I146" s="227"/>
      <c r="J146" s="228">
        <f>ROUND(I146*H146,2)</f>
        <v>0</v>
      </c>
      <c r="K146" s="224" t="s">
        <v>177</v>
      </c>
      <c r="L146" s="42"/>
      <c r="M146" s="229" t="s">
        <v>1</v>
      </c>
      <c r="N146" s="230" t="s">
        <v>41</v>
      </c>
      <c r="O146" s="85"/>
      <c r="P146" s="231">
        <f>O146*H146</f>
        <v>0</v>
      </c>
      <c r="Q146" s="231">
        <v>0</v>
      </c>
      <c r="R146" s="231">
        <f>Q146*H146</f>
        <v>0</v>
      </c>
      <c r="S146" s="231">
        <v>0</v>
      </c>
      <c r="T146" s="232">
        <f>S146*H146</f>
        <v>0</v>
      </c>
      <c r="AR146" s="233" t="s">
        <v>140</v>
      </c>
      <c r="AT146" s="233" t="s">
        <v>144</v>
      </c>
      <c r="AU146" s="233" t="s">
        <v>86</v>
      </c>
      <c r="AY146" s="16" t="s">
        <v>141</v>
      </c>
      <c r="BE146" s="234">
        <f>IF(N146="základní",J146,0)</f>
        <v>0</v>
      </c>
      <c r="BF146" s="234">
        <f>IF(N146="snížená",J146,0)</f>
        <v>0</v>
      </c>
      <c r="BG146" s="234">
        <f>IF(N146="zákl. přenesená",J146,0)</f>
        <v>0</v>
      </c>
      <c r="BH146" s="234">
        <f>IF(N146="sníž. přenesená",J146,0)</f>
        <v>0</v>
      </c>
      <c r="BI146" s="234">
        <f>IF(N146="nulová",J146,0)</f>
        <v>0</v>
      </c>
      <c r="BJ146" s="16" t="s">
        <v>84</v>
      </c>
      <c r="BK146" s="234">
        <f>ROUND(I146*H146,2)</f>
        <v>0</v>
      </c>
      <c r="BL146" s="16" t="s">
        <v>140</v>
      </c>
      <c r="BM146" s="233" t="s">
        <v>202</v>
      </c>
    </row>
    <row r="147" s="12" customFormat="1">
      <c r="B147" s="235"/>
      <c r="C147" s="236"/>
      <c r="D147" s="237" t="s">
        <v>150</v>
      </c>
      <c r="E147" s="238" t="s">
        <v>1</v>
      </c>
      <c r="F147" s="239" t="s">
        <v>203</v>
      </c>
      <c r="G147" s="236"/>
      <c r="H147" s="238" t="s">
        <v>1</v>
      </c>
      <c r="I147" s="240"/>
      <c r="J147" s="236"/>
      <c r="K147" s="236"/>
      <c r="L147" s="241"/>
      <c r="M147" s="242"/>
      <c r="N147" s="243"/>
      <c r="O147" s="243"/>
      <c r="P147" s="243"/>
      <c r="Q147" s="243"/>
      <c r="R147" s="243"/>
      <c r="S147" s="243"/>
      <c r="T147" s="244"/>
      <c r="AT147" s="245" t="s">
        <v>150</v>
      </c>
      <c r="AU147" s="245" t="s">
        <v>86</v>
      </c>
      <c r="AV147" s="12" t="s">
        <v>84</v>
      </c>
      <c r="AW147" s="12" t="s">
        <v>32</v>
      </c>
      <c r="AX147" s="12" t="s">
        <v>76</v>
      </c>
      <c r="AY147" s="245" t="s">
        <v>141</v>
      </c>
    </row>
    <row r="148" s="12" customFormat="1">
      <c r="B148" s="235"/>
      <c r="C148" s="236"/>
      <c r="D148" s="237" t="s">
        <v>150</v>
      </c>
      <c r="E148" s="238" t="s">
        <v>1</v>
      </c>
      <c r="F148" s="239" t="s">
        <v>204</v>
      </c>
      <c r="G148" s="236"/>
      <c r="H148" s="238" t="s">
        <v>1</v>
      </c>
      <c r="I148" s="240"/>
      <c r="J148" s="236"/>
      <c r="K148" s="236"/>
      <c r="L148" s="241"/>
      <c r="M148" s="242"/>
      <c r="N148" s="243"/>
      <c r="O148" s="243"/>
      <c r="P148" s="243"/>
      <c r="Q148" s="243"/>
      <c r="R148" s="243"/>
      <c r="S148" s="243"/>
      <c r="T148" s="244"/>
      <c r="AT148" s="245" t="s">
        <v>150</v>
      </c>
      <c r="AU148" s="245" t="s">
        <v>86</v>
      </c>
      <c r="AV148" s="12" t="s">
        <v>84</v>
      </c>
      <c r="AW148" s="12" t="s">
        <v>32</v>
      </c>
      <c r="AX148" s="12" t="s">
        <v>76</v>
      </c>
      <c r="AY148" s="245" t="s">
        <v>141</v>
      </c>
    </row>
    <row r="149" s="13" customFormat="1">
      <c r="B149" s="246"/>
      <c r="C149" s="247"/>
      <c r="D149" s="237" t="s">
        <v>150</v>
      </c>
      <c r="E149" s="248" t="s">
        <v>1</v>
      </c>
      <c r="F149" s="249" t="s">
        <v>205</v>
      </c>
      <c r="G149" s="247"/>
      <c r="H149" s="250">
        <v>160.84</v>
      </c>
      <c r="I149" s="251"/>
      <c r="J149" s="247"/>
      <c r="K149" s="247"/>
      <c r="L149" s="252"/>
      <c r="M149" s="257"/>
      <c r="N149" s="258"/>
      <c r="O149" s="258"/>
      <c r="P149" s="258"/>
      <c r="Q149" s="258"/>
      <c r="R149" s="258"/>
      <c r="S149" s="258"/>
      <c r="T149" s="259"/>
      <c r="AT149" s="256" t="s">
        <v>150</v>
      </c>
      <c r="AU149" s="256" t="s">
        <v>86</v>
      </c>
      <c r="AV149" s="13" t="s">
        <v>86</v>
      </c>
      <c r="AW149" s="13" t="s">
        <v>32</v>
      </c>
      <c r="AX149" s="13" t="s">
        <v>76</v>
      </c>
      <c r="AY149" s="256" t="s">
        <v>141</v>
      </c>
    </row>
    <row r="150" s="13" customFormat="1">
      <c r="B150" s="246"/>
      <c r="C150" s="247"/>
      <c r="D150" s="237" t="s">
        <v>150</v>
      </c>
      <c r="E150" s="248" t="s">
        <v>1</v>
      </c>
      <c r="F150" s="249" t="s">
        <v>206</v>
      </c>
      <c r="G150" s="247"/>
      <c r="H150" s="250">
        <v>543.85699999999997</v>
      </c>
      <c r="I150" s="251"/>
      <c r="J150" s="247"/>
      <c r="K150" s="247"/>
      <c r="L150" s="252"/>
      <c r="M150" s="257"/>
      <c r="N150" s="258"/>
      <c r="O150" s="258"/>
      <c r="P150" s="258"/>
      <c r="Q150" s="258"/>
      <c r="R150" s="258"/>
      <c r="S150" s="258"/>
      <c r="T150" s="259"/>
      <c r="AT150" s="256" t="s">
        <v>150</v>
      </c>
      <c r="AU150" s="256" t="s">
        <v>86</v>
      </c>
      <c r="AV150" s="13" t="s">
        <v>86</v>
      </c>
      <c r="AW150" s="13" t="s">
        <v>32</v>
      </c>
      <c r="AX150" s="13" t="s">
        <v>76</v>
      </c>
      <c r="AY150" s="256" t="s">
        <v>141</v>
      </c>
    </row>
    <row r="151" s="13" customFormat="1">
      <c r="B151" s="246"/>
      <c r="C151" s="247"/>
      <c r="D151" s="237" t="s">
        <v>150</v>
      </c>
      <c r="E151" s="248" t="s">
        <v>1</v>
      </c>
      <c r="F151" s="249" t="s">
        <v>207</v>
      </c>
      <c r="G151" s="247"/>
      <c r="H151" s="250">
        <v>161.84299999999999</v>
      </c>
      <c r="I151" s="251"/>
      <c r="J151" s="247"/>
      <c r="K151" s="247"/>
      <c r="L151" s="252"/>
      <c r="M151" s="257"/>
      <c r="N151" s="258"/>
      <c r="O151" s="258"/>
      <c r="P151" s="258"/>
      <c r="Q151" s="258"/>
      <c r="R151" s="258"/>
      <c r="S151" s="258"/>
      <c r="T151" s="259"/>
      <c r="AT151" s="256" t="s">
        <v>150</v>
      </c>
      <c r="AU151" s="256" t="s">
        <v>86</v>
      </c>
      <c r="AV151" s="13" t="s">
        <v>86</v>
      </c>
      <c r="AW151" s="13" t="s">
        <v>32</v>
      </c>
      <c r="AX151" s="13" t="s">
        <v>76</v>
      </c>
      <c r="AY151" s="256" t="s">
        <v>141</v>
      </c>
    </row>
    <row r="152" s="14" customFormat="1">
      <c r="B152" s="260"/>
      <c r="C152" s="261"/>
      <c r="D152" s="237" t="s">
        <v>150</v>
      </c>
      <c r="E152" s="262" t="s">
        <v>1</v>
      </c>
      <c r="F152" s="263" t="s">
        <v>183</v>
      </c>
      <c r="G152" s="261"/>
      <c r="H152" s="264">
        <v>866.53999999999996</v>
      </c>
      <c r="I152" s="265"/>
      <c r="J152" s="261"/>
      <c r="K152" s="261"/>
      <c r="L152" s="266"/>
      <c r="M152" s="267"/>
      <c r="N152" s="268"/>
      <c r="O152" s="268"/>
      <c r="P152" s="268"/>
      <c r="Q152" s="268"/>
      <c r="R152" s="268"/>
      <c r="S152" s="268"/>
      <c r="T152" s="269"/>
      <c r="AT152" s="270" t="s">
        <v>150</v>
      </c>
      <c r="AU152" s="270" t="s">
        <v>86</v>
      </c>
      <c r="AV152" s="14" t="s">
        <v>140</v>
      </c>
      <c r="AW152" s="14" t="s">
        <v>32</v>
      </c>
      <c r="AX152" s="14" t="s">
        <v>84</v>
      </c>
      <c r="AY152" s="270" t="s">
        <v>141</v>
      </c>
    </row>
    <row r="153" s="1" customFormat="1" ht="48" customHeight="1">
      <c r="B153" s="37"/>
      <c r="C153" s="222" t="s">
        <v>208</v>
      </c>
      <c r="D153" s="222" t="s">
        <v>144</v>
      </c>
      <c r="E153" s="223" t="s">
        <v>209</v>
      </c>
      <c r="F153" s="224" t="s">
        <v>210</v>
      </c>
      <c r="G153" s="225" t="s">
        <v>201</v>
      </c>
      <c r="H153" s="226">
        <v>1135.654</v>
      </c>
      <c r="I153" s="227"/>
      <c r="J153" s="228">
        <f>ROUND(I153*H153,2)</f>
        <v>0</v>
      </c>
      <c r="K153" s="224" t="s">
        <v>1</v>
      </c>
      <c r="L153" s="42"/>
      <c r="M153" s="229" t="s">
        <v>1</v>
      </c>
      <c r="N153" s="230" t="s">
        <v>41</v>
      </c>
      <c r="O153" s="85"/>
      <c r="P153" s="231">
        <f>O153*H153</f>
        <v>0</v>
      </c>
      <c r="Q153" s="231">
        <v>0</v>
      </c>
      <c r="R153" s="231">
        <f>Q153*H153</f>
        <v>0</v>
      </c>
      <c r="S153" s="231">
        <v>0</v>
      </c>
      <c r="T153" s="232">
        <f>S153*H153</f>
        <v>0</v>
      </c>
      <c r="AR153" s="233" t="s">
        <v>140</v>
      </c>
      <c r="AT153" s="233" t="s">
        <v>144</v>
      </c>
      <c r="AU153" s="233" t="s">
        <v>86</v>
      </c>
      <c r="AY153" s="16" t="s">
        <v>141</v>
      </c>
      <c r="BE153" s="234">
        <f>IF(N153="základní",J153,0)</f>
        <v>0</v>
      </c>
      <c r="BF153" s="234">
        <f>IF(N153="snížená",J153,0)</f>
        <v>0</v>
      </c>
      <c r="BG153" s="234">
        <f>IF(N153="zákl. přenesená",J153,0)</f>
        <v>0</v>
      </c>
      <c r="BH153" s="234">
        <f>IF(N153="sníž. přenesená",J153,0)</f>
        <v>0</v>
      </c>
      <c r="BI153" s="234">
        <f>IF(N153="nulová",J153,0)</f>
        <v>0</v>
      </c>
      <c r="BJ153" s="16" t="s">
        <v>84</v>
      </c>
      <c r="BK153" s="234">
        <f>ROUND(I153*H153,2)</f>
        <v>0</v>
      </c>
      <c r="BL153" s="16" t="s">
        <v>140</v>
      </c>
      <c r="BM153" s="233" t="s">
        <v>211</v>
      </c>
    </row>
    <row r="154" s="12" customFormat="1">
      <c r="B154" s="235"/>
      <c r="C154" s="236"/>
      <c r="D154" s="237" t="s">
        <v>150</v>
      </c>
      <c r="E154" s="238" t="s">
        <v>1</v>
      </c>
      <c r="F154" s="239" t="s">
        <v>212</v>
      </c>
      <c r="G154" s="236"/>
      <c r="H154" s="238" t="s">
        <v>1</v>
      </c>
      <c r="I154" s="240"/>
      <c r="J154" s="236"/>
      <c r="K154" s="236"/>
      <c r="L154" s="241"/>
      <c r="M154" s="242"/>
      <c r="N154" s="243"/>
      <c r="O154" s="243"/>
      <c r="P154" s="243"/>
      <c r="Q154" s="243"/>
      <c r="R154" s="243"/>
      <c r="S154" s="243"/>
      <c r="T154" s="244"/>
      <c r="AT154" s="245" t="s">
        <v>150</v>
      </c>
      <c r="AU154" s="245" t="s">
        <v>86</v>
      </c>
      <c r="AV154" s="12" t="s">
        <v>84</v>
      </c>
      <c r="AW154" s="12" t="s">
        <v>32</v>
      </c>
      <c r="AX154" s="12" t="s">
        <v>76</v>
      </c>
      <c r="AY154" s="245" t="s">
        <v>141</v>
      </c>
    </row>
    <row r="155" s="12" customFormat="1">
      <c r="B155" s="235"/>
      <c r="C155" s="236"/>
      <c r="D155" s="237" t="s">
        <v>150</v>
      </c>
      <c r="E155" s="238" t="s">
        <v>1</v>
      </c>
      <c r="F155" s="239" t="s">
        <v>204</v>
      </c>
      <c r="G155" s="236"/>
      <c r="H155" s="238" t="s">
        <v>1</v>
      </c>
      <c r="I155" s="240"/>
      <c r="J155" s="236"/>
      <c r="K155" s="236"/>
      <c r="L155" s="241"/>
      <c r="M155" s="242"/>
      <c r="N155" s="243"/>
      <c r="O155" s="243"/>
      <c r="P155" s="243"/>
      <c r="Q155" s="243"/>
      <c r="R155" s="243"/>
      <c r="S155" s="243"/>
      <c r="T155" s="244"/>
      <c r="AT155" s="245" t="s">
        <v>150</v>
      </c>
      <c r="AU155" s="245" t="s">
        <v>86</v>
      </c>
      <c r="AV155" s="12" t="s">
        <v>84</v>
      </c>
      <c r="AW155" s="12" t="s">
        <v>32</v>
      </c>
      <c r="AX155" s="12" t="s">
        <v>76</v>
      </c>
      <c r="AY155" s="245" t="s">
        <v>141</v>
      </c>
    </row>
    <row r="156" s="12" customFormat="1">
      <c r="B156" s="235"/>
      <c r="C156" s="236"/>
      <c r="D156" s="237" t="s">
        <v>150</v>
      </c>
      <c r="E156" s="238" t="s">
        <v>1</v>
      </c>
      <c r="F156" s="239" t="s">
        <v>213</v>
      </c>
      <c r="G156" s="236"/>
      <c r="H156" s="238" t="s">
        <v>1</v>
      </c>
      <c r="I156" s="240"/>
      <c r="J156" s="236"/>
      <c r="K156" s="236"/>
      <c r="L156" s="241"/>
      <c r="M156" s="242"/>
      <c r="N156" s="243"/>
      <c r="O156" s="243"/>
      <c r="P156" s="243"/>
      <c r="Q156" s="243"/>
      <c r="R156" s="243"/>
      <c r="S156" s="243"/>
      <c r="T156" s="244"/>
      <c r="AT156" s="245" t="s">
        <v>150</v>
      </c>
      <c r="AU156" s="245" t="s">
        <v>86</v>
      </c>
      <c r="AV156" s="12" t="s">
        <v>84</v>
      </c>
      <c r="AW156" s="12" t="s">
        <v>32</v>
      </c>
      <c r="AX156" s="12" t="s">
        <v>76</v>
      </c>
      <c r="AY156" s="245" t="s">
        <v>141</v>
      </c>
    </row>
    <row r="157" s="12" customFormat="1">
      <c r="B157" s="235"/>
      <c r="C157" s="236"/>
      <c r="D157" s="237" t="s">
        <v>150</v>
      </c>
      <c r="E157" s="238" t="s">
        <v>1</v>
      </c>
      <c r="F157" s="239" t="s">
        <v>214</v>
      </c>
      <c r="G157" s="236"/>
      <c r="H157" s="238" t="s">
        <v>1</v>
      </c>
      <c r="I157" s="240"/>
      <c r="J157" s="236"/>
      <c r="K157" s="236"/>
      <c r="L157" s="241"/>
      <c r="M157" s="242"/>
      <c r="N157" s="243"/>
      <c r="O157" s="243"/>
      <c r="P157" s="243"/>
      <c r="Q157" s="243"/>
      <c r="R157" s="243"/>
      <c r="S157" s="243"/>
      <c r="T157" s="244"/>
      <c r="AT157" s="245" t="s">
        <v>150</v>
      </c>
      <c r="AU157" s="245" t="s">
        <v>86</v>
      </c>
      <c r="AV157" s="12" t="s">
        <v>84</v>
      </c>
      <c r="AW157" s="12" t="s">
        <v>32</v>
      </c>
      <c r="AX157" s="12" t="s">
        <v>76</v>
      </c>
      <c r="AY157" s="245" t="s">
        <v>141</v>
      </c>
    </row>
    <row r="158" s="13" customFormat="1">
      <c r="B158" s="246"/>
      <c r="C158" s="247"/>
      <c r="D158" s="237" t="s">
        <v>150</v>
      </c>
      <c r="E158" s="248" t="s">
        <v>1</v>
      </c>
      <c r="F158" s="249" t="s">
        <v>215</v>
      </c>
      <c r="G158" s="247"/>
      <c r="H158" s="250">
        <v>210.09399999999999</v>
      </c>
      <c r="I158" s="251"/>
      <c r="J158" s="247"/>
      <c r="K158" s="247"/>
      <c r="L158" s="252"/>
      <c r="M158" s="257"/>
      <c r="N158" s="258"/>
      <c r="O158" s="258"/>
      <c r="P158" s="258"/>
      <c r="Q158" s="258"/>
      <c r="R158" s="258"/>
      <c r="S158" s="258"/>
      <c r="T158" s="259"/>
      <c r="AT158" s="256" t="s">
        <v>150</v>
      </c>
      <c r="AU158" s="256" t="s">
        <v>86</v>
      </c>
      <c r="AV158" s="13" t="s">
        <v>86</v>
      </c>
      <c r="AW158" s="13" t="s">
        <v>32</v>
      </c>
      <c r="AX158" s="13" t="s">
        <v>76</v>
      </c>
      <c r="AY158" s="256" t="s">
        <v>141</v>
      </c>
    </row>
    <row r="159" s="13" customFormat="1">
      <c r="B159" s="246"/>
      <c r="C159" s="247"/>
      <c r="D159" s="237" t="s">
        <v>150</v>
      </c>
      <c r="E159" s="248" t="s">
        <v>1</v>
      </c>
      <c r="F159" s="249" t="s">
        <v>216</v>
      </c>
      <c r="G159" s="247"/>
      <c r="H159" s="250">
        <v>714.15599999999995</v>
      </c>
      <c r="I159" s="251"/>
      <c r="J159" s="247"/>
      <c r="K159" s="247"/>
      <c r="L159" s="252"/>
      <c r="M159" s="257"/>
      <c r="N159" s="258"/>
      <c r="O159" s="258"/>
      <c r="P159" s="258"/>
      <c r="Q159" s="258"/>
      <c r="R159" s="258"/>
      <c r="S159" s="258"/>
      <c r="T159" s="259"/>
      <c r="AT159" s="256" t="s">
        <v>150</v>
      </c>
      <c r="AU159" s="256" t="s">
        <v>86</v>
      </c>
      <c r="AV159" s="13" t="s">
        <v>86</v>
      </c>
      <c r="AW159" s="13" t="s">
        <v>32</v>
      </c>
      <c r="AX159" s="13" t="s">
        <v>76</v>
      </c>
      <c r="AY159" s="256" t="s">
        <v>141</v>
      </c>
    </row>
    <row r="160" s="13" customFormat="1">
      <c r="B160" s="246"/>
      <c r="C160" s="247"/>
      <c r="D160" s="237" t="s">
        <v>150</v>
      </c>
      <c r="E160" s="248" t="s">
        <v>1</v>
      </c>
      <c r="F160" s="249" t="s">
        <v>217</v>
      </c>
      <c r="G160" s="247"/>
      <c r="H160" s="250">
        <v>211.404</v>
      </c>
      <c r="I160" s="251"/>
      <c r="J160" s="247"/>
      <c r="K160" s="247"/>
      <c r="L160" s="252"/>
      <c r="M160" s="257"/>
      <c r="N160" s="258"/>
      <c r="O160" s="258"/>
      <c r="P160" s="258"/>
      <c r="Q160" s="258"/>
      <c r="R160" s="258"/>
      <c r="S160" s="258"/>
      <c r="T160" s="259"/>
      <c r="AT160" s="256" t="s">
        <v>150</v>
      </c>
      <c r="AU160" s="256" t="s">
        <v>86</v>
      </c>
      <c r="AV160" s="13" t="s">
        <v>86</v>
      </c>
      <c r="AW160" s="13" t="s">
        <v>32</v>
      </c>
      <c r="AX160" s="13" t="s">
        <v>76</v>
      </c>
      <c r="AY160" s="256" t="s">
        <v>141</v>
      </c>
    </row>
    <row r="161" s="14" customFormat="1">
      <c r="B161" s="260"/>
      <c r="C161" s="261"/>
      <c r="D161" s="237" t="s">
        <v>150</v>
      </c>
      <c r="E161" s="262" t="s">
        <v>1</v>
      </c>
      <c r="F161" s="263" t="s">
        <v>183</v>
      </c>
      <c r="G161" s="261"/>
      <c r="H161" s="264">
        <v>1135.654</v>
      </c>
      <c r="I161" s="265"/>
      <c r="J161" s="261"/>
      <c r="K161" s="261"/>
      <c r="L161" s="266"/>
      <c r="M161" s="267"/>
      <c r="N161" s="268"/>
      <c r="O161" s="268"/>
      <c r="P161" s="268"/>
      <c r="Q161" s="268"/>
      <c r="R161" s="268"/>
      <c r="S161" s="268"/>
      <c r="T161" s="269"/>
      <c r="AT161" s="270" t="s">
        <v>150</v>
      </c>
      <c r="AU161" s="270" t="s">
        <v>86</v>
      </c>
      <c r="AV161" s="14" t="s">
        <v>140</v>
      </c>
      <c r="AW161" s="14" t="s">
        <v>32</v>
      </c>
      <c r="AX161" s="14" t="s">
        <v>84</v>
      </c>
      <c r="AY161" s="270" t="s">
        <v>141</v>
      </c>
    </row>
    <row r="162" s="1" customFormat="1" ht="84" customHeight="1">
      <c r="B162" s="37"/>
      <c r="C162" s="222" t="s">
        <v>218</v>
      </c>
      <c r="D162" s="222" t="s">
        <v>144</v>
      </c>
      <c r="E162" s="223" t="s">
        <v>219</v>
      </c>
      <c r="F162" s="224" t="s">
        <v>220</v>
      </c>
      <c r="G162" s="225" t="s">
        <v>201</v>
      </c>
      <c r="H162" s="226">
        <v>43.496000000000002</v>
      </c>
      <c r="I162" s="227"/>
      <c r="J162" s="228">
        <f>ROUND(I162*H162,2)</f>
        <v>0</v>
      </c>
      <c r="K162" s="224" t="s">
        <v>177</v>
      </c>
      <c r="L162" s="42"/>
      <c r="M162" s="229" t="s">
        <v>1</v>
      </c>
      <c r="N162" s="230" t="s">
        <v>41</v>
      </c>
      <c r="O162" s="85"/>
      <c r="P162" s="231">
        <f>O162*H162</f>
        <v>0</v>
      </c>
      <c r="Q162" s="231">
        <v>0</v>
      </c>
      <c r="R162" s="231">
        <f>Q162*H162</f>
        <v>0</v>
      </c>
      <c r="S162" s="231">
        <v>0</v>
      </c>
      <c r="T162" s="232">
        <f>S162*H162</f>
        <v>0</v>
      </c>
      <c r="AR162" s="233" t="s">
        <v>140</v>
      </c>
      <c r="AT162" s="233" t="s">
        <v>144</v>
      </c>
      <c r="AU162" s="233" t="s">
        <v>86</v>
      </c>
      <c r="AY162" s="16" t="s">
        <v>141</v>
      </c>
      <c r="BE162" s="234">
        <f>IF(N162="základní",J162,0)</f>
        <v>0</v>
      </c>
      <c r="BF162" s="234">
        <f>IF(N162="snížená",J162,0)</f>
        <v>0</v>
      </c>
      <c r="BG162" s="234">
        <f>IF(N162="zákl. přenesená",J162,0)</f>
        <v>0</v>
      </c>
      <c r="BH162" s="234">
        <f>IF(N162="sníž. přenesená",J162,0)</f>
        <v>0</v>
      </c>
      <c r="BI162" s="234">
        <f>IF(N162="nulová",J162,0)</f>
        <v>0</v>
      </c>
      <c r="BJ162" s="16" t="s">
        <v>84</v>
      </c>
      <c r="BK162" s="234">
        <f>ROUND(I162*H162,2)</f>
        <v>0</v>
      </c>
      <c r="BL162" s="16" t="s">
        <v>140</v>
      </c>
      <c r="BM162" s="233" t="s">
        <v>221</v>
      </c>
    </row>
    <row r="163" s="12" customFormat="1">
      <c r="B163" s="235"/>
      <c r="C163" s="236"/>
      <c r="D163" s="237" t="s">
        <v>150</v>
      </c>
      <c r="E163" s="238" t="s">
        <v>1</v>
      </c>
      <c r="F163" s="239" t="s">
        <v>222</v>
      </c>
      <c r="G163" s="236"/>
      <c r="H163" s="238" t="s">
        <v>1</v>
      </c>
      <c r="I163" s="240"/>
      <c r="J163" s="236"/>
      <c r="K163" s="236"/>
      <c r="L163" s="241"/>
      <c r="M163" s="242"/>
      <c r="N163" s="243"/>
      <c r="O163" s="243"/>
      <c r="P163" s="243"/>
      <c r="Q163" s="243"/>
      <c r="R163" s="243"/>
      <c r="S163" s="243"/>
      <c r="T163" s="244"/>
      <c r="AT163" s="245" t="s">
        <v>150</v>
      </c>
      <c r="AU163" s="245" t="s">
        <v>86</v>
      </c>
      <c r="AV163" s="12" t="s">
        <v>84</v>
      </c>
      <c r="AW163" s="12" t="s">
        <v>32</v>
      </c>
      <c r="AX163" s="12" t="s">
        <v>76</v>
      </c>
      <c r="AY163" s="245" t="s">
        <v>141</v>
      </c>
    </row>
    <row r="164" s="12" customFormat="1">
      <c r="B164" s="235"/>
      <c r="C164" s="236"/>
      <c r="D164" s="237" t="s">
        <v>150</v>
      </c>
      <c r="E164" s="238" t="s">
        <v>1</v>
      </c>
      <c r="F164" s="239" t="s">
        <v>223</v>
      </c>
      <c r="G164" s="236"/>
      <c r="H164" s="238" t="s">
        <v>1</v>
      </c>
      <c r="I164" s="240"/>
      <c r="J164" s="236"/>
      <c r="K164" s="236"/>
      <c r="L164" s="241"/>
      <c r="M164" s="242"/>
      <c r="N164" s="243"/>
      <c r="O164" s="243"/>
      <c r="P164" s="243"/>
      <c r="Q164" s="243"/>
      <c r="R164" s="243"/>
      <c r="S164" s="243"/>
      <c r="T164" s="244"/>
      <c r="AT164" s="245" t="s">
        <v>150</v>
      </c>
      <c r="AU164" s="245" t="s">
        <v>86</v>
      </c>
      <c r="AV164" s="12" t="s">
        <v>84</v>
      </c>
      <c r="AW164" s="12" t="s">
        <v>32</v>
      </c>
      <c r="AX164" s="12" t="s">
        <v>76</v>
      </c>
      <c r="AY164" s="245" t="s">
        <v>141</v>
      </c>
    </row>
    <row r="165" s="12" customFormat="1">
      <c r="B165" s="235"/>
      <c r="C165" s="236"/>
      <c r="D165" s="237" t="s">
        <v>150</v>
      </c>
      <c r="E165" s="238" t="s">
        <v>1</v>
      </c>
      <c r="F165" s="239" t="s">
        <v>224</v>
      </c>
      <c r="G165" s="236"/>
      <c r="H165" s="238" t="s">
        <v>1</v>
      </c>
      <c r="I165" s="240"/>
      <c r="J165" s="236"/>
      <c r="K165" s="236"/>
      <c r="L165" s="241"/>
      <c r="M165" s="242"/>
      <c r="N165" s="243"/>
      <c r="O165" s="243"/>
      <c r="P165" s="243"/>
      <c r="Q165" s="243"/>
      <c r="R165" s="243"/>
      <c r="S165" s="243"/>
      <c r="T165" s="244"/>
      <c r="AT165" s="245" t="s">
        <v>150</v>
      </c>
      <c r="AU165" s="245" t="s">
        <v>86</v>
      </c>
      <c r="AV165" s="12" t="s">
        <v>84</v>
      </c>
      <c r="AW165" s="12" t="s">
        <v>32</v>
      </c>
      <c r="AX165" s="12" t="s">
        <v>76</v>
      </c>
      <c r="AY165" s="245" t="s">
        <v>141</v>
      </c>
    </row>
    <row r="166" s="12" customFormat="1">
      <c r="B166" s="235"/>
      <c r="C166" s="236"/>
      <c r="D166" s="237" t="s">
        <v>150</v>
      </c>
      <c r="E166" s="238" t="s">
        <v>1</v>
      </c>
      <c r="F166" s="239" t="s">
        <v>225</v>
      </c>
      <c r="G166" s="236"/>
      <c r="H166" s="238" t="s">
        <v>1</v>
      </c>
      <c r="I166" s="240"/>
      <c r="J166" s="236"/>
      <c r="K166" s="236"/>
      <c r="L166" s="241"/>
      <c r="M166" s="242"/>
      <c r="N166" s="243"/>
      <c r="O166" s="243"/>
      <c r="P166" s="243"/>
      <c r="Q166" s="243"/>
      <c r="R166" s="243"/>
      <c r="S166" s="243"/>
      <c r="T166" s="244"/>
      <c r="AT166" s="245" t="s">
        <v>150</v>
      </c>
      <c r="AU166" s="245" t="s">
        <v>86</v>
      </c>
      <c r="AV166" s="12" t="s">
        <v>84</v>
      </c>
      <c r="AW166" s="12" t="s">
        <v>32</v>
      </c>
      <c r="AX166" s="12" t="s">
        <v>76</v>
      </c>
      <c r="AY166" s="245" t="s">
        <v>141</v>
      </c>
    </row>
    <row r="167" s="12" customFormat="1">
      <c r="B167" s="235"/>
      <c r="C167" s="236"/>
      <c r="D167" s="237" t="s">
        <v>150</v>
      </c>
      <c r="E167" s="238" t="s">
        <v>1</v>
      </c>
      <c r="F167" s="239" t="s">
        <v>226</v>
      </c>
      <c r="G167" s="236"/>
      <c r="H167" s="238" t="s">
        <v>1</v>
      </c>
      <c r="I167" s="240"/>
      <c r="J167" s="236"/>
      <c r="K167" s="236"/>
      <c r="L167" s="241"/>
      <c r="M167" s="242"/>
      <c r="N167" s="243"/>
      <c r="O167" s="243"/>
      <c r="P167" s="243"/>
      <c r="Q167" s="243"/>
      <c r="R167" s="243"/>
      <c r="S167" s="243"/>
      <c r="T167" s="244"/>
      <c r="AT167" s="245" t="s">
        <v>150</v>
      </c>
      <c r="AU167" s="245" t="s">
        <v>86</v>
      </c>
      <c r="AV167" s="12" t="s">
        <v>84</v>
      </c>
      <c r="AW167" s="12" t="s">
        <v>32</v>
      </c>
      <c r="AX167" s="12" t="s">
        <v>76</v>
      </c>
      <c r="AY167" s="245" t="s">
        <v>141</v>
      </c>
    </row>
    <row r="168" s="13" customFormat="1">
      <c r="B168" s="246"/>
      <c r="C168" s="247"/>
      <c r="D168" s="237" t="s">
        <v>150</v>
      </c>
      <c r="E168" s="248" t="s">
        <v>1</v>
      </c>
      <c r="F168" s="249" t="s">
        <v>227</v>
      </c>
      <c r="G168" s="247"/>
      <c r="H168" s="250">
        <v>43.496000000000002</v>
      </c>
      <c r="I168" s="251"/>
      <c r="J168" s="247"/>
      <c r="K168" s="247"/>
      <c r="L168" s="252"/>
      <c r="M168" s="257"/>
      <c r="N168" s="258"/>
      <c r="O168" s="258"/>
      <c r="P168" s="258"/>
      <c r="Q168" s="258"/>
      <c r="R168" s="258"/>
      <c r="S168" s="258"/>
      <c r="T168" s="259"/>
      <c r="AT168" s="256" t="s">
        <v>150</v>
      </c>
      <c r="AU168" s="256" t="s">
        <v>86</v>
      </c>
      <c r="AV168" s="13" t="s">
        <v>86</v>
      </c>
      <c r="AW168" s="13" t="s">
        <v>32</v>
      </c>
      <c r="AX168" s="13" t="s">
        <v>84</v>
      </c>
      <c r="AY168" s="256" t="s">
        <v>141</v>
      </c>
    </row>
    <row r="169" s="1" customFormat="1" ht="24" customHeight="1">
      <c r="B169" s="37"/>
      <c r="C169" s="222" t="s">
        <v>228</v>
      </c>
      <c r="D169" s="222" t="s">
        <v>144</v>
      </c>
      <c r="E169" s="223" t="s">
        <v>229</v>
      </c>
      <c r="F169" s="224" t="s">
        <v>230</v>
      </c>
      <c r="G169" s="225" t="s">
        <v>176</v>
      </c>
      <c r="H169" s="226">
        <v>2141.6080000000002</v>
      </c>
      <c r="I169" s="227"/>
      <c r="J169" s="228">
        <f>ROUND(I169*H169,2)</f>
        <v>0</v>
      </c>
      <c r="K169" s="224" t="s">
        <v>186</v>
      </c>
      <c r="L169" s="42"/>
      <c r="M169" s="229" t="s">
        <v>1</v>
      </c>
      <c r="N169" s="230" t="s">
        <v>41</v>
      </c>
      <c r="O169" s="85"/>
      <c r="P169" s="231">
        <f>O169*H169</f>
        <v>0</v>
      </c>
      <c r="Q169" s="231">
        <v>0</v>
      </c>
      <c r="R169" s="231">
        <f>Q169*H169</f>
        <v>0</v>
      </c>
      <c r="S169" s="231">
        <v>0</v>
      </c>
      <c r="T169" s="232">
        <f>S169*H169</f>
        <v>0</v>
      </c>
      <c r="AR169" s="233" t="s">
        <v>140</v>
      </c>
      <c r="AT169" s="233" t="s">
        <v>144</v>
      </c>
      <c r="AU169" s="233" t="s">
        <v>86</v>
      </c>
      <c r="AY169" s="16" t="s">
        <v>141</v>
      </c>
      <c r="BE169" s="234">
        <f>IF(N169="základní",J169,0)</f>
        <v>0</v>
      </c>
      <c r="BF169" s="234">
        <f>IF(N169="snížená",J169,0)</f>
        <v>0</v>
      </c>
      <c r="BG169" s="234">
        <f>IF(N169="zákl. přenesená",J169,0)</f>
        <v>0</v>
      </c>
      <c r="BH169" s="234">
        <f>IF(N169="sníž. přenesená",J169,0)</f>
        <v>0</v>
      </c>
      <c r="BI169" s="234">
        <f>IF(N169="nulová",J169,0)</f>
        <v>0</v>
      </c>
      <c r="BJ169" s="16" t="s">
        <v>84</v>
      </c>
      <c r="BK169" s="234">
        <f>ROUND(I169*H169,2)</f>
        <v>0</v>
      </c>
      <c r="BL169" s="16" t="s">
        <v>140</v>
      </c>
      <c r="BM169" s="233" t="s">
        <v>231</v>
      </c>
    </row>
    <row r="170" s="12" customFormat="1">
      <c r="B170" s="235"/>
      <c r="C170" s="236"/>
      <c r="D170" s="237" t="s">
        <v>150</v>
      </c>
      <c r="E170" s="238" t="s">
        <v>1</v>
      </c>
      <c r="F170" s="239" t="s">
        <v>232</v>
      </c>
      <c r="G170" s="236"/>
      <c r="H170" s="238" t="s">
        <v>1</v>
      </c>
      <c r="I170" s="240"/>
      <c r="J170" s="236"/>
      <c r="K170" s="236"/>
      <c r="L170" s="241"/>
      <c r="M170" s="242"/>
      <c r="N170" s="243"/>
      <c r="O170" s="243"/>
      <c r="P170" s="243"/>
      <c r="Q170" s="243"/>
      <c r="R170" s="243"/>
      <c r="S170" s="243"/>
      <c r="T170" s="244"/>
      <c r="AT170" s="245" t="s">
        <v>150</v>
      </c>
      <c r="AU170" s="245" t="s">
        <v>86</v>
      </c>
      <c r="AV170" s="12" t="s">
        <v>84</v>
      </c>
      <c r="AW170" s="12" t="s">
        <v>32</v>
      </c>
      <c r="AX170" s="12" t="s">
        <v>76</v>
      </c>
      <c r="AY170" s="245" t="s">
        <v>141</v>
      </c>
    </row>
    <row r="171" s="12" customFormat="1">
      <c r="B171" s="235"/>
      <c r="C171" s="236"/>
      <c r="D171" s="237" t="s">
        <v>150</v>
      </c>
      <c r="E171" s="238" t="s">
        <v>1</v>
      </c>
      <c r="F171" s="239" t="s">
        <v>204</v>
      </c>
      <c r="G171" s="236"/>
      <c r="H171" s="238" t="s">
        <v>1</v>
      </c>
      <c r="I171" s="240"/>
      <c r="J171" s="236"/>
      <c r="K171" s="236"/>
      <c r="L171" s="241"/>
      <c r="M171" s="242"/>
      <c r="N171" s="243"/>
      <c r="O171" s="243"/>
      <c r="P171" s="243"/>
      <c r="Q171" s="243"/>
      <c r="R171" s="243"/>
      <c r="S171" s="243"/>
      <c r="T171" s="244"/>
      <c r="AT171" s="245" t="s">
        <v>150</v>
      </c>
      <c r="AU171" s="245" t="s">
        <v>86</v>
      </c>
      <c r="AV171" s="12" t="s">
        <v>84</v>
      </c>
      <c r="AW171" s="12" t="s">
        <v>32</v>
      </c>
      <c r="AX171" s="12" t="s">
        <v>76</v>
      </c>
      <c r="AY171" s="245" t="s">
        <v>141</v>
      </c>
    </row>
    <row r="172" s="13" customFormat="1">
      <c r="B172" s="246"/>
      <c r="C172" s="247"/>
      <c r="D172" s="237" t="s">
        <v>150</v>
      </c>
      <c r="E172" s="248" t="s">
        <v>1</v>
      </c>
      <c r="F172" s="249" t="s">
        <v>233</v>
      </c>
      <c r="G172" s="247"/>
      <c r="H172" s="250">
        <v>395.69999999999999</v>
      </c>
      <c r="I172" s="251"/>
      <c r="J172" s="247"/>
      <c r="K172" s="247"/>
      <c r="L172" s="252"/>
      <c r="M172" s="257"/>
      <c r="N172" s="258"/>
      <c r="O172" s="258"/>
      <c r="P172" s="258"/>
      <c r="Q172" s="258"/>
      <c r="R172" s="258"/>
      <c r="S172" s="258"/>
      <c r="T172" s="259"/>
      <c r="AT172" s="256" t="s">
        <v>150</v>
      </c>
      <c r="AU172" s="256" t="s">
        <v>86</v>
      </c>
      <c r="AV172" s="13" t="s">
        <v>86</v>
      </c>
      <c r="AW172" s="13" t="s">
        <v>32</v>
      </c>
      <c r="AX172" s="13" t="s">
        <v>76</v>
      </c>
      <c r="AY172" s="256" t="s">
        <v>141</v>
      </c>
    </row>
    <row r="173" s="13" customFormat="1">
      <c r="B173" s="246"/>
      <c r="C173" s="247"/>
      <c r="D173" s="237" t="s">
        <v>150</v>
      </c>
      <c r="E173" s="248" t="s">
        <v>1</v>
      </c>
      <c r="F173" s="249" t="s">
        <v>234</v>
      </c>
      <c r="G173" s="247"/>
      <c r="H173" s="250">
        <v>1347.741</v>
      </c>
      <c r="I173" s="251"/>
      <c r="J173" s="247"/>
      <c r="K173" s="247"/>
      <c r="L173" s="252"/>
      <c r="M173" s="257"/>
      <c r="N173" s="258"/>
      <c r="O173" s="258"/>
      <c r="P173" s="258"/>
      <c r="Q173" s="258"/>
      <c r="R173" s="258"/>
      <c r="S173" s="258"/>
      <c r="T173" s="259"/>
      <c r="AT173" s="256" t="s">
        <v>150</v>
      </c>
      <c r="AU173" s="256" t="s">
        <v>86</v>
      </c>
      <c r="AV173" s="13" t="s">
        <v>86</v>
      </c>
      <c r="AW173" s="13" t="s">
        <v>32</v>
      </c>
      <c r="AX173" s="13" t="s">
        <v>76</v>
      </c>
      <c r="AY173" s="256" t="s">
        <v>141</v>
      </c>
    </row>
    <row r="174" s="13" customFormat="1">
      <c r="B174" s="246"/>
      <c r="C174" s="247"/>
      <c r="D174" s="237" t="s">
        <v>150</v>
      </c>
      <c r="E174" s="248" t="s">
        <v>1</v>
      </c>
      <c r="F174" s="249" t="s">
        <v>235</v>
      </c>
      <c r="G174" s="247"/>
      <c r="H174" s="250">
        <v>398.16699999999997</v>
      </c>
      <c r="I174" s="251"/>
      <c r="J174" s="247"/>
      <c r="K174" s="247"/>
      <c r="L174" s="252"/>
      <c r="M174" s="257"/>
      <c r="N174" s="258"/>
      <c r="O174" s="258"/>
      <c r="P174" s="258"/>
      <c r="Q174" s="258"/>
      <c r="R174" s="258"/>
      <c r="S174" s="258"/>
      <c r="T174" s="259"/>
      <c r="AT174" s="256" t="s">
        <v>150</v>
      </c>
      <c r="AU174" s="256" t="s">
        <v>86</v>
      </c>
      <c r="AV174" s="13" t="s">
        <v>86</v>
      </c>
      <c r="AW174" s="13" t="s">
        <v>32</v>
      </c>
      <c r="AX174" s="13" t="s">
        <v>76</v>
      </c>
      <c r="AY174" s="256" t="s">
        <v>141</v>
      </c>
    </row>
    <row r="175" s="14" customFormat="1">
      <c r="B175" s="260"/>
      <c r="C175" s="261"/>
      <c r="D175" s="237" t="s">
        <v>150</v>
      </c>
      <c r="E175" s="262" t="s">
        <v>1</v>
      </c>
      <c r="F175" s="263" t="s">
        <v>183</v>
      </c>
      <c r="G175" s="261"/>
      <c r="H175" s="264">
        <v>2141.6080000000002</v>
      </c>
      <c r="I175" s="265"/>
      <c r="J175" s="261"/>
      <c r="K175" s="261"/>
      <c r="L175" s="266"/>
      <c r="M175" s="267"/>
      <c r="N175" s="268"/>
      <c r="O175" s="268"/>
      <c r="P175" s="268"/>
      <c r="Q175" s="268"/>
      <c r="R175" s="268"/>
      <c r="S175" s="268"/>
      <c r="T175" s="269"/>
      <c r="AT175" s="270" t="s">
        <v>150</v>
      </c>
      <c r="AU175" s="270" t="s">
        <v>86</v>
      </c>
      <c r="AV175" s="14" t="s">
        <v>140</v>
      </c>
      <c r="AW175" s="14" t="s">
        <v>32</v>
      </c>
      <c r="AX175" s="14" t="s">
        <v>84</v>
      </c>
      <c r="AY175" s="270" t="s">
        <v>141</v>
      </c>
    </row>
    <row r="176" s="11" customFormat="1" ht="22.8" customHeight="1">
      <c r="B176" s="206"/>
      <c r="C176" s="207"/>
      <c r="D176" s="208" t="s">
        <v>75</v>
      </c>
      <c r="E176" s="220" t="s">
        <v>86</v>
      </c>
      <c r="F176" s="220" t="s">
        <v>236</v>
      </c>
      <c r="G176" s="207"/>
      <c r="H176" s="207"/>
      <c r="I176" s="210"/>
      <c r="J176" s="221">
        <f>BK176</f>
        <v>0</v>
      </c>
      <c r="K176" s="207"/>
      <c r="L176" s="212"/>
      <c r="M176" s="213"/>
      <c r="N176" s="214"/>
      <c r="O176" s="214"/>
      <c r="P176" s="215">
        <f>SUM(P177:P202)</f>
        <v>0</v>
      </c>
      <c r="Q176" s="214"/>
      <c r="R176" s="215">
        <f>SUM(R177:R202)</f>
        <v>106.05367780000002</v>
      </c>
      <c r="S176" s="214"/>
      <c r="T176" s="216">
        <f>SUM(T177:T202)</f>
        <v>0</v>
      </c>
      <c r="AR176" s="217" t="s">
        <v>84</v>
      </c>
      <c r="AT176" s="218" t="s">
        <v>75</v>
      </c>
      <c r="AU176" s="218" t="s">
        <v>84</v>
      </c>
      <c r="AY176" s="217" t="s">
        <v>141</v>
      </c>
      <c r="BK176" s="219">
        <f>SUM(BK177:BK202)</f>
        <v>0</v>
      </c>
    </row>
    <row r="177" s="1" customFormat="1" ht="60" customHeight="1">
      <c r="B177" s="37"/>
      <c r="C177" s="222" t="s">
        <v>237</v>
      </c>
      <c r="D177" s="222" t="s">
        <v>144</v>
      </c>
      <c r="E177" s="223" t="s">
        <v>238</v>
      </c>
      <c r="F177" s="224" t="s">
        <v>239</v>
      </c>
      <c r="G177" s="225" t="s">
        <v>240</v>
      </c>
      <c r="H177" s="226">
        <v>289.97000000000003</v>
      </c>
      <c r="I177" s="227"/>
      <c r="J177" s="228">
        <f>ROUND(I177*H177,2)</f>
        <v>0</v>
      </c>
      <c r="K177" s="224" t="s">
        <v>1</v>
      </c>
      <c r="L177" s="42"/>
      <c r="M177" s="229" t="s">
        <v>1</v>
      </c>
      <c r="N177" s="230" t="s">
        <v>41</v>
      </c>
      <c r="O177" s="85"/>
      <c r="P177" s="231">
        <f>O177*H177</f>
        <v>0</v>
      </c>
      <c r="Q177" s="231">
        <v>0.23058000000000001</v>
      </c>
      <c r="R177" s="231">
        <f>Q177*H177</f>
        <v>66.86128260000001</v>
      </c>
      <c r="S177" s="231">
        <v>0</v>
      </c>
      <c r="T177" s="232">
        <f>S177*H177</f>
        <v>0</v>
      </c>
      <c r="AR177" s="233" t="s">
        <v>140</v>
      </c>
      <c r="AT177" s="233" t="s">
        <v>144</v>
      </c>
      <c r="AU177" s="233" t="s">
        <v>86</v>
      </c>
      <c r="AY177" s="16" t="s">
        <v>141</v>
      </c>
      <c r="BE177" s="234">
        <f>IF(N177="základní",J177,0)</f>
        <v>0</v>
      </c>
      <c r="BF177" s="234">
        <f>IF(N177="snížená",J177,0)</f>
        <v>0</v>
      </c>
      <c r="BG177" s="234">
        <f>IF(N177="zákl. přenesená",J177,0)</f>
        <v>0</v>
      </c>
      <c r="BH177" s="234">
        <f>IF(N177="sníž. přenesená",J177,0)</f>
        <v>0</v>
      </c>
      <c r="BI177" s="234">
        <f>IF(N177="nulová",J177,0)</f>
        <v>0</v>
      </c>
      <c r="BJ177" s="16" t="s">
        <v>84</v>
      </c>
      <c r="BK177" s="234">
        <f>ROUND(I177*H177,2)</f>
        <v>0</v>
      </c>
      <c r="BL177" s="16" t="s">
        <v>140</v>
      </c>
      <c r="BM177" s="233" t="s">
        <v>241</v>
      </c>
    </row>
    <row r="178" s="12" customFormat="1">
      <c r="B178" s="235"/>
      <c r="C178" s="236"/>
      <c r="D178" s="237" t="s">
        <v>150</v>
      </c>
      <c r="E178" s="238" t="s">
        <v>1</v>
      </c>
      <c r="F178" s="239" t="s">
        <v>242</v>
      </c>
      <c r="G178" s="236"/>
      <c r="H178" s="238" t="s">
        <v>1</v>
      </c>
      <c r="I178" s="240"/>
      <c r="J178" s="236"/>
      <c r="K178" s="236"/>
      <c r="L178" s="241"/>
      <c r="M178" s="242"/>
      <c r="N178" s="243"/>
      <c r="O178" s="243"/>
      <c r="P178" s="243"/>
      <c r="Q178" s="243"/>
      <c r="R178" s="243"/>
      <c r="S178" s="243"/>
      <c r="T178" s="244"/>
      <c r="AT178" s="245" t="s">
        <v>150</v>
      </c>
      <c r="AU178" s="245" t="s">
        <v>86</v>
      </c>
      <c r="AV178" s="12" t="s">
        <v>84</v>
      </c>
      <c r="AW178" s="12" t="s">
        <v>32</v>
      </c>
      <c r="AX178" s="12" t="s">
        <v>76</v>
      </c>
      <c r="AY178" s="245" t="s">
        <v>141</v>
      </c>
    </row>
    <row r="179" s="12" customFormat="1">
      <c r="B179" s="235"/>
      <c r="C179" s="236"/>
      <c r="D179" s="237" t="s">
        <v>150</v>
      </c>
      <c r="E179" s="238" t="s">
        <v>1</v>
      </c>
      <c r="F179" s="239" t="s">
        <v>243</v>
      </c>
      <c r="G179" s="236"/>
      <c r="H179" s="238" t="s">
        <v>1</v>
      </c>
      <c r="I179" s="240"/>
      <c r="J179" s="236"/>
      <c r="K179" s="236"/>
      <c r="L179" s="241"/>
      <c r="M179" s="242"/>
      <c r="N179" s="243"/>
      <c r="O179" s="243"/>
      <c r="P179" s="243"/>
      <c r="Q179" s="243"/>
      <c r="R179" s="243"/>
      <c r="S179" s="243"/>
      <c r="T179" s="244"/>
      <c r="AT179" s="245" t="s">
        <v>150</v>
      </c>
      <c r="AU179" s="245" t="s">
        <v>86</v>
      </c>
      <c r="AV179" s="12" t="s">
        <v>84</v>
      </c>
      <c r="AW179" s="12" t="s">
        <v>32</v>
      </c>
      <c r="AX179" s="12" t="s">
        <v>76</v>
      </c>
      <c r="AY179" s="245" t="s">
        <v>141</v>
      </c>
    </row>
    <row r="180" s="12" customFormat="1">
      <c r="B180" s="235"/>
      <c r="C180" s="236"/>
      <c r="D180" s="237" t="s">
        <v>150</v>
      </c>
      <c r="E180" s="238" t="s">
        <v>1</v>
      </c>
      <c r="F180" s="239" t="s">
        <v>244</v>
      </c>
      <c r="G180" s="236"/>
      <c r="H180" s="238" t="s">
        <v>1</v>
      </c>
      <c r="I180" s="240"/>
      <c r="J180" s="236"/>
      <c r="K180" s="236"/>
      <c r="L180" s="241"/>
      <c r="M180" s="242"/>
      <c r="N180" s="243"/>
      <c r="O180" s="243"/>
      <c r="P180" s="243"/>
      <c r="Q180" s="243"/>
      <c r="R180" s="243"/>
      <c r="S180" s="243"/>
      <c r="T180" s="244"/>
      <c r="AT180" s="245" t="s">
        <v>150</v>
      </c>
      <c r="AU180" s="245" t="s">
        <v>86</v>
      </c>
      <c r="AV180" s="12" t="s">
        <v>84</v>
      </c>
      <c r="AW180" s="12" t="s">
        <v>32</v>
      </c>
      <c r="AX180" s="12" t="s">
        <v>76</v>
      </c>
      <c r="AY180" s="245" t="s">
        <v>141</v>
      </c>
    </row>
    <row r="181" s="13" customFormat="1">
      <c r="B181" s="246"/>
      <c r="C181" s="247"/>
      <c r="D181" s="237" t="s">
        <v>150</v>
      </c>
      <c r="E181" s="248" t="s">
        <v>1</v>
      </c>
      <c r="F181" s="249" t="s">
        <v>245</v>
      </c>
      <c r="G181" s="247"/>
      <c r="H181" s="250">
        <v>289.97000000000003</v>
      </c>
      <c r="I181" s="251"/>
      <c r="J181" s="247"/>
      <c r="K181" s="247"/>
      <c r="L181" s="252"/>
      <c r="M181" s="257"/>
      <c r="N181" s="258"/>
      <c r="O181" s="258"/>
      <c r="P181" s="258"/>
      <c r="Q181" s="258"/>
      <c r="R181" s="258"/>
      <c r="S181" s="258"/>
      <c r="T181" s="259"/>
      <c r="AT181" s="256" t="s">
        <v>150</v>
      </c>
      <c r="AU181" s="256" t="s">
        <v>86</v>
      </c>
      <c r="AV181" s="13" t="s">
        <v>86</v>
      </c>
      <c r="AW181" s="13" t="s">
        <v>32</v>
      </c>
      <c r="AX181" s="13" t="s">
        <v>84</v>
      </c>
      <c r="AY181" s="256" t="s">
        <v>141</v>
      </c>
    </row>
    <row r="182" s="1" customFormat="1" ht="16.5" customHeight="1">
      <c r="B182" s="37"/>
      <c r="C182" s="222" t="s">
        <v>246</v>
      </c>
      <c r="D182" s="222" t="s">
        <v>144</v>
      </c>
      <c r="E182" s="223" t="s">
        <v>247</v>
      </c>
      <c r="F182" s="224" t="s">
        <v>248</v>
      </c>
      <c r="G182" s="225" t="s">
        <v>240</v>
      </c>
      <c r="H182" s="226">
        <v>289.97000000000003</v>
      </c>
      <c r="I182" s="227"/>
      <c r="J182" s="228">
        <f>ROUND(I182*H182,2)</f>
        <v>0</v>
      </c>
      <c r="K182" s="224" t="s">
        <v>177</v>
      </c>
      <c r="L182" s="42"/>
      <c r="M182" s="229" t="s">
        <v>1</v>
      </c>
      <c r="N182" s="230" t="s">
        <v>41</v>
      </c>
      <c r="O182" s="85"/>
      <c r="P182" s="231">
        <f>O182*H182</f>
        <v>0</v>
      </c>
      <c r="Q182" s="231">
        <v>0.00016000000000000001</v>
      </c>
      <c r="R182" s="231">
        <f>Q182*H182</f>
        <v>0.046395200000000011</v>
      </c>
      <c r="S182" s="231">
        <v>0</v>
      </c>
      <c r="T182" s="232">
        <f>S182*H182</f>
        <v>0</v>
      </c>
      <c r="AR182" s="233" t="s">
        <v>140</v>
      </c>
      <c r="AT182" s="233" t="s">
        <v>144</v>
      </c>
      <c r="AU182" s="233" t="s">
        <v>86</v>
      </c>
      <c r="AY182" s="16" t="s">
        <v>141</v>
      </c>
      <c r="BE182" s="234">
        <f>IF(N182="základní",J182,0)</f>
        <v>0</v>
      </c>
      <c r="BF182" s="234">
        <f>IF(N182="snížená",J182,0)</f>
        <v>0</v>
      </c>
      <c r="BG182" s="234">
        <f>IF(N182="zákl. přenesená",J182,0)</f>
        <v>0</v>
      </c>
      <c r="BH182" s="234">
        <f>IF(N182="sníž. přenesená",J182,0)</f>
        <v>0</v>
      </c>
      <c r="BI182" s="234">
        <f>IF(N182="nulová",J182,0)</f>
        <v>0</v>
      </c>
      <c r="BJ182" s="16" t="s">
        <v>84</v>
      </c>
      <c r="BK182" s="234">
        <f>ROUND(I182*H182,2)</f>
        <v>0</v>
      </c>
      <c r="BL182" s="16" t="s">
        <v>140</v>
      </c>
      <c r="BM182" s="233" t="s">
        <v>249</v>
      </c>
    </row>
    <row r="183" s="12" customFormat="1">
      <c r="B183" s="235"/>
      <c r="C183" s="236"/>
      <c r="D183" s="237" t="s">
        <v>150</v>
      </c>
      <c r="E183" s="238" t="s">
        <v>1</v>
      </c>
      <c r="F183" s="239" t="s">
        <v>250</v>
      </c>
      <c r="G183" s="236"/>
      <c r="H183" s="238" t="s">
        <v>1</v>
      </c>
      <c r="I183" s="240"/>
      <c r="J183" s="236"/>
      <c r="K183" s="236"/>
      <c r="L183" s="241"/>
      <c r="M183" s="242"/>
      <c r="N183" s="243"/>
      <c r="O183" s="243"/>
      <c r="P183" s="243"/>
      <c r="Q183" s="243"/>
      <c r="R183" s="243"/>
      <c r="S183" s="243"/>
      <c r="T183" s="244"/>
      <c r="AT183" s="245" t="s">
        <v>150</v>
      </c>
      <c r="AU183" s="245" t="s">
        <v>86</v>
      </c>
      <c r="AV183" s="12" t="s">
        <v>84</v>
      </c>
      <c r="AW183" s="12" t="s">
        <v>32</v>
      </c>
      <c r="AX183" s="12" t="s">
        <v>76</v>
      </c>
      <c r="AY183" s="245" t="s">
        <v>141</v>
      </c>
    </row>
    <row r="184" s="13" customFormat="1">
      <c r="B184" s="246"/>
      <c r="C184" s="247"/>
      <c r="D184" s="237" t="s">
        <v>150</v>
      </c>
      <c r="E184" s="248" t="s">
        <v>1</v>
      </c>
      <c r="F184" s="249" t="s">
        <v>251</v>
      </c>
      <c r="G184" s="247"/>
      <c r="H184" s="250">
        <v>289.97000000000003</v>
      </c>
      <c r="I184" s="251"/>
      <c r="J184" s="247"/>
      <c r="K184" s="247"/>
      <c r="L184" s="252"/>
      <c r="M184" s="257"/>
      <c r="N184" s="258"/>
      <c r="O184" s="258"/>
      <c r="P184" s="258"/>
      <c r="Q184" s="258"/>
      <c r="R184" s="258"/>
      <c r="S184" s="258"/>
      <c r="T184" s="259"/>
      <c r="AT184" s="256" t="s">
        <v>150</v>
      </c>
      <c r="AU184" s="256" t="s">
        <v>86</v>
      </c>
      <c r="AV184" s="13" t="s">
        <v>86</v>
      </c>
      <c r="AW184" s="13" t="s">
        <v>32</v>
      </c>
      <c r="AX184" s="13" t="s">
        <v>84</v>
      </c>
      <c r="AY184" s="256" t="s">
        <v>141</v>
      </c>
    </row>
    <row r="185" s="1" customFormat="1" ht="72" customHeight="1">
      <c r="B185" s="37"/>
      <c r="C185" s="222" t="s">
        <v>252</v>
      </c>
      <c r="D185" s="222" t="s">
        <v>144</v>
      </c>
      <c r="E185" s="223" t="s">
        <v>253</v>
      </c>
      <c r="F185" s="224" t="s">
        <v>254</v>
      </c>
      <c r="G185" s="225" t="s">
        <v>201</v>
      </c>
      <c r="H185" s="226">
        <v>21.748000000000001</v>
      </c>
      <c r="I185" s="227"/>
      <c r="J185" s="228">
        <f>ROUND(I185*H185,2)</f>
        <v>0</v>
      </c>
      <c r="K185" s="224" t="s">
        <v>1</v>
      </c>
      <c r="L185" s="42"/>
      <c r="M185" s="229" t="s">
        <v>1</v>
      </c>
      <c r="N185" s="230" t="s">
        <v>41</v>
      </c>
      <c r="O185" s="85"/>
      <c r="P185" s="231">
        <f>O185*H185</f>
        <v>0</v>
      </c>
      <c r="Q185" s="231">
        <v>0</v>
      </c>
      <c r="R185" s="231">
        <f>Q185*H185</f>
        <v>0</v>
      </c>
      <c r="S185" s="231">
        <v>0</v>
      </c>
      <c r="T185" s="232">
        <f>S185*H185</f>
        <v>0</v>
      </c>
      <c r="AR185" s="233" t="s">
        <v>140</v>
      </c>
      <c r="AT185" s="233" t="s">
        <v>144</v>
      </c>
      <c r="AU185" s="233" t="s">
        <v>86</v>
      </c>
      <c r="AY185" s="16" t="s">
        <v>141</v>
      </c>
      <c r="BE185" s="234">
        <f>IF(N185="základní",J185,0)</f>
        <v>0</v>
      </c>
      <c r="BF185" s="234">
        <f>IF(N185="snížená",J185,0)</f>
        <v>0</v>
      </c>
      <c r="BG185" s="234">
        <f>IF(N185="zákl. přenesená",J185,0)</f>
        <v>0</v>
      </c>
      <c r="BH185" s="234">
        <f>IF(N185="sníž. přenesená",J185,0)</f>
        <v>0</v>
      </c>
      <c r="BI185" s="234">
        <f>IF(N185="nulová",J185,0)</f>
        <v>0</v>
      </c>
      <c r="BJ185" s="16" t="s">
        <v>84</v>
      </c>
      <c r="BK185" s="234">
        <f>ROUND(I185*H185,2)</f>
        <v>0</v>
      </c>
      <c r="BL185" s="16" t="s">
        <v>140</v>
      </c>
      <c r="BM185" s="233" t="s">
        <v>255</v>
      </c>
    </row>
    <row r="186" s="12" customFormat="1">
      <c r="B186" s="235"/>
      <c r="C186" s="236"/>
      <c r="D186" s="237" t="s">
        <v>150</v>
      </c>
      <c r="E186" s="238" t="s">
        <v>1</v>
      </c>
      <c r="F186" s="239" t="s">
        <v>256</v>
      </c>
      <c r="G186" s="236"/>
      <c r="H186" s="238" t="s">
        <v>1</v>
      </c>
      <c r="I186" s="240"/>
      <c r="J186" s="236"/>
      <c r="K186" s="236"/>
      <c r="L186" s="241"/>
      <c r="M186" s="242"/>
      <c r="N186" s="243"/>
      <c r="O186" s="243"/>
      <c r="P186" s="243"/>
      <c r="Q186" s="243"/>
      <c r="R186" s="243"/>
      <c r="S186" s="243"/>
      <c r="T186" s="244"/>
      <c r="AT186" s="245" t="s">
        <v>150</v>
      </c>
      <c r="AU186" s="245" t="s">
        <v>86</v>
      </c>
      <c r="AV186" s="12" t="s">
        <v>84</v>
      </c>
      <c r="AW186" s="12" t="s">
        <v>32</v>
      </c>
      <c r="AX186" s="12" t="s">
        <v>76</v>
      </c>
      <c r="AY186" s="245" t="s">
        <v>141</v>
      </c>
    </row>
    <row r="187" s="12" customFormat="1">
      <c r="B187" s="235"/>
      <c r="C187" s="236"/>
      <c r="D187" s="237" t="s">
        <v>150</v>
      </c>
      <c r="E187" s="238" t="s">
        <v>1</v>
      </c>
      <c r="F187" s="239" t="s">
        <v>257</v>
      </c>
      <c r="G187" s="236"/>
      <c r="H187" s="238" t="s">
        <v>1</v>
      </c>
      <c r="I187" s="240"/>
      <c r="J187" s="236"/>
      <c r="K187" s="236"/>
      <c r="L187" s="241"/>
      <c r="M187" s="242"/>
      <c r="N187" s="243"/>
      <c r="O187" s="243"/>
      <c r="P187" s="243"/>
      <c r="Q187" s="243"/>
      <c r="R187" s="243"/>
      <c r="S187" s="243"/>
      <c r="T187" s="244"/>
      <c r="AT187" s="245" t="s">
        <v>150</v>
      </c>
      <c r="AU187" s="245" t="s">
        <v>86</v>
      </c>
      <c r="AV187" s="12" t="s">
        <v>84</v>
      </c>
      <c r="AW187" s="12" t="s">
        <v>32</v>
      </c>
      <c r="AX187" s="12" t="s">
        <v>76</v>
      </c>
      <c r="AY187" s="245" t="s">
        <v>141</v>
      </c>
    </row>
    <row r="188" s="12" customFormat="1">
      <c r="B188" s="235"/>
      <c r="C188" s="236"/>
      <c r="D188" s="237" t="s">
        <v>150</v>
      </c>
      <c r="E188" s="238" t="s">
        <v>1</v>
      </c>
      <c r="F188" s="239" t="s">
        <v>258</v>
      </c>
      <c r="G188" s="236"/>
      <c r="H188" s="238" t="s">
        <v>1</v>
      </c>
      <c r="I188" s="240"/>
      <c r="J188" s="236"/>
      <c r="K188" s="236"/>
      <c r="L188" s="241"/>
      <c r="M188" s="242"/>
      <c r="N188" s="243"/>
      <c r="O188" s="243"/>
      <c r="P188" s="243"/>
      <c r="Q188" s="243"/>
      <c r="R188" s="243"/>
      <c r="S188" s="243"/>
      <c r="T188" s="244"/>
      <c r="AT188" s="245" t="s">
        <v>150</v>
      </c>
      <c r="AU188" s="245" t="s">
        <v>86</v>
      </c>
      <c r="AV188" s="12" t="s">
        <v>84</v>
      </c>
      <c r="AW188" s="12" t="s">
        <v>32</v>
      </c>
      <c r="AX188" s="12" t="s">
        <v>76</v>
      </c>
      <c r="AY188" s="245" t="s">
        <v>141</v>
      </c>
    </row>
    <row r="189" s="13" customFormat="1">
      <c r="B189" s="246"/>
      <c r="C189" s="247"/>
      <c r="D189" s="237" t="s">
        <v>150</v>
      </c>
      <c r="E189" s="248" t="s">
        <v>1</v>
      </c>
      <c r="F189" s="249" t="s">
        <v>259</v>
      </c>
      <c r="G189" s="247"/>
      <c r="H189" s="250">
        <v>21.748000000000001</v>
      </c>
      <c r="I189" s="251"/>
      <c r="J189" s="247"/>
      <c r="K189" s="247"/>
      <c r="L189" s="252"/>
      <c r="M189" s="257"/>
      <c r="N189" s="258"/>
      <c r="O189" s="258"/>
      <c r="P189" s="258"/>
      <c r="Q189" s="258"/>
      <c r="R189" s="258"/>
      <c r="S189" s="258"/>
      <c r="T189" s="259"/>
      <c r="AT189" s="256" t="s">
        <v>150</v>
      </c>
      <c r="AU189" s="256" t="s">
        <v>86</v>
      </c>
      <c r="AV189" s="13" t="s">
        <v>86</v>
      </c>
      <c r="AW189" s="13" t="s">
        <v>32</v>
      </c>
      <c r="AX189" s="13" t="s">
        <v>84</v>
      </c>
      <c r="AY189" s="256" t="s">
        <v>141</v>
      </c>
    </row>
    <row r="190" s="1" customFormat="1" ht="16.5" customHeight="1">
      <c r="B190" s="37"/>
      <c r="C190" s="271" t="s">
        <v>260</v>
      </c>
      <c r="D190" s="271" t="s">
        <v>261</v>
      </c>
      <c r="E190" s="272" t="s">
        <v>262</v>
      </c>
      <c r="F190" s="273" t="s">
        <v>263</v>
      </c>
      <c r="G190" s="274" t="s">
        <v>264</v>
      </c>
      <c r="H190" s="275">
        <v>39.146000000000001</v>
      </c>
      <c r="I190" s="276"/>
      <c r="J190" s="277">
        <f>ROUND(I190*H190,2)</f>
        <v>0</v>
      </c>
      <c r="K190" s="273" t="s">
        <v>186</v>
      </c>
      <c r="L190" s="278"/>
      <c r="M190" s="279" t="s">
        <v>1</v>
      </c>
      <c r="N190" s="280" t="s">
        <v>41</v>
      </c>
      <c r="O190" s="85"/>
      <c r="P190" s="231">
        <f>O190*H190</f>
        <v>0</v>
      </c>
      <c r="Q190" s="231">
        <v>1</v>
      </c>
      <c r="R190" s="231">
        <f>Q190*H190</f>
        <v>39.146000000000001</v>
      </c>
      <c r="S190" s="231">
        <v>0</v>
      </c>
      <c r="T190" s="232">
        <f>S190*H190</f>
        <v>0</v>
      </c>
      <c r="AR190" s="233" t="s">
        <v>228</v>
      </c>
      <c r="AT190" s="233" t="s">
        <v>261</v>
      </c>
      <c r="AU190" s="233" t="s">
        <v>86</v>
      </c>
      <c r="AY190" s="16" t="s">
        <v>141</v>
      </c>
      <c r="BE190" s="234">
        <f>IF(N190="základní",J190,0)</f>
        <v>0</v>
      </c>
      <c r="BF190" s="234">
        <f>IF(N190="snížená",J190,0)</f>
        <v>0</v>
      </c>
      <c r="BG190" s="234">
        <f>IF(N190="zákl. přenesená",J190,0)</f>
        <v>0</v>
      </c>
      <c r="BH190" s="234">
        <f>IF(N190="sníž. přenesená",J190,0)</f>
        <v>0</v>
      </c>
      <c r="BI190" s="234">
        <f>IF(N190="nulová",J190,0)</f>
        <v>0</v>
      </c>
      <c r="BJ190" s="16" t="s">
        <v>84</v>
      </c>
      <c r="BK190" s="234">
        <f>ROUND(I190*H190,2)</f>
        <v>0</v>
      </c>
      <c r="BL190" s="16" t="s">
        <v>140</v>
      </c>
      <c r="BM190" s="233" t="s">
        <v>265</v>
      </c>
    </row>
    <row r="191" s="13" customFormat="1">
      <c r="B191" s="246"/>
      <c r="C191" s="247"/>
      <c r="D191" s="237" t="s">
        <v>150</v>
      </c>
      <c r="E191" s="248" t="s">
        <v>1</v>
      </c>
      <c r="F191" s="249" t="s">
        <v>266</v>
      </c>
      <c r="G191" s="247"/>
      <c r="H191" s="250">
        <v>39.146000000000001</v>
      </c>
      <c r="I191" s="251"/>
      <c r="J191" s="247"/>
      <c r="K191" s="247"/>
      <c r="L191" s="252"/>
      <c r="M191" s="257"/>
      <c r="N191" s="258"/>
      <c r="O191" s="258"/>
      <c r="P191" s="258"/>
      <c r="Q191" s="258"/>
      <c r="R191" s="258"/>
      <c r="S191" s="258"/>
      <c r="T191" s="259"/>
      <c r="AT191" s="256" t="s">
        <v>150</v>
      </c>
      <c r="AU191" s="256" t="s">
        <v>86</v>
      </c>
      <c r="AV191" s="13" t="s">
        <v>86</v>
      </c>
      <c r="AW191" s="13" t="s">
        <v>32</v>
      </c>
      <c r="AX191" s="13" t="s">
        <v>84</v>
      </c>
      <c r="AY191" s="256" t="s">
        <v>141</v>
      </c>
    </row>
    <row r="192" s="1" customFormat="1" ht="24" customHeight="1">
      <c r="B192" s="37"/>
      <c r="C192" s="222" t="s">
        <v>267</v>
      </c>
      <c r="D192" s="222" t="s">
        <v>144</v>
      </c>
      <c r="E192" s="223" t="s">
        <v>268</v>
      </c>
      <c r="F192" s="224" t="s">
        <v>269</v>
      </c>
      <c r="G192" s="225" t="s">
        <v>201</v>
      </c>
      <c r="H192" s="226">
        <v>6.524</v>
      </c>
      <c r="I192" s="227"/>
      <c r="J192" s="228">
        <f>ROUND(I192*H192,2)</f>
        <v>0</v>
      </c>
      <c r="K192" s="224" t="s">
        <v>1</v>
      </c>
      <c r="L192" s="42"/>
      <c r="M192" s="229" t="s">
        <v>1</v>
      </c>
      <c r="N192" s="230" t="s">
        <v>41</v>
      </c>
      <c r="O192" s="85"/>
      <c r="P192" s="231">
        <f>O192*H192</f>
        <v>0</v>
      </c>
      <c r="Q192" s="231">
        <v>0</v>
      </c>
      <c r="R192" s="231">
        <f>Q192*H192</f>
        <v>0</v>
      </c>
      <c r="S192" s="231">
        <v>0</v>
      </c>
      <c r="T192" s="232">
        <f>S192*H192</f>
        <v>0</v>
      </c>
      <c r="AR192" s="233" t="s">
        <v>140</v>
      </c>
      <c r="AT192" s="233" t="s">
        <v>144</v>
      </c>
      <c r="AU192" s="233" t="s">
        <v>86</v>
      </c>
      <c r="AY192" s="16" t="s">
        <v>141</v>
      </c>
      <c r="BE192" s="234">
        <f>IF(N192="základní",J192,0)</f>
        <v>0</v>
      </c>
      <c r="BF192" s="234">
        <f>IF(N192="snížená",J192,0)</f>
        <v>0</v>
      </c>
      <c r="BG192" s="234">
        <f>IF(N192="zákl. přenesená",J192,0)</f>
        <v>0</v>
      </c>
      <c r="BH192" s="234">
        <f>IF(N192="sníž. přenesená",J192,0)</f>
        <v>0</v>
      </c>
      <c r="BI192" s="234">
        <f>IF(N192="nulová",J192,0)</f>
        <v>0</v>
      </c>
      <c r="BJ192" s="16" t="s">
        <v>84</v>
      </c>
      <c r="BK192" s="234">
        <f>ROUND(I192*H192,2)</f>
        <v>0</v>
      </c>
      <c r="BL192" s="16" t="s">
        <v>140</v>
      </c>
      <c r="BM192" s="233" t="s">
        <v>270</v>
      </c>
    </row>
    <row r="193" s="12" customFormat="1">
      <c r="B193" s="235"/>
      <c r="C193" s="236"/>
      <c r="D193" s="237" t="s">
        <v>150</v>
      </c>
      <c r="E193" s="238" t="s">
        <v>1</v>
      </c>
      <c r="F193" s="239" t="s">
        <v>257</v>
      </c>
      <c r="G193" s="236"/>
      <c r="H193" s="238" t="s">
        <v>1</v>
      </c>
      <c r="I193" s="240"/>
      <c r="J193" s="236"/>
      <c r="K193" s="236"/>
      <c r="L193" s="241"/>
      <c r="M193" s="242"/>
      <c r="N193" s="243"/>
      <c r="O193" s="243"/>
      <c r="P193" s="243"/>
      <c r="Q193" s="243"/>
      <c r="R193" s="243"/>
      <c r="S193" s="243"/>
      <c r="T193" s="244"/>
      <c r="AT193" s="245" t="s">
        <v>150</v>
      </c>
      <c r="AU193" s="245" t="s">
        <v>86</v>
      </c>
      <c r="AV193" s="12" t="s">
        <v>84</v>
      </c>
      <c r="AW193" s="12" t="s">
        <v>32</v>
      </c>
      <c r="AX193" s="12" t="s">
        <v>76</v>
      </c>
      <c r="AY193" s="245" t="s">
        <v>141</v>
      </c>
    </row>
    <row r="194" s="12" customFormat="1">
      <c r="B194" s="235"/>
      <c r="C194" s="236"/>
      <c r="D194" s="237" t="s">
        <v>150</v>
      </c>
      <c r="E194" s="238" t="s">
        <v>1</v>
      </c>
      <c r="F194" s="239" t="s">
        <v>271</v>
      </c>
      <c r="G194" s="236"/>
      <c r="H194" s="238" t="s">
        <v>1</v>
      </c>
      <c r="I194" s="240"/>
      <c r="J194" s="236"/>
      <c r="K194" s="236"/>
      <c r="L194" s="241"/>
      <c r="M194" s="242"/>
      <c r="N194" s="243"/>
      <c r="O194" s="243"/>
      <c r="P194" s="243"/>
      <c r="Q194" s="243"/>
      <c r="R194" s="243"/>
      <c r="S194" s="243"/>
      <c r="T194" s="244"/>
      <c r="AT194" s="245" t="s">
        <v>150</v>
      </c>
      <c r="AU194" s="245" t="s">
        <v>86</v>
      </c>
      <c r="AV194" s="12" t="s">
        <v>84</v>
      </c>
      <c r="AW194" s="12" t="s">
        <v>32</v>
      </c>
      <c r="AX194" s="12" t="s">
        <v>76</v>
      </c>
      <c r="AY194" s="245" t="s">
        <v>141</v>
      </c>
    </row>
    <row r="195" s="12" customFormat="1">
      <c r="B195" s="235"/>
      <c r="C195" s="236"/>
      <c r="D195" s="237" t="s">
        <v>150</v>
      </c>
      <c r="E195" s="238" t="s">
        <v>1</v>
      </c>
      <c r="F195" s="239" t="s">
        <v>272</v>
      </c>
      <c r="G195" s="236"/>
      <c r="H195" s="238" t="s">
        <v>1</v>
      </c>
      <c r="I195" s="240"/>
      <c r="J195" s="236"/>
      <c r="K195" s="236"/>
      <c r="L195" s="241"/>
      <c r="M195" s="242"/>
      <c r="N195" s="243"/>
      <c r="O195" s="243"/>
      <c r="P195" s="243"/>
      <c r="Q195" s="243"/>
      <c r="R195" s="243"/>
      <c r="S195" s="243"/>
      <c r="T195" s="244"/>
      <c r="AT195" s="245" t="s">
        <v>150</v>
      </c>
      <c r="AU195" s="245" t="s">
        <v>86</v>
      </c>
      <c r="AV195" s="12" t="s">
        <v>84</v>
      </c>
      <c r="AW195" s="12" t="s">
        <v>32</v>
      </c>
      <c r="AX195" s="12" t="s">
        <v>76</v>
      </c>
      <c r="AY195" s="245" t="s">
        <v>141</v>
      </c>
    </row>
    <row r="196" s="12" customFormat="1">
      <c r="B196" s="235"/>
      <c r="C196" s="236"/>
      <c r="D196" s="237" t="s">
        <v>150</v>
      </c>
      <c r="E196" s="238" t="s">
        <v>1</v>
      </c>
      <c r="F196" s="239" t="s">
        <v>273</v>
      </c>
      <c r="G196" s="236"/>
      <c r="H196" s="238" t="s">
        <v>1</v>
      </c>
      <c r="I196" s="240"/>
      <c r="J196" s="236"/>
      <c r="K196" s="236"/>
      <c r="L196" s="241"/>
      <c r="M196" s="242"/>
      <c r="N196" s="243"/>
      <c r="O196" s="243"/>
      <c r="P196" s="243"/>
      <c r="Q196" s="243"/>
      <c r="R196" s="243"/>
      <c r="S196" s="243"/>
      <c r="T196" s="244"/>
      <c r="AT196" s="245" t="s">
        <v>150</v>
      </c>
      <c r="AU196" s="245" t="s">
        <v>86</v>
      </c>
      <c r="AV196" s="12" t="s">
        <v>84</v>
      </c>
      <c r="AW196" s="12" t="s">
        <v>32</v>
      </c>
      <c r="AX196" s="12" t="s">
        <v>76</v>
      </c>
      <c r="AY196" s="245" t="s">
        <v>141</v>
      </c>
    </row>
    <row r="197" s="13" customFormat="1">
      <c r="B197" s="246"/>
      <c r="C197" s="247"/>
      <c r="D197" s="237" t="s">
        <v>150</v>
      </c>
      <c r="E197" s="248" t="s">
        <v>1</v>
      </c>
      <c r="F197" s="249" t="s">
        <v>274</v>
      </c>
      <c r="G197" s="247"/>
      <c r="H197" s="250">
        <v>6.524</v>
      </c>
      <c r="I197" s="251"/>
      <c r="J197" s="247"/>
      <c r="K197" s="247"/>
      <c r="L197" s="252"/>
      <c r="M197" s="257"/>
      <c r="N197" s="258"/>
      <c r="O197" s="258"/>
      <c r="P197" s="258"/>
      <c r="Q197" s="258"/>
      <c r="R197" s="258"/>
      <c r="S197" s="258"/>
      <c r="T197" s="259"/>
      <c r="AT197" s="256" t="s">
        <v>150</v>
      </c>
      <c r="AU197" s="256" t="s">
        <v>86</v>
      </c>
      <c r="AV197" s="13" t="s">
        <v>86</v>
      </c>
      <c r="AW197" s="13" t="s">
        <v>32</v>
      </c>
      <c r="AX197" s="13" t="s">
        <v>84</v>
      </c>
      <c r="AY197" s="256" t="s">
        <v>141</v>
      </c>
    </row>
    <row r="198" s="1" customFormat="1" ht="36" customHeight="1">
      <c r="B198" s="37"/>
      <c r="C198" s="222" t="s">
        <v>275</v>
      </c>
      <c r="D198" s="222" t="s">
        <v>144</v>
      </c>
      <c r="E198" s="223" t="s">
        <v>276</v>
      </c>
      <c r="F198" s="224" t="s">
        <v>277</v>
      </c>
      <c r="G198" s="225" t="s">
        <v>201</v>
      </c>
      <c r="H198" s="226">
        <v>15.948</v>
      </c>
      <c r="I198" s="227"/>
      <c r="J198" s="228">
        <f>ROUND(I198*H198,2)</f>
        <v>0</v>
      </c>
      <c r="K198" s="224" t="s">
        <v>177</v>
      </c>
      <c r="L198" s="42"/>
      <c r="M198" s="229" t="s">
        <v>1</v>
      </c>
      <c r="N198" s="230" t="s">
        <v>41</v>
      </c>
      <c r="O198" s="85"/>
      <c r="P198" s="231">
        <f>O198*H198</f>
        <v>0</v>
      </c>
      <c r="Q198" s="231">
        <v>0</v>
      </c>
      <c r="R198" s="231">
        <f>Q198*H198</f>
        <v>0</v>
      </c>
      <c r="S198" s="231">
        <v>0</v>
      </c>
      <c r="T198" s="232">
        <f>S198*H198</f>
        <v>0</v>
      </c>
      <c r="AR198" s="233" t="s">
        <v>140</v>
      </c>
      <c r="AT198" s="233" t="s">
        <v>144</v>
      </c>
      <c r="AU198" s="233" t="s">
        <v>86</v>
      </c>
      <c r="AY198" s="16" t="s">
        <v>141</v>
      </c>
      <c r="BE198" s="234">
        <f>IF(N198="základní",J198,0)</f>
        <v>0</v>
      </c>
      <c r="BF198" s="234">
        <f>IF(N198="snížená",J198,0)</f>
        <v>0</v>
      </c>
      <c r="BG198" s="234">
        <f>IF(N198="zákl. přenesená",J198,0)</f>
        <v>0</v>
      </c>
      <c r="BH198" s="234">
        <f>IF(N198="sníž. přenesená",J198,0)</f>
        <v>0</v>
      </c>
      <c r="BI198" s="234">
        <f>IF(N198="nulová",J198,0)</f>
        <v>0</v>
      </c>
      <c r="BJ198" s="16" t="s">
        <v>84</v>
      </c>
      <c r="BK198" s="234">
        <f>ROUND(I198*H198,2)</f>
        <v>0</v>
      </c>
      <c r="BL198" s="16" t="s">
        <v>140</v>
      </c>
      <c r="BM198" s="233" t="s">
        <v>278</v>
      </c>
    </row>
    <row r="199" s="12" customFormat="1">
      <c r="B199" s="235"/>
      <c r="C199" s="236"/>
      <c r="D199" s="237" t="s">
        <v>150</v>
      </c>
      <c r="E199" s="238" t="s">
        <v>1</v>
      </c>
      <c r="F199" s="239" t="s">
        <v>279</v>
      </c>
      <c r="G199" s="236"/>
      <c r="H199" s="238" t="s">
        <v>1</v>
      </c>
      <c r="I199" s="240"/>
      <c r="J199" s="236"/>
      <c r="K199" s="236"/>
      <c r="L199" s="241"/>
      <c r="M199" s="242"/>
      <c r="N199" s="243"/>
      <c r="O199" s="243"/>
      <c r="P199" s="243"/>
      <c r="Q199" s="243"/>
      <c r="R199" s="243"/>
      <c r="S199" s="243"/>
      <c r="T199" s="244"/>
      <c r="AT199" s="245" t="s">
        <v>150</v>
      </c>
      <c r="AU199" s="245" t="s">
        <v>86</v>
      </c>
      <c r="AV199" s="12" t="s">
        <v>84</v>
      </c>
      <c r="AW199" s="12" t="s">
        <v>32</v>
      </c>
      <c r="AX199" s="12" t="s">
        <v>76</v>
      </c>
      <c r="AY199" s="245" t="s">
        <v>141</v>
      </c>
    </row>
    <row r="200" s="12" customFormat="1">
      <c r="B200" s="235"/>
      <c r="C200" s="236"/>
      <c r="D200" s="237" t="s">
        <v>150</v>
      </c>
      <c r="E200" s="238" t="s">
        <v>1</v>
      </c>
      <c r="F200" s="239" t="s">
        <v>280</v>
      </c>
      <c r="G200" s="236"/>
      <c r="H200" s="238" t="s">
        <v>1</v>
      </c>
      <c r="I200" s="240"/>
      <c r="J200" s="236"/>
      <c r="K200" s="236"/>
      <c r="L200" s="241"/>
      <c r="M200" s="242"/>
      <c r="N200" s="243"/>
      <c r="O200" s="243"/>
      <c r="P200" s="243"/>
      <c r="Q200" s="243"/>
      <c r="R200" s="243"/>
      <c r="S200" s="243"/>
      <c r="T200" s="244"/>
      <c r="AT200" s="245" t="s">
        <v>150</v>
      </c>
      <c r="AU200" s="245" t="s">
        <v>86</v>
      </c>
      <c r="AV200" s="12" t="s">
        <v>84</v>
      </c>
      <c r="AW200" s="12" t="s">
        <v>32</v>
      </c>
      <c r="AX200" s="12" t="s">
        <v>76</v>
      </c>
      <c r="AY200" s="245" t="s">
        <v>141</v>
      </c>
    </row>
    <row r="201" s="12" customFormat="1">
      <c r="B201" s="235"/>
      <c r="C201" s="236"/>
      <c r="D201" s="237" t="s">
        <v>150</v>
      </c>
      <c r="E201" s="238" t="s">
        <v>1</v>
      </c>
      <c r="F201" s="239" t="s">
        <v>281</v>
      </c>
      <c r="G201" s="236"/>
      <c r="H201" s="238" t="s">
        <v>1</v>
      </c>
      <c r="I201" s="240"/>
      <c r="J201" s="236"/>
      <c r="K201" s="236"/>
      <c r="L201" s="241"/>
      <c r="M201" s="242"/>
      <c r="N201" s="243"/>
      <c r="O201" s="243"/>
      <c r="P201" s="243"/>
      <c r="Q201" s="243"/>
      <c r="R201" s="243"/>
      <c r="S201" s="243"/>
      <c r="T201" s="244"/>
      <c r="AT201" s="245" t="s">
        <v>150</v>
      </c>
      <c r="AU201" s="245" t="s">
        <v>86</v>
      </c>
      <c r="AV201" s="12" t="s">
        <v>84</v>
      </c>
      <c r="AW201" s="12" t="s">
        <v>32</v>
      </c>
      <c r="AX201" s="12" t="s">
        <v>76</v>
      </c>
      <c r="AY201" s="245" t="s">
        <v>141</v>
      </c>
    </row>
    <row r="202" s="13" customFormat="1">
      <c r="B202" s="246"/>
      <c r="C202" s="247"/>
      <c r="D202" s="237" t="s">
        <v>150</v>
      </c>
      <c r="E202" s="248" t="s">
        <v>1</v>
      </c>
      <c r="F202" s="249" t="s">
        <v>282</v>
      </c>
      <c r="G202" s="247"/>
      <c r="H202" s="250">
        <v>15.948</v>
      </c>
      <c r="I202" s="251"/>
      <c r="J202" s="247"/>
      <c r="K202" s="247"/>
      <c r="L202" s="252"/>
      <c r="M202" s="257"/>
      <c r="N202" s="258"/>
      <c r="O202" s="258"/>
      <c r="P202" s="258"/>
      <c r="Q202" s="258"/>
      <c r="R202" s="258"/>
      <c r="S202" s="258"/>
      <c r="T202" s="259"/>
      <c r="AT202" s="256" t="s">
        <v>150</v>
      </c>
      <c r="AU202" s="256" t="s">
        <v>86</v>
      </c>
      <c r="AV202" s="13" t="s">
        <v>86</v>
      </c>
      <c r="AW202" s="13" t="s">
        <v>32</v>
      </c>
      <c r="AX202" s="13" t="s">
        <v>84</v>
      </c>
      <c r="AY202" s="256" t="s">
        <v>141</v>
      </c>
    </row>
    <row r="203" s="11" customFormat="1" ht="22.8" customHeight="1">
      <c r="B203" s="206"/>
      <c r="C203" s="207"/>
      <c r="D203" s="208" t="s">
        <v>75</v>
      </c>
      <c r="E203" s="220" t="s">
        <v>189</v>
      </c>
      <c r="F203" s="220" t="s">
        <v>283</v>
      </c>
      <c r="G203" s="207"/>
      <c r="H203" s="207"/>
      <c r="I203" s="210"/>
      <c r="J203" s="221">
        <f>BK203</f>
        <v>0</v>
      </c>
      <c r="K203" s="207"/>
      <c r="L203" s="212"/>
      <c r="M203" s="213"/>
      <c r="N203" s="214"/>
      <c r="O203" s="214"/>
      <c r="P203" s="215">
        <f>SUM(P204:P207)</f>
        <v>0</v>
      </c>
      <c r="Q203" s="214"/>
      <c r="R203" s="215">
        <f>SUM(R204:R207)</f>
        <v>0</v>
      </c>
      <c r="S203" s="214"/>
      <c r="T203" s="216">
        <f>SUM(T204:T207)</f>
        <v>52.649999999999999</v>
      </c>
      <c r="AR203" s="217" t="s">
        <v>84</v>
      </c>
      <c r="AT203" s="218" t="s">
        <v>75</v>
      </c>
      <c r="AU203" s="218" t="s">
        <v>84</v>
      </c>
      <c r="AY203" s="217" t="s">
        <v>141</v>
      </c>
      <c r="BK203" s="219">
        <f>SUM(BK204:BK207)</f>
        <v>0</v>
      </c>
    </row>
    <row r="204" s="1" customFormat="1" ht="24" customHeight="1">
      <c r="B204" s="37"/>
      <c r="C204" s="222" t="s">
        <v>8</v>
      </c>
      <c r="D204" s="222" t="s">
        <v>144</v>
      </c>
      <c r="E204" s="223" t="s">
        <v>284</v>
      </c>
      <c r="F204" s="224" t="s">
        <v>285</v>
      </c>
      <c r="G204" s="225" t="s">
        <v>240</v>
      </c>
      <c r="H204" s="226">
        <v>27</v>
      </c>
      <c r="I204" s="227"/>
      <c r="J204" s="228">
        <f>ROUND(I204*H204,2)</f>
        <v>0</v>
      </c>
      <c r="K204" s="224" t="s">
        <v>1</v>
      </c>
      <c r="L204" s="42"/>
      <c r="M204" s="229" t="s">
        <v>1</v>
      </c>
      <c r="N204" s="230" t="s">
        <v>41</v>
      </c>
      <c r="O204" s="85"/>
      <c r="P204" s="231">
        <f>O204*H204</f>
        <v>0</v>
      </c>
      <c r="Q204" s="231">
        <v>0</v>
      </c>
      <c r="R204" s="231">
        <f>Q204*H204</f>
        <v>0</v>
      </c>
      <c r="S204" s="231">
        <v>1.95</v>
      </c>
      <c r="T204" s="232">
        <f>S204*H204</f>
        <v>52.649999999999999</v>
      </c>
      <c r="AR204" s="233" t="s">
        <v>140</v>
      </c>
      <c r="AT204" s="233" t="s">
        <v>144</v>
      </c>
      <c r="AU204" s="233" t="s">
        <v>86</v>
      </c>
      <c r="AY204" s="16" t="s">
        <v>141</v>
      </c>
      <c r="BE204" s="234">
        <f>IF(N204="základní",J204,0)</f>
        <v>0</v>
      </c>
      <c r="BF204" s="234">
        <f>IF(N204="snížená",J204,0)</f>
        <v>0</v>
      </c>
      <c r="BG204" s="234">
        <f>IF(N204="zákl. přenesená",J204,0)</f>
        <v>0</v>
      </c>
      <c r="BH204" s="234">
        <f>IF(N204="sníž. přenesená",J204,0)</f>
        <v>0</v>
      </c>
      <c r="BI204" s="234">
        <f>IF(N204="nulová",J204,0)</f>
        <v>0</v>
      </c>
      <c r="BJ204" s="16" t="s">
        <v>84</v>
      </c>
      <c r="BK204" s="234">
        <f>ROUND(I204*H204,2)</f>
        <v>0</v>
      </c>
      <c r="BL204" s="16" t="s">
        <v>140</v>
      </c>
      <c r="BM204" s="233" t="s">
        <v>286</v>
      </c>
    </row>
    <row r="205" s="12" customFormat="1">
      <c r="B205" s="235"/>
      <c r="C205" s="236"/>
      <c r="D205" s="237" t="s">
        <v>150</v>
      </c>
      <c r="E205" s="238" t="s">
        <v>1</v>
      </c>
      <c r="F205" s="239" t="s">
        <v>287</v>
      </c>
      <c r="G205" s="236"/>
      <c r="H205" s="238" t="s">
        <v>1</v>
      </c>
      <c r="I205" s="240"/>
      <c r="J205" s="236"/>
      <c r="K205" s="236"/>
      <c r="L205" s="241"/>
      <c r="M205" s="242"/>
      <c r="N205" s="243"/>
      <c r="O205" s="243"/>
      <c r="P205" s="243"/>
      <c r="Q205" s="243"/>
      <c r="R205" s="243"/>
      <c r="S205" s="243"/>
      <c r="T205" s="244"/>
      <c r="AT205" s="245" t="s">
        <v>150</v>
      </c>
      <c r="AU205" s="245" t="s">
        <v>86</v>
      </c>
      <c r="AV205" s="12" t="s">
        <v>84</v>
      </c>
      <c r="AW205" s="12" t="s">
        <v>32</v>
      </c>
      <c r="AX205" s="12" t="s">
        <v>76</v>
      </c>
      <c r="AY205" s="245" t="s">
        <v>141</v>
      </c>
    </row>
    <row r="206" s="12" customFormat="1">
      <c r="B206" s="235"/>
      <c r="C206" s="236"/>
      <c r="D206" s="237" t="s">
        <v>150</v>
      </c>
      <c r="E206" s="238" t="s">
        <v>1</v>
      </c>
      <c r="F206" s="239" t="s">
        <v>288</v>
      </c>
      <c r="G206" s="236"/>
      <c r="H206" s="238" t="s">
        <v>1</v>
      </c>
      <c r="I206" s="240"/>
      <c r="J206" s="236"/>
      <c r="K206" s="236"/>
      <c r="L206" s="241"/>
      <c r="M206" s="242"/>
      <c r="N206" s="243"/>
      <c r="O206" s="243"/>
      <c r="P206" s="243"/>
      <c r="Q206" s="243"/>
      <c r="R206" s="243"/>
      <c r="S206" s="243"/>
      <c r="T206" s="244"/>
      <c r="AT206" s="245" t="s">
        <v>150</v>
      </c>
      <c r="AU206" s="245" t="s">
        <v>86</v>
      </c>
      <c r="AV206" s="12" t="s">
        <v>84</v>
      </c>
      <c r="AW206" s="12" t="s">
        <v>32</v>
      </c>
      <c r="AX206" s="12" t="s">
        <v>76</v>
      </c>
      <c r="AY206" s="245" t="s">
        <v>141</v>
      </c>
    </row>
    <row r="207" s="13" customFormat="1">
      <c r="B207" s="246"/>
      <c r="C207" s="247"/>
      <c r="D207" s="237" t="s">
        <v>150</v>
      </c>
      <c r="E207" s="248" t="s">
        <v>1</v>
      </c>
      <c r="F207" s="249" t="s">
        <v>289</v>
      </c>
      <c r="G207" s="247"/>
      <c r="H207" s="250">
        <v>27</v>
      </c>
      <c r="I207" s="251"/>
      <c r="J207" s="247"/>
      <c r="K207" s="247"/>
      <c r="L207" s="252"/>
      <c r="M207" s="257"/>
      <c r="N207" s="258"/>
      <c r="O207" s="258"/>
      <c r="P207" s="258"/>
      <c r="Q207" s="258"/>
      <c r="R207" s="258"/>
      <c r="S207" s="258"/>
      <c r="T207" s="259"/>
      <c r="AT207" s="256" t="s">
        <v>150</v>
      </c>
      <c r="AU207" s="256" t="s">
        <v>86</v>
      </c>
      <c r="AV207" s="13" t="s">
        <v>86</v>
      </c>
      <c r="AW207" s="13" t="s">
        <v>32</v>
      </c>
      <c r="AX207" s="13" t="s">
        <v>84</v>
      </c>
      <c r="AY207" s="256" t="s">
        <v>141</v>
      </c>
    </row>
    <row r="208" s="11" customFormat="1" ht="22.8" customHeight="1">
      <c r="B208" s="206"/>
      <c r="C208" s="207"/>
      <c r="D208" s="208" t="s">
        <v>75</v>
      </c>
      <c r="E208" s="220" t="s">
        <v>140</v>
      </c>
      <c r="F208" s="220" t="s">
        <v>290</v>
      </c>
      <c r="G208" s="207"/>
      <c r="H208" s="207"/>
      <c r="I208" s="210"/>
      <c r="J208" s="221">
        <f>BK208</f>
        <v>0</v>
      </c>
      <c r="K208" s="207"/>
      <c r="L208" s="212"/>
      <c r="M208" s="213"/>
      <c r="N208" s="214"/>
      <c r="O208" s="214"/>
      <c r="P208" s="215">
        <f>SUM(P209:P225)</f>
        <v>0</v>
      </c>
      <c r="Q208" s="214"/>
      <c r="R208" s="215">
        <f>SUM(R209:R225)</f>
        <v>3.1718809299999999</v>
      </c>
      <c r="S208" s="214"/>
      <c r="T208" s="216">
        <f>SUM(T209:T225)</f>
        <v>0</v>
      </c>
      <c r="AR208" s="217" t="s">
        <v>84</v>
      </c>
      <c r="AT208" s="218" t="s">
        <v>75</v>
      </c>
      <c r="AU208" s="218" t="s">
        <v>84</v>
      </c>
      <c r="AY208" s="217" t="s">
        <v>141</v>
      </c>
      <c r="BK208" s="219">
        <f>SUM(BK209:BK225)</f>
        <v>0</v>
      </c>
    </row>
    <row r="209" s="1" customFormat="1" ht="48" customHeight="1">
      <c r="B209" s="37"/>
      <c r="C209" s="222" t="s">
        <v>291</v>
      </c>
      <c r="D209" s="222" t="s">
        <v>144</v>
      </c>
      <c r="E209" s="223" t="s">
        <v>292</v>
      </c>
      <c r="F209" s="224" t="s">
        <v>293</v>
      </c>
      <c r="G209" s="225" t="s">
        <v>176</v>
      </c>
      <c r="H209" s="226">
        <v>1945.4949999999999</v>
      </c>
      <c r="I209" s="227"/>
      <c r="J209" s="228">
        <f>ROUND(I209*H209,2)</f>
        <v>0</v>
      </c>
      <c r="K209" s="224" t="s">
        <v>177</v>
      </c>
      <c r="L209" s="42"/>
      <c r="M209" s="229" t="s">
        <v>1</v>
      </c>
      <c r="N209" s="230" t="s">
        <v>41</v>
      </c>
      <c r="O209" s="85"/>
      <c r="P209" s="231">
        <f>O209*H209</f>
        <v>0</v>
      </c>
      <c r="Q209" s="231">
        <v>0.00021000000000000001</v>
      </c>
      <c r="R209" s="231">
        <f>Q209*H209</f>
        <v>0.40855395</v>
      </c>
      <c r="S209" s="231">
        <v>0</v>
      </c>
      <c r="T209" s="232">
        <f>S209*H209</f>
        <v>0</v>
      </c>
      <c r="AR209" s="233" t="s">
        <v>140</v>
      </c>
      <c r="AT209" s="233" t="s">
        <v>144</v>
      </c>
      <c r="AU209" s="233" t="s">
        <v>86</v>
      </c>
      <c r="AY209" s="16" t="s">
        <v>141</v>
      </c>
      <c r="BE209" s="234">
        <f>IF(N209="základní",J209,0)</f>
        <v>0</v>
      </c>
      <c r="BF209" s="234">
        <f>IF(N209="snížená",J209,0)</f>
        <v>0</v>
      </c>
      <c r="BG209" s="234">
        <f>IF(N209="zákl. přenesená",J209,0)</f>
        <v>0</v>
      </c>
      <c r="BH209" s="234">
        <f>IF(N209="sníž. přenesená",J209,0)</f>
        <v>0</v>
      </c>
      <c r="BI209" s="234">
        <f>IF(N209="nulová",J209,0)</f>
        <v>0</v>
      </c>
      <c r="BJ209" s="16" t="s">
        <v>84</v>
      </c>
      <c r="BK209" s="234">
        <f>ROUND(I209*H209,2)</f>
        <v>0</v>
      </c>
      <c r="BL209" s="16" t="s">
        <v>140</v>
      </c>
      <c r="BM209" s="233" t="s">
        <v>294</v>
      </c>
    </row>
    <row r="210" s="13" customFormat="1">
      <c r="B210" s="246"/>
      <c r="C210" s="247"/>
      <c r="D210" s="237" t="s">
        <v>150</v>
      </c>
      <c r="E210" s="248" t="s">
        <v>1</v>
      </c>
      <c r="F210" s="249" t="s">
        <v>295</v>
      </c>
      <c r="G210" s="247"/>
      <c r="H210" s="250">
        <v>1945.4949999999999</v>
      </c>
      <c r="I210" s="251"/>
      <c r="J210" s="247"/>
      <c r="K210" s="247"/>
      <c r="L210" s="252"/>
      <c r="M210" s="257"/>
      <c r="N210" s="258"/>
      <c r="O210" s="258"/>
      <c r="P210" s="258"/>
      <c r="Q210" s="258"/>
      <c r="R210" s="258"/>
      <c r="S210" s="258"/>
      <c r="T210" s="259"/>
      <c r="AT210" s="256" t="s">
        <v>150</v>
      </c>
      <c r="AU210" s="256" t="s">
        <v>86</v>
      </c>
      <c r="AV210" s="13" t="s">
        <v>86</v>
      </c>
      <c r="AW210" s="13" t="s">
        <v>32</v>
      </c>
      <c r="AX210" s="13" t="s">
        <v>84</v>
      </c>
      <c r="AY210" s="256" t="s">
        <v>141</v>
      </c>
    </row>
    <row r="211" s="1" customFormat="1" ht="16.5" customHeight="1">
      <c r="B211" s="37"/>
      <c r="C211" s="271" t="s">
        <v>296</v>
      </c>
      <c r="D211" s="271" t="s">
        <v>261</v>
      </c>
      <c r="E211" s="272" t="s">
        <v>297</v>
      </c>
      <c r="F211" s="273" t="s">
        <v>298</v>
      </c>
      <c r="G211" s="274" t="s">
        <v>176</v>
      </c>
      <c r="H211" s="275">
        <v>2237.319</v>
      </c>
      <c r="I211" s="276"/>
      <c r="J211" s="277">
        <f>ROUND(I211*H211,2)</f>
        <v>0</v>
      </c>
      <c r="K211" s="273" t="s">
        <v>1</v>
      </c>
      <c r="L211" s="278"/>
      <c r="M211" s="279" t="s">
        <v>1</v>
      </c>
      <c r="N211" s="280" t="s">
        <v>41</v>
      </c>
      <c r="O211" s="85"/>
      <c r="P211" s="231">
        <f>O211*H211</f>
        <v>0</v>
      </c>
      <c r="Q211" s="231">
        <v>0.00066</v>
      </c>
      <c r="R211" s="231">
        <f>Q211*H211</f>
        <v>1.4766305399999999</v>
      </c>
      <c r="S211" s="231">
        <v>0</v>
      </c>
      <c r="T211" s="232">
        <f>S211*H211</f>
        <v>0</v>
      </c>
      <c r="AR211" s="233" t="s">
        <v>228</v>
      </c>
      <c r="AT211" s="233" t="s">
        <v>261</v>
      </c>
      <c r="AU211" s="233" t="s">
        <v>86</v>
      </c>
      <c r="AY211" s="16" t="s">
        <v>141</v>
      </c>
      <c r="BE211" s="234">
        <f>IF(N211="základní",J211,0)</f>
        <v>0</v>
      </c>
      <c r="BF211" s="234">
        <f>IF(N211="snížená",J211,0)</f>
        <v>0</v>
      </c>
      <c r="BG211" s="234">
        <f>IF(N211="zákl. přenesená",J211,0)</f>
        <v>0</v>
      </c>
      <c r="BH211" s="234">
        <f>IF(N211="sníž. přenesená",J211,0)</f>
        <v>0</v>
      </c>
      <c r="BI211" s="234">
        <f>IF(N211="nulová",J211,0)</f>
        <v>0</v>
      </c>
      <c r="BJ211" s="16" t="s">
        <v>84</v>
      </c>
      <c r="BK211" s="234">
        <f>ROUND(I211*H211,2)</f>
        <v>0</v>
      </c>
      <c r="BL211" s="16" t="s">
        <v>140</v>
      </c>
      <c r="BM211" s="233" t="s">
        <v>299</v>
      </c>
    </row>
    <row r="212" s="12" customFormat="1">
      <c r="B212" s="235"/>
      <c r="C212" s="236"/>
      <c r="D212" s="237" t="s">
        <v>150</v>
      </c>
      <c r="E212" s="238" t="s">
        <v>1</v>
      </c>
      <c r="F212" s="239" t="s">
        <v>300</v>
      </c>
      <c r="G212" s="236"/>
      <c r="H212" s="238" t="s">
        <v>1</v>
      </c>
      <c r="I212" s="240"/>
      <c r="J212" s="236"/>
      <c r="K212" s="236"/>
      <c r="L212" s="241"/>
      <c r="M212" s="242"/>
      <c r="N212" s="243"/>
      <c r="O212" s="243"/>
      <c r="P212" s="243"/>
      <c r="Q212" s="243"/>
      <c r="R212" s="243"/>
      <c r="S212" s="243"/>
      <c r="T212" s="244"/>
      <c r="AT212" s="245" t="s">
        <v>150</v>
      </c>
      <c r="AU212" s="245" t="s">
        <v>86</v>
      </c>
      <c r="AV212" s="12" t="s">
        <v>84</v>
      </c>
      <c r="AW212" s="12" t="s">
        <v>32</v>
      </c>
      <c r="AX212" s="12" t="s">
        <v>76</v>
      </c>
      <c r="AY212" s="245" t="s">
        <v>141</v>
      </c>
    </row>
    <row r="213" s="12" customFormat="1">
      <c r="B213" s="235"/>
      <c r="C213" s="236"/>
      <c r="D213" s="237" t="s">
        <v>150</v>
      </c>
      <c r="E213" s="238" t="s">
        <v>1</v>
      </c>
      <c r="F213" s="239" t="s">
        <v>301</v>
      </c>
      <c r="G213" s="236"/>
      <c r="H213" s="238" t="s">
        <v>1</v>
      </c>
      <c r="I213" s="240"/>
      <c r="J213" s="236"/>
      <c r="K213" s="236"/>
      <c r="L213" s="241"/>
      <c r="M213" s="242"/>
      <c r="N213" s="243"/>
      <c r="O213" s="243"/>
      <c r="P213" s="243"/>
      <c r="Q213" s="243"/>
      <c r="R213" s="243"/>
      <c r="S213" s="243"/>
      <c r="T213" s="244"/>
      <c r="AT213" s="245" t="s">
        <v>150</v>
      </c>
      <c r="AU213" s="245" t="s">
        <v>86</v>
      </c>
      <c r="AV213" s="12" t="s">
        <v>84</v>
      </c>
      <c r="AW213" s="12" t="s">
        <v>32</v>
      </c>
      <c r="AX213" s="12" t="s">
        <v>76</v>
      </c>
      <c r="AY213" s="245" t="s">
        <v>141</v>
      </c>
    </row>
    <row r="214" s="12" customFormat="1">
      <c r="B214" s="235"/>
      <c r="C214" s="236"/>
      <c r="D214" s="237" t="s">
        <v>150</v>
      </c>
      <c r="E214" s="238" t="s">
        <v>1</v>
      </c>
      <c r="F214" s="239" t="s">
        <v>302</v>
      </c>
      <c r="G214" s="236"/>
      <c r="H214" s="238" t="s">
        <v>1</v>
      </c>
      <c r="I214" s="240"/>
      <c r="J214" s="236"/>
      <c r="K214" s="236"/>
      <c r="L214" s="241"/>
      <c r="M214" s="242"/>
      <c r="N214" s="243"/>
      <c r="O214" s="243"/>
      <c r="P214" s="243"/>
      <c r="Q214" s="243"/>
      <c r="R214" s="243"/>
      <c r="S214" s="243"/>
      <c r="T214" s="244"/>
      <c r="AT214" s="245" t="s">
        <v>150</v>
      </c>
      <c r="AU214" s="245" t="s">
        <v>86</v>
      </c>
      <c r="AV214" s="12" t="s">
        <v>84</v>
      </c>
      <c r="AW214" s="12" t="s">
        <v>32</v>
      </c>
      <c r="AX214" s="12" t="s">
        <v>76</v>
      </c>
      <c r="AY214" s="245" t="s">
        <v>141</v>
      </c>
    </row>
    <row r="215" s="13" customFormat="1">
      <c r="B215" s="246"/>
      <c r="C215" s="247"/>
      <c r="D215" s="237" t="s">
        <v>150</v>
      </c>
      <c r="E215" s="248" t="s">
        <v>1</v>
      </c>
      <c r="F215" s="249" t="s">
        <v>303</v>
      </c>
      <c r="G215" s="247"/>
      <c r="H215" s="250">
        <v>2237.319</v>
      </c>
      <c r="I215" s="251"/>
      <c r="J215" s="247"/>
      <c r="K215" s="247"/>
      <c r="L215" s="252"/>
      <c r="M215" s="257"/>
      <c r="N215" s="258"/>
      <c r="O215" s="258"/>
      <c r="P215" s="258"/>
      <c r="Q215" s="258"/>
      <c r="R215" s="258"/>
      <c r="S215" s="258"/>
      <c r="T215" s="259"/>
      <c r="AT215" s="256" t="s">
        <v>150</v>
      </c>
      <c r="AU215" s="256" t="s">
        <v>86</v>
      </c>
      <c r="AV215" s="13" t="s">
        <v>86</v>
      </c>
      <c r="AW215" s="13" t="s">
        <v>32</v>
      </c>
      <c r="AX215" s="13" t="s">
        <v>84</v>
      </c>
      <c r="AY215" s="256" t="s">
        <v>141</v>
      </c>
    </row>
    <row r="216" s="1" customFormat="1" ht="48" customHeight="1">
      <c r="B216" s="37"/>
      <c r="C216" s="222" t="s">
        <v>304</v>
      </c>
      <c r="D216" s="222" t="s">
        <v>144</v>
      </c>
      <c r="E216" s="223" t="s">
        <v>305</v>
      </c>
      <c r="F216" s="224" t="s">
        <v>306</v>
      </c>
      <c r="G216" s="225" t="s">
        <v>176</v>
      </c>
      <c r="H216" s="226">
        <v>2271.3090000000002</v>
      </c>
      <c r="I216" s="227"/>
      <c r="J216" s="228">
        <f>ROUND(I216*H216,2)</f>
        <v>0</v>
      </c>
      <c r="K216" s="224" t="s">
        <v>1</v>
      </c>
      <c r="L216" s="42"/>
      <c r="M216" s="229" t="s">
        <v>1</v>
      </c>
      <c r="N216" s="230" t="s">
        <v>41</v>
      </c>
      <c r="O216" s="85"/>
      <c r="P216" s="231">
        <f>O216*H216</f>
        <v>0</v>
      </c>
      <c r="Q216" s="231">
        <v>0.00021000000000000001</v>
      </c>
      <c r="R216" s="231">
        <f>Q216*H216</f>
        <v>0.47697489000000004</v>
      </c>
      <c r="S216" s="231">
        <v>0</v>
      </c>
      <c r="T216" s="232">
        <f>S216*H216</f>
        <v>0</v>
      </c>
      <c r="AR216" s="233" t="s">
        <v>140</v>
      </c>
      <c r="AT216" s="233" t="s">
        <v>144</v>
      </c>
      <c r="AU216" s="233" t="s">
        <v>86</v>
      </c>
      <c r="AY216" s="16" t="s">
        <v>141</v>
      </c>
      <c r="BE216" s="234">
        <f>IF(N216="základní",J216,0)</f>
        <v>0</v>
      </c>
      <c r="BF216" s="234">
        <f>IF(N216="snížená",J216,0)</f>
        <v>0</v>
      </c>
      <c r="BG216" s="234">
        <f>IF(N216="zákl. přenesená",J216,0)</f>
        <v>0</v>
      </c>
      <c r="BH216" s="234">
        <f>IF(N216="sníž. přenesená",J216,0)</f>
        <v>0</v>
      </c>
      <c r="BI216" s="234">
        <f>IF(N216="nulová",J216,0)</f>
        <v>0</v>
      </c>
      <c r="BJ216" s="16" t="s">
        <v>84</v>
      </c>
      <c r="BK216" s="234">
        <f>ROUND(I216*H216,2)</f>
        <v>0</v>
      </c>
      <c r="BL216" s="16" t="s">
        <v>140</v>
      </c>
      <c r="BM216" s="233" t="s">
        <v>307</v>
      </c>
    </row>
    <row r="217" s="12" customFormat="1">
      <c r="B217" s="235"/>
      <c r="C217" s="236"/>
      <c r="D217" s="237" t="s">
        <v>150</v>
      </c>
      <c r="E217" s="238" t="s">
        <v>1</v>
      </c>
      <c r="F217" s="239" t="s">
        <v>308</v>
      </c>
      <c r="G217" s="236"/>
      <c r="H217" s="238" t="s">
        <v>1</v>
      </c>
      <c r="I217" s="240"/>
      <c r="J217" s="236"/>
      <c r="K217" s="236"/>
      <c r="L217" s="241"/>
      <c r="M217" s="242"/>
      <c r="N217" s="243"/>
      <c r="O217" s="243"/>
      <c r="P217" s="243"/>
      <c r="Q217" s="243"/>
      <c r="R217" s="243"/>
      <c r="S217" s="243"/>
      <c r="T217" s="244"/>
      <c r="AT217" s="245" t="s">
        <v>150</v>
      </c>
      <c r="AU217" s="245" t="s">
        <v>86</v>
      </c>
      <c r="AV217" s="12" t="s">
        <v>84</v>
      </c>
      <c r="AW217" s="12" t="s">
        <v>32</v>
      </c>
      <c r="AX217" s="12" t="s">
        <v>76</v>
      </c>
      <c r="AY217" s="245" t="s">
        <v>141</v>
      </c>
    </row>
    <row r="218" s="12" customFormat="1">
      <c r="B218" s="235"/>
      <c r="C218" s="236"/>
      <c r="D218" s="237" t="s">
        <v>150</v>
      </c>
      <c r="E218" s="238" t="s">
        <v>1</v>
      </c>
      <c r="F218" s="239" t="s">
        <v>213</v>
      </c>
      <c r="G218" s="236"/>
      <c r="H218" s="238" t="s">
        <v>1</v>
      </c>
      <c r="I218" s="240"/>
      <c r="J218" s="236"/>
      <c r="K218" s="236"/>
      <c r="L218" s="241"/>
      <c r="M218" s="242"/>
      <c r="N218" s="243"/>
      <c r="O218" s="243"/>
      <c r="P218" s="243"/>
      <c r="Q218" s="243"/>
      <c r="R218" s="243"/>
      <c r="S218" s="243"/>
      <c r="T218" s="244"/>
      <c r="AT218" s="245" t="s">
        <v>150</v>
      </c>
      <c r="AU218" s="245" t="s">
        <v>86</v>
      </c>
      <c r="AV218" s="12" t="s">
        <v>84</v>
      </c>
      <c r="AW218" s="12" t="s">
        <v>32</v>
      </c>
      <c r="AX218" s="12" t="s">
        <v>76</v>
      </c>
      <c r="AY218" s="245" t="s">
        <v>141</v>
      </c>
    </row>
    <row r="219" s="12" customFormat="1">
      <c r="B219" s="235"/>
      <c r="C219" s="236"/>
      <c r="D219" s="237" t="s">
        <v>150</v>
      </c>
      <c r="E219" s="238" t="s">
        <v>1</v>
      </c>
      <c r="F219" s="239" t="s">
        <v>214</v>
      </c>
      <c r="G219" s="236"/>
      <c r="H219" s="238" t="s">
        <v>1</v>
      </c>
      <c r="I219" s="240"/>
      <c r="J219" s="236"/>
      <c r="K219" s="236"/>
      <c r="L219" s="241"/>
      <c r="M219" s="242"/>
      <c r="N219" s="243"/>
      <c r="O219" s="243"/>
      <c r="P219" s="243"/>
      <c r="Q219" s="243"/>
      <c r="R219" s="243"/>
      <c r="S219" s="243"/>
      <c r="T219" s="244"/>
      <c r="AT219" s="245" t="s">
        <v>150</v>
      </c>
      <c r="AU219" s="245" t="s">
        <v>86</v>
      </c>
      <c r="AV219" s="12" t="s">
        <v>84</v>
      </c>
      <c r="AW219" s="12" t="s">
        <v>32</v>
      </c>
      <c r="AX219" s="12" t="s">
        <v>76</v>
      </c>
      <c r="AY219" s="245" t="s">
        <v>141</v>
      </c>
    </row>
    <row r="220" s="13" customFormat="1">
      <c r="B220" s="246"/>
      <c r="C220" s="247"/>
      <c r="D220" s="237" t="s">
        <v>150</v>
      </c>
      <c r="E220" s="248" t="s">
        <v>1</v>
      </c>
      <c r="F220" s="249" t="s">
        <v>309</v>
      </c>
      <c r="G220" s="247"/>
      <c r="H220" s="250">
        <v>420.18799999999999</v>
      </c>
      <c r="I220" s="251"/>
      <c r="J220" s="247"/>
      <c r="K220" s="247"/>
      <c r="L220" s="252"/>
      <c r="M220" s="257"/>
      <c r="N220" s="258"/>
      <c r="O220" s="258"/>
      <c r="P220" s="258"/>
      <c r="Q220" s="258"/>
      <c r="R220" s="258"/>
      <c r="S220" s="258"/>
      <c r="T220" s="259"/>
      <c r="AT220" s="256" t="s">
        <v>150</v>
      </c>
      <c r="AU220" s="256" t="s">
        <v>86</v>
      </c>
      <c r="AV220" s="13" t="s">
        <v>86</v>
      </c>
      <c r="AW220" s="13" t="s">
        <v>32</v>
      </c>
      <c r="AX220" s="13" t="s">
        <v>76</v>
      </c>
      <c r="AY220" s="256" t="s">
        <v>141</v>
      </c>
    </row>
    <row r="221" s="13" customFormat="1">
      <c r="B221" s="246"/>
      <c r="C221" s="247"/>
      <c r="D221" s="237" t="s">
        <v>150</v>
      </c>
      <c r="E221" s="248" t="s">
        <v>1</v>
      </c>
      <c r="F221" s="249" t="s">
        <v>310</v>
      </c>
      <c r="G221" s="247"/>
      <c r="H221" s="250">
        <v>1428.3130000000001</v>
      </c>
      <c r="I221" s="251"/>
      <c r="J221" s="247"/>
      <c r="K221" s="247"/>
      <c r="L221" s="252"/>
      <c r="M221" s="257"/>
      <c r="N221" s="258"/>
      <c r="O221" s="258"/>
      <c r="P221" s="258"/>
      <c r="Q221" s="258"/>
      <c r="R221" s="258"/>
      <c r="S221" s="258"/>
      <c r="T221" s="259"/>
      <c r="AT221" s="256" t="s">
        <v>150</v>
      </c>
      <c r="AU221" s="256" t="s">
        <v>86</v>
      </c>
      <c r="AV221" s="13" t="s">
        <v>86</v>
      </c>
      <c r="AW221" s="13" t="s">
        <v>32</v>
      </c>
      <c r="AX221" s="13" t="s">
        <v>76</v>
      </c>
      <c r="AY221" s="256" t="s">
        <v>141</v>
      </c>
    </row>
    <row r="222" s="13" customFormat="1">
      <c r="B222" s="246"/>
      <c r="C222" s="247"/>
      <c r="D222" s="237" t="s">
        <v>150</v>
      </c>
      <c r="E222" s="248" t="s">
        <v>1</v>
      </c>
      <c r="F222" s="249" t="s">
        <v>311</v>
      </c>
      <c r="G222" s="247"/>
      <c r="H222" s="250">
        <v>422.80799999999999</v>
      </c>
      <c r="I222" s="251"/>
      <c r="J222" s="247"/>
      <c r="K222" s="247"/>
      <c r="L222" s="252"/>
      <c r="M222" s="257"/>
      <c r="N222" s="258"/>
      <c r="O222" s="258"/>
      <c r="P222" s="258"/>
      <c r="Q222" s="258"/>
      <c r="R222" s="258"/>
      <c r="S222" s="258"/>
      <c r="T222" s="259"/>
      <c r="AT222" s="256" t="s">
        <v>150</v>
      </c>
      <c r="AU222" s="256" t="s">
        <v>86</v>
      </c>
      <c r="AV222" s="13" t="s">
        <v>86</v>
      </c>
      <c r="AW222" s="13" t="s">
        <v>32</v>
      </c>
      <c r="AX222" s="13" t="s">
        <v>76</v>
      </c>
      <c r="AY222" s="256" t="s">
        <v>141</v>
      </c>
    </row>
    <row r="223" s="14" customFormat="1">
      <c r="B223" s="260"/>
      <c r="C223" s="261"/>
      <c r="D223" s="237" t="s">
        <v>150</v>
      </c>
      <c r="E223" s="262" t="s">
        <v>1</v>
      </c>
      <c r="F223" s="263" t="s">
        <v>183</v>
      </c>
      <c r="G223" s="261"/>
      <c r="H223" s="264">
        <v>2271.3090000000002</v>
      </c>
      <c r="I223" s="265"/>
      <c r="J223" s="261"/>
      <c r="K223" s="261"/>
      <c r="L223" s="266"/>
      <c r="M223" s="267"/>
      <c r="N223" s="268"/>
      <c r="O223" s="268"/>
      <c r="P223" s="268"/>
      <c r="Q223" s="268"/>
      <c r="R223" s="268"/>
      <c r="S223" s="268"/>
      <c r="T223" s="269"/>
      <c r="AT223" s="270" t="s">
        <v>150</v>
      </c>
      <c r="AU223" s="270" t="s">
        <v>86</v>
      </c>
      <c r="AV223" s="14" t="s">
        <v>140</v>
      </c>
      <c r="AW223" s="14" t="s">
        <v>32</v>
      </c>
      <c r="AX223" s="14" t="s">
        <v>84</v>
      </c>
      <c r="AY223" s="270" t="s">
        <v>141</v>
      </c>
    </row>
    <row r="224" s="1" customFormat="1" ht="16.5" customHeight="1">
      <c r="B224" s="37"/>
      <c r="C224" s="271" t="s">
        <v>312</v>
      </c>
      <c r="D224" s="271" t="s">
        <v>261</v>
      </c>
      <c r="E224" s="272" t="s">
        <v>313</v>
      </c>
      <c r="F224" s="273" t="s">
        <v>314</v>
      </c>
      <c r="G224" s="274" t="s">
        <v>176</v>
      </c>
      <c r="H224" s="275">
        <v>2612.0050000000001</v>
      </c>
      <c r="I224" s="276"/>
      <c r="J224" s="277">
        <f>ROUND(I224*H224,2)</f>
        <v>0</v>
      </c>
      <c r="K224" s="273" t="s">
        <v>186</v>
      </c>
      <c r="L224" s="278"/>
      <c r="M224" s="279" t="s">
        <v>1</v>
      </c>
      <c r="N224" s="280" t="s">
        <v>41</v>
      </c>
      <c r="O224" s="85"/>
      <c r="P224" s="231">
        <f>O224*H224</f>
        <v>0</v>
      </c>
      <c r="Q224" s="231">
        <v>0.00031</v>
      </c>
      <c r="R224" s="231">
        <f>Q224*H224</f>
        <v>0.80972155000000001</v>
      </c>
      <c r="S224" s="231">
        <v>0</v>
      </c>
      <c r="T224" s="232">
        <f>S224*H224</f>
        <v>0</v>
      </c>
      <c r="AR224" s="233" t="s">
        <v>228</v>
      </c>
      <c r="AT224" s="233" t="s">
        <v>261</v>
      </c>
      <c r="AU224" s="233" t="s">
        <v>86</v>
      </c>
      <c r="AY224" s="16" t="s">
        <v>141</v>
      </c>
      <c r="BE224" s="234">
        <f>IF(N224="základní",J224,0)</f>
        <v>0</v>
      </c>
      <c r="BF224" s="234">
        <f>IF(N224="snížená",J224,0)</f>
        <v>0</v>
      </c>
      <c r="BG224" s="234">
        <f>IF(N224="zákl. přenesená",J224,0)</f>
        <v>0</v>
      </c>
      <c r="BH224" s="234">
        <f>IF(N224="sníž. přenesená",J224,0)</f>
        <v>0</v>
      </c>
      <c r="BI224" s="234">
        <f>IF(N224="nulová",J224,0)</f>
        <v>0</v>
      </c>
      <c r="BJ224" s="16" t="s">
        <v>84</v>
      </c>
      <c r="BK224" s="234">
        <f>ROUND(I224*H224,2)</f>
        <v>0</v>
      </c>
      <c r="BL224" s="16" t="s">
        <v>140</v>
      </c>
      <c r="BM224" s="233" t="s">
        <v>315</v>
      </c>
    </row>
    <row r="225" s="13" customFormat="1">
      <c r="B225" s="246"/>
      <c r="C225" s="247"/>
      <c r="D225" s="237" t="s">
        <v>150</v>
      </c>
      <c r="E225" s="248" t="s">
        <v>1</v>
      </c>
      <c r="F225" s="249" t="s">
        <v>316</v>
      </c>
      <c r="G225" s="247"/>
      <c r="H225" s="250">
        <v>2612.0050000000001</v>
      </c>
      <c r="I225" s="251"/>
      <c r="J225" s="247"/>
      <c r="K225" s="247"/>
      <c r="L225" s="252"/>
      <c r="M225" s="257"/>
      <c r="N225" s="258"/>
      <c r="O225" s="258"/>
      <c r="P225" s="258"/>
      <c r="Q225" s="258"/>
      <c r="R225" s="258"/>
      <c r="S225" s="258"/>
      <c r="T225" s="259"/>
      <c r="AT225" s="256" t="s">
        <v>150</v>
      </c>
      <c r="AU225" s="256" t="s">
        <v>86</v>
      </c>
      <c r="AV225" s="13" t="s">
        <v>86</v>
      </c>
      <c r="AW225" s="13" t="s">
        <v>32</v>
      </c>
      <c r="AX225" s="13" t="s">
        <v>84</v>
      </c>
      <c r="AY225" s="256" t="s">
        <v>141</v>
      </c>
    </row>
    <row r="226" s="11" customFormat="1" ht="22.8" customHeight="1">
      <c r="B226" s="206"/>
      <c r="C226" s="207"/>
      <c r="D226" s="208" t="s">
        <v>75</v>
      </c>
      <c r="E226" s="220" t="s">
        <v>198</v>
      </c>
      <c r="F226" s="220" t="s">
        <v>317</v>
      </c>
      <c r="G226" s="207"/>
      <c r="H226" s="207"/>
      <c r="I226" s="210"/>
      <c r="J226" s="221">
        <f>BK226</f>
        <v>0</v>
      </c>
      <c r="K226" s="207"/>
      <c r="L226" s="212"/>
      <c r="M226" s="213"/>
      <c r="N226" s="214"/>
      <c r="O226" s="214"/>
      <c r="P226" s="215">
        <f>P227+SUM(P228:P315)</f>
        <v>0</v>
      </c>
      <c r="Q226" s="214"/>
      <c r="R226" s="215">
        <f>R227+SUM(R228:R315)</f>
        <v>383.77271646000003</v>
      </c>
      <c r="S226" s="214"/>
      <c r="T226" s="216">
        <f>T227+SUM(T228:T315)</f>
        <v>366.69636800000001</v>
      </c>
      <c r="AR226" s="217" t="s">
        <v>84</v>
      </c>
      <c r="AT226" s="218" t="s">
        <v>75</v>
      </c>
      <c r="AU226" s="218" t="s">
        <v>84</v>
      </c>
      <c r="AY226" s="217" t="s">
        <v>141</v>
      </c>
      <c r="BK226" s="219">
        <f>BK227+SUM(BK228:BK315)</f>
        <v>0</v>
      </c>
    </row>
    <row r="227" s="1" customFormat="1" ht="24" customHeight="1">
      <c r="B227" s="37"/>
      <c r="C227" s="222" t="s">
        <v>318</v>
      </c>
      <c r="D227" s="222" t="s">
        <v>144</v>
      </c>
      <c r="E227" s="223" t="s">
        <v>319</v>
      </c>
      <c r="F227" s="224" t="s">
        <v>320</v>
      </c>
      <c r="G227" s="225" t="s">
        <v>201</v>
      </c>
      <c r="H227" s="226">
        <v>100.26000000000001</v>
      </c>
      <c r="I227" s="227"/>
      <c r="J227" s="228">
        <f>ROUND(I227*H227,2)</f>
        <v>0</v>
      </c>
      <c r="K227" s="224" t="s">
        <v>1</v>
      </c>
      <c r="L227" s="42"/>
      <c r="M227" s="229" t="s">
        <v>1</v>
      </c>
      <c r="N227" s="230" t="s">
        <v>41</v>
      </c>
      <c r="O227" s="85"/>
      <c r="P227" s="231">
        <f>O227*H227</f>
        <v>0</v>
      </c>
      <c r="Q227" s="231">
        <v>2.03485</v>
      </c>
      <c r="R227" s="231">
        <f>Q227*H227</f>
        <v>204.01406100000003</v>
      </c>
      <c r="S227" s="231">
        <v>0</v>
      </c>
      <c r="T227" s="232">
        <f>S227*H227</f>
        <v>0</v>
      </c>
      <c r="AR227" s="233" t="s">
        <v>140</v>
      </c>
      <c r="AT227" s="233" t="s">
        <v>144</v>
      </c>
      <c r="AU227" s="233" t="s">
        <v>86</v>
      </c>
      <c r="AY227" s="16" t="s">
        <v>141</v>
      </c>
      <c r="BE227" s="234">
        <f>IF(N227="základní",J227,0)</f>
        <v>0</v>
      </c>
      <c r="BF227" s="234">
        <f>IF(N227="snížená",J227,0)</f>
        <v>0</v>
      </c>
      <c r="BG227" s="234">
        <f>IF(N227="zákl. přenesená",J227,0)</f>
        <v>0</v>
      </c>
      <c r="BH227" s="234">
        <f>IF(N227="sníž. přenesená",J227,0)</f>
        <v>0</v>
      </c>
      <c r="BI227" s="234">
        <f>IF(N227="nulová",J227,0)</f>
        <v>0</v>
      </c>
      <c r="BJ227" s="16" t="s">
        <v>84</v>
      </c>
      <c r="BK227" s="234">
        <f>ROUND(I227*H227,2)</f>
        <v>0</v>
      </c>
      <c r="BL227" s="16" t="s">
        <v>140</v>
      </c>
      <c r="BM227" s="233" t="s">
        <v>321</v>
      </c>
    </row>
    <row r="228" s="12" customFormat="1">
      <c r="B228" s="235"/>
      <c r="C228" s="236"/>
      <c r="D228" s="237" t="s">
        <v>150</v>
      </c>
      <c r="E228" s="238" t="s">
        <v>1</v>
      </c>
      <c r="F228" s="239" t="s">
        <v>322</v>
      </c>
      <c r="G228" s="236"/>
      <c r="H228" s="238" t="s">
        <v>1</v>
      </c>
      <c r="I228" s="240"/>
      <c r="J228" s="236"/>
      <c r="K228" s="236"/>
      <c r="L228" s="241"/>
      <c r="M228" s="242"/>
      <c r="N228" s="243"/>
      <c r="O228" s="243"/>
      <c r="P228" s="243"/>
      <c r="Q228" s="243"/>
      <c r="R228" s="243"/>
      <c r="S228" s="243"/>
      <c r="T228" s="244"/>
      <c r="AT228" s="245" t="s">
        <v>150</v>
      </c>
      <c r="AU228" s="245" t="s">
        <v>86</v>
      </c>
      <c r="AV228" s="12" t="s">
        <v>84</v>
      </c>
      <c r="AW228" s="12" t="s">
        <v>32</v>
      </c>
      <c r="AX228" s="12" t="s">
        <v>76</v>
      </c>
      <c r="AY228" s="245" t="s">
        <v>141</v>
      </c>
    </row>
    <row r="229" s="13" customFormat="1">
      <c r="B229" s="246"/>
      <c r="C229" s="247"/>
      <c r="D229" s="237" t="s">
        <v>150</v>
      </c>
      <c r="E229" s="248" t="s">
        <v>1</v>
      </c>
      <c r="F229" s="249" t="s">
        <v>323</v>
      </c>
      <c r="G229" s="247"/>
      <c r="H229" s="250">
        <v>100.26000000000001</v>
      </c>
      <c r="I229" s="251"/>
      <c r="J229" s="247"/>
      <c r="K229" s="247"/>
      <c r="L229" s="252"/>
      <c r="M229" s="257"/>
      <c r="N229" s="258"/>
      <c r="O229" s="258"/>
      <c r="P229" s="258"/>
      <c r="Q229" s="258"/>
      <c r="R229" s="258"/>
      <c r="S229" s="258"/>
      <c r="T229" s="259"/>
      <c r="AT229" s="256" t="s">
        <v>150</v>
      </c>
      <c r="AU229" s="256" t="s">
        <v>86</v>
      </c>
      <c r="AV229" s="13" t="s">
        <v>86</v>
      </c>
      <c r="AW229" s="13" t="s">
        <v>32</v>
      </c>
      <c r="AX229" s="13" t="s">
        <v>84</v>
      </c>
      <c r="AY229" s="256" t="s">
        <v>141</v>
      </c>
    </row>
    <row r="230" s="1" customFormat="1" ht="16.5" customHeight="1">
      <c r="B230" s="37"/>
      <c r="C230" s="222" t="s">
        <v>7</v>
      </c>
      <c r="D230" s="222" t="s">
        <v>144</v>
      </c>
      <c r="E230" s="223" t="s">
        <v>324</v>
      </c>
      <c r="F230" s="224" t="s">
        <v>325</v>
      </c>
      <c r="G230" s="225" t="s">
        <v>201</v>
      </c>
      <c r="H230" s="226">
        <v>1.125</v>
      </c>
      <c r="I230" s="227"/>
      <c r="J230" s="228">
        <f>ROUND(I230*H230,2)</f>
        <v>0</v>
      </c>
      <c r="K230" s="224" t="s">
        <v>186</v>
      </c>
      <c r="L230" s="42"/>
      <c r="M230" s="229" t="s">
        <v>1</v>
      </c>
      <c r="N230" s="230" t="s">
        <v>41</v>
      </c>
      <c r="O230" s="85"/>
      <c r="P230" s="231">
        <f>O230*H230</f>
        <v>0</v>
      </c>
      <c r="Q230" s="231">
        <v>1.5138</v>
      </c>
      <c r="R230" s="231">
        <f>Q230*H230</f>
        <v>1.703025</v>
      </c>
      <c r="S230" s="231">
        <v>0</v>
      </c>
      <c r="T230" s="232">
        <f>S230*H230</f>
        <v>0</v>
      </c>
      <c r="AR230" s="233" t="s">
        <v>140</v>
      </c>
      <c r="AT230" s="233" t="s">
        <v>144</v>
      </c>
      <c r="AU230" s="233" t="s">
        <v>86</v>
      </c>
      <c r="AY230" s="16" t="s">
        <v>141</v>
      </c>
      <c r="BE230" s="234">
        <f>IF(N230="základní",J230,0)</f>
        <v>0</v>
      </c>
      <c r="BF230" s="234">
        <f>IF(N230="snížená",J230,0)</f>
        <v>0</v>
      </c>
      <c r="BG230" s="234">
        <f>IF(N230="zákl. přenesená",J230,0)</f>
        <v>0</v>
      </c>
      <c r="BH230" s="234">
        <f>IF(N230="sníž. přenesená",J230,0)</f>
        <v>0</v>
      </c>
      <c r="BI230" s="234">
        <f>IF(N230="nulová",J230,0)</f>
        <v>0</v>
      </c>
      <c r="BJ230" s="16" t="s">
        <v>84</v>
      </c>
      <c r="BK230" s="234">
        <f>ROUND(I230*H230,2)</f>
        <v>0</v>
      </c>
      <c r="BL230" s="16" t="s">
        <v>140</v>
      </c>
      <c r="BM230" s="233" t="s">
        <v>326</v>
      </c>
    </row>
    <row r="231" s="12" customFormat="1">
      <c r="B231" s="235"/>
      <c r="C231" s="236"/>
      <c r="D231" s="237" t="s">
        <v>150</v>
      </c>
      <c r="E231" s="238" t="s">
        <v>1</v>
      </c>
      <c r="F231" s="239" t="s">
        <v>327</v>
      </c>
      <c r="G231" s="236"/>
      <c r="H231" s="238" t="s">
        <v>1</v>
      </c>
      <c r="I231" s="240"/>
      <c r="J231" s="236"/>
      <c r="K231" s="236"/>
      <c r="L231" s="241"/>
      <c r="M231" s="242"/>
      <c r="N231" s="243"/>
      <c r="O231" s="243"/>
      <c r="P231" s="243"/>
      <c r="Q231" s="243"/>
      <c r="R231" s="243"/>
      <c r="S231" s="243"/>
      <c r="T231" s="244"/>
      <c r="AT231" s="245" t="s">
        <v>150</v>
      </c>
      <c r="AU231" s="245" t="s">
        <v>86</v>
      </c>
      <c r="AV231" s="12" t="s">
        <v>84</v>
      </c>
      <c r="AW231" s="12" t="s">
        <v>32</v>
      </c>
      <c r="AX231" s="12" t="s">
        <v>76</v>
      </c>
      <c r="AY231" s="245" t="s">
        <v>141</v>
      </c>
    </row>
    <row r="232" s="12" customFormat="1">
      <c r="B232" s="235"/>
      <c r="C232" s="236"/>
      <c r="D232" s="237" t="s">
        <v>150</v>
      </c>
      <c r="E232" s="238" t="s">
        <v>1</v>
      </c>
      <c r="F232" s="239" t="s">
        <v>328</v>
      </c>
      <c r="G232" s="236"/>
      <c r="H232" s="238" t="s">
        <v>1</v>
      </c>
      <c r="I232" s="240"/>
      <c r="J232" s="236"/>
      <c r="K232" s="236"/>
      <c r="L232" s="241"/>
      <c r="M232" s="242"/>
      <c r="N232" s="243"/>
      <c r="O232" s="243"/>
      <c r="P232" s="243"/>
      <c r="Q232" s="243"/>
      <c r="R232" s="243"/>
      <c r="S232" s="243"/>
      <c r="T232" s="244"/>
      <c r="AT232" s="245" t="s">
        <v>150</v>
      </c>
      <c r="AU232" s="245" t="s">
        <v>86</v>
      </c>
      <c r="AV232" s="12" t="s">
        <v>84</v>
      </c>
      <c r="AW232" s="12" t="s">
        <v>32</v>
      </c>
      <c r="AX232" s="12" t="s">
        <v>76</v>
      </c>
      <c r="AY232" s="245" t="s">
        <v>141</v>
      </c>
    </row>
    <row r="233" s="12" customFormat="1">
      <c r="B233" s="235"/>
      <c r="C233" s="236"/>
      <c r="D233" s="237" t="s">
        <v>150</v>
      </c>
      <c r="E233" s="238" t="s">
        <v>1</v>
      </c>
      <c r="F233" s="239" t="s">
        <v>329</v>
      </c>
      <c r="G233" s="236"/>
      <c r="H233" s="238" t="s">
        <v>1</v>
      </c>
      <c r="I233" s="240"/>
      <c r="J233" s="236"/>
      <c r="K233" s="236"/>
      <c r="L233" s="241"/>
      <c r="M233" s="242"/>
      <c r="N233" s="243"/>
      <c r="O233" s="243"/>
      <c r="P233" s="243"/>
      <c r="Q233" s="243"/>
      <c r="R233" s="243"/>
      <c r="S233" s="243"/>
      <c r="T233" s="244"/>
      <c r="AT233" s="245" t="s">
        <v>150</v>
      </c>
      <c r="AU233" s="245" t="s">
        <v>86</v>
      </c>
      <c r="AV233" s="12" t="s">
        <v>84</v>
      </c>
      <c r="AW233" s="12" t="s">
        <v>32</v>
      </c>
      <c r="AX233" s="12" t="s">
        <v>76</v>
      </c>
      <c r="AY233" s="245" t="s">
        <v>141</v>
      </c>
    </row>
    <row r="234" s="12" customFormat="1">
      <c r="B234" s="235"/>
      <c r="C234" s="236"/>
      <c r="D234" s="237" t="s">
        <v>150</v>
      </c>
      <c r="E234" s="238" t="s">
        <v>1</v>
      </c>
      <c r="F234" s="239" t="s">
        <v>330</v>
      </c>
      <c r="G234" s="236"/>
      <c r="H234" s="238" t="s">
        <v>1</v>
      </c>
      <c r="I234" s="240"/>
      <c r="J234" s="236"/>
      <c r="K234" s="236"/>
      <c r="L234" s="241"/>
      <c r="M234" s="242"/>
      <c r="N234" s="243"/>
      <c r="O234" s="243"/>
      <c r="P234" s="243"/>
      <c r="Q234" s="243"/>
      <c r="R234" s="243"/>
      <c r="S234" s="243"/>
      <c r="T234" s="244"/>
      <c r="AT234" s="245" t="s">
        <v>150</v>
      </c>
      <c r="AU234" s="245" t="s">
        <v>86</v>
      </c>
      <c r="AV234" s="12" t="s">
        <v>84</v>
      </c>
      <c r="AW234" s="12" t="s">
        <v>32</v>
      </c>
      <c r="AX234" s="12" t="s">
        <v>76</v>
      </c>
      <c r="AY234" s="245" t="s">
        <v>141</v>
      </c>
    </row>
    <row r="235" s="12" customFormat="1">
      <c r="B235" s="235"/>
      <c r="C235" s="236"/>
      <c r="D235" s="237" t="s">
        <v>150</v>
      </c>
      <c r="E235" s="238" t="s">
        <v>1</v>
      </c>
      <c r="F235" s="239" t="s">
        <v>331</v>
      </c>
      <c r="G235" s="236"/>
      <c r="H235" s="238" t="s">
        <v>1</v>
      </c>
      <c r="I235" s="240"/>
      <c r="J235" s="236"/>
      <c r="K235" s="236"/>
      <c r="L235" s="241"/>
      <c r="M235" s="242"/>
      <c r="N235" s="243"/>
      <c r="O235" s="243"/>
      <c r="P235" s="243"/>
      <c r="Q235" s="243"/>
      <c r="R235" s="243"/>
      <c r="S235" s="243"/>
      <c r="T235" s="244"/>
      <c r="AT235" s="245" t="s">
        <v>150</v>
      </c>
      <c r="AU235" s="245" t="s">
        <v>86</v>
      </c>
      <c r="AV235" s="12" t="s">
        <v>84</v>
      </c>
      <c r="AW235" s="12" t="s">
        <v>32</v>
      </c>
      <c r="AX235" s="12" t="s">
        <v>76</v>
      </c>
      <c r="AY235" s="245" t="s">
        <v>141</v>
      </c>
    </row>
    <row r="236" s="13" customFormat="1">
      <c r="B236" s="246"/>
      <c r="C236" s="247"/>
      <c r="D236" s="237" t="s">
        <v>150</v>
      </c>
      <c r="E236" s="248" t="s">
        <v>1</v>
      </c>
      <c r="F236" s="249" t="s">
        <v>332</v>
      </c>
      <c r="G236" s="247"/>
      <c r="H236" s="250">
        <v>1.125</v>
      </c>
      <c r="I236" s="251"/>
      <c r="J236" s="247"/>
      <c r="K236" s="247"/>
      <c r="L236" s="252"/>
      <c r="M236" s="257"/>
      <c r="N236" s="258"/>
      <c r="O236" s="258"/>
      <c r="P236" s="258"/>
      <c r="Q236" s="258"/>
      <c r="R236" s="258"/>
      <c r="S236" s="258"/>
      <c r="T236" s="259"/>
      <c r="AT236" s="256" t="s">
        <v>150</v>
      </c>
      <c r="AU236" s="256" t="s">
        <v>86</v>
      </c>
      <c r="AV236" s="13" t="s">
        <v>86</v>
      </c>
      <c r="AW236" s="13" t="s">
        <v>32</v>
      </c>
      <c r="AX236" s="13" t="s">
        <v>76</v>
      </c>
      <c r="AY236" s="256" t="s">
        <v>141</v>
      </c>
    </row>
    <row r="237" s="14" customFormat="1">
      <c r="B237" s="260"/>
      <c r="C237" s="261"/>
      <c r="D237" s="237" t="s">
        <v>150</v>
      </c>
      <c r="E237" s="262" t="s">
        <v>1</v>
      </c>
      <c r="F237" s="263" t="s">
        <v>183</v>
      </c>
      <c r="G237" s="261"/>
      <c r="H237" s="264">
        <v>1.125</v>
      </c>
      <c r="I237" s="265"/>
      <c r="J237" s="261"/>
      <c r="K237" s="261"/>
      <c r="L237" s="266"/>
      <c r="M237" s="267"/>
      <c r="N237" s="268"/>
      <c r="O237" s="268"/>
      <c r="P237" s="268"/>
      <c r="Q237" s="268"/>
      <c r="R237" s="268"/>
      <c r="S237" s="268"/>
      <c r="T237" s="269"/>
      <c r="AT237" s="270" t="s">
        <v>150</v>
      </c>
      <c r="AU237" s="270" t="s">
        <v>86</v>
      </c>
      <c r="AV237" s="14" t="s">
        <v>140</v>
      </c>
      <c r="AW237" s="14" t="s">
        <v>32</v>
      </c>
      <c r="AX237" s="14" t="s">
        <v>84</v>
      </c>
      <c r="AY237" s="270" t="s">
        <v>141</v>
      </c>
    </row>
    <row r="238" s="1" customFormat="1" ht="24" customHeight="1">
      <c r="B238" s="37"/>
      <c r="C238" s="222" t="s">
        <v>333</v>
      </c>
      <c r="D238" s="222" t="s">
        <v>144</v>
      </c>
      <c r="E238" s="223" t="s">
        <v>334</v>
      </c>
      <c r="F238" s="224" t="s">
        <v>335</v>
      </c>
      <c r="G238" s="225" t="s">
        <v>240</v>
      </c>
      <c r="H238" s="226">
        <v>60</v>
      </c>
      <c r="I238" s="227"/>
      <c r="J238" s="228">
        <f>ROUND(I238*H238,2)</f>
        <v>0</v>
      </c>
      <c r="K238" s="224" t="s">
        <v>177</v>
      </c>
      <c r="L238" s="42"/>
      <c r="M238" s="229" t="s">
        <v>1</v>
      </c>
      <c r="N238" s="230" t="s">
        <v>41</v>
      </c>
      <c r="O238" s="85"/>
      <c r="P238" s="231">
        <f>O238*H238</f>
        <v>0</v>
      </c>
      <c r="Q238" s="231">
        <v>0.015769999999999999</v>
      </c>
      <c r="R238" s="231">
        <f>Q238*H238</f>
        <v>0.94619999999999993</v>
      </c>
      <c r="S238" s="231">
        <v>0</v>
      </c>
      <c r="T238" s="232">
        <f>S238*H238</f>
        <v>0</v>
      </c>
      <c r="AR238" s="233" t="s">
        <v>140</v>
      </c>
      <c r="AT238" s="233" t="s">
        <v>144</v>
      </c>
      <c r="AU238" s="233" t="s">
        <v>86</v>
      </c>
      <c r="AY238" s="16" t="s">
        <v>141</v>
      </c>
      <c r="BE238" s="234">
        <f>IF(N238="základní",J238,0)</f>
        <v>0</v>
      </c>
      <c r="BF238" s="234">
        <f>IF(N238="snížená",J238,0)</f>
        <v>0</v>
      </c>
      <c r="BG238" s="234">
        <f>IF(N238="zákl. přenesená",J238,0)</f>
        <v>0</v>
      </c>
      <c r="BH238" s="234">
        <f>IF(N238="sníž. přenesená",J238,0)</f>
        <v>0</v>
      </c>
      <c r="BI238" s="234">
        <f>IF(N238="nulová",J238,0)</f>
        <v>0</v>
      </c>
      <c r="BJ238" s="16" t="s">
        <v>84</v>
      </c>
      <c r="BK238" s="234">
        <f>ROUND(I238*H238,2)</f>
        <v>0</v>
      </c>
      <c r="BL238" s="16" t="s">
        <v>140</v>
      </c>
      <c r="BM238" s="233" t="s">
        <v>336</v>
      </c>
    </row>
    <row r="239" s="12" customFormat="1">
      <c r="B239" s="235"/>
      <c r="C239" s="236"/>
      <c r="D239" s="237" t="s">
        <v>150</v>
      </c>
      <c r="E239" s="238" t="s">
        <v>1</v>
      </c>
      <c r="F239" s="239" t="s">
        <v>337</v>
      </c>
      <c r="G239" s="236"/>
      <c r="H239" s="238" t="s">
        <v>1</v>
      </c>
      <c r="I239" s="240"/>
      <c r="J239" s="236"/>
      <c r="K239" s="236"/>
      <c r="L239" s="241"/>
      <c r="M239" s="242"/>
      <c r="N239" s="243"/>
      <c r="O239" s="243"/>
      <c r="P239" s="243"/>
      <c r="Q239" s="243"/>
      <c r="R239" s="243"/>
      <c r="S239" s="243"/>
      <c r="T239" s="244"/>
      <c r="AT239" s="245" t="s">
        <v>150</v>
      </c>
      <c r="AU239" s="245" t="s">
        <v>86</v>
      </c>
      <c r="AV239" s="12" t="s">
        <v>84</v>
      </c>
      <c r="AW239" s="12" t="s">
        <v>32</v>
      </c>
      <c r="AX239" s="12" t="s">
        <v>76</v>
      </c>
      <c r="AY239" s="245" t="s">
        <v>141</v>
      </c>
    </row>
    <row r="240" s="12" customFormat="1">
      <c r="B240" s="235"/>
      <c r="C240" s="236"/>
      <c r="D240" s="237" t="s">
        <v>150</v>
      </c>
      <c r="E240" s="238" t="s">
        <v>1</v>
      </c>
      <c r="F240" s="239" t="s">
        <v>338</v>
      </c>
      <c r="G240" s="236"/>
      <c r="H240" s="238" t="s">
        <v>1</v>
      </c>
      <c r="I240" s="240"/>
      <c r="J240" s="236"/>
      <c r="K240" s="236"/>
      <c r="L240" s="241"/>
      <c r="M240" s="242"/>
      <c r="N240" s="243"/>
      <c r="O240" s="243"/>
      <c r="P240" s="243"/>
      <c r="Q240" s="243"/>
      <c r="R240" s="243"/>
      <c r="S240" s="243"/>
      <c r="T240" s="244"/>
      <c r="AT240" s="245" t="s">
        <v>150</v>
      </c>
      <c r="AU240" s="245" t="s">
        <v>86</v>
      </c>
      <c r="AV240" s="12" t="s">
        <v>84</v>
      </c>
      <c r="AW240" s="12" t="s">
        <v>32</v>
      </c>
      <c r="AX240" s="12" t="s">
        <v>76</v>
      </c>
      <c r="AY240" s="245" t="s">
        <v>141</v>
      </c>
    </row>
    <row r="241" s="12" customFormat="1">
      <c r="B241" s="235"/>
      <c r="C241" s="236"/>
      <c r="D241" s="237" t="s">
        <v>150</v>
      </c>
      <c r="E241" s="238" t="s">
        <v>1</v>
      </c>
      <c r="F241" s="239" t="s">
        <v>339</v>
      </c>
      <c r="G241" s="236"/>
      <c r="H241" s="238" t="s">
        <v>1</v>
      </c>
      <c r="I241" s="240"/>
      <c r="J241" s="236"/>
      <c r="K241" s="236"/>
      <c r="L241" s="241"/>
      <c r="M241" s="242"/>
      <c r="N241" s="243"/>
      <c r="O241" s="243"/>
      <c r="P241" s="243"/>
      <c r="Q241" s="243"/>
      <c r="R241" s="243"/>
      <c r="S241" s="243"/>
      <c r="T241" s="244"/>
      <c r="AT241" s="245" t="s">
        <v>150</v>
      </c>
      <c r="AU241" s="245" t="s">
        <v>86</v>
      </c>
      <c r="AV241" s="12" t="s">
        <v>84</v>
      </c>
      <c r="AW241" s="12" t="s">
        <v>32</v>
      </c>
      <c r="AX241" s="12" t="s">
        <v>76</v>
      </c>
      <c r="AY241" s="245" t="s">
        <v>141</v>
      </c>
    </row>
    <row r="242" s="12" customFormat="1">
      <c r="B242" s="235"/>
      <c r="C242" s="236"/>
      <c r="D242" s="237" t="s">
        <v>150</v>
      </c>
      <c r="E242" s="238" t="s">
        <v>1</v>
      </c>
      <c r="F242" s="239" t="s">
        <v>340</v>
      </c>
      <c r="G242" s="236"/>
      <c r="H242" s="238" t="s">
        <v>1</v>
      </c>
      <c r="I242" s="240"/>
      <c r="J242" s="236"/>
      <c r="K242" s="236"/>
      <c r="L242" s="241"/>
      <c r="M242" s="242"/>
      <c r="N242" s="243"/>
      <c r="O242" s="243"/>
      <c r="P242" s="243"/>
      <c r="Q242" s="243"/>
      <c r="R242" s="243"/>
      <c r="S242" s="243"/>
      <c r="T242" s="244"/>
      <c r="AT242" s="245" t="s">
        <v>150</v>
      </c>
      <c r="AU242" s="245" t="s">
        <v>86</v>
      </c>
      <c r="AV242" s="12" t="s">
        <v>84</v>
      </c>
      <c r="AW242" s="12" t="s">
        <v>32</v>
      </c>
      <c r="AX242" s="12" t="s">
        <v>76</v>
      </c>
      <c r="AY242" s="245" t="s">
        <v>141</v>
      </c>
    </row>
    <row r="243" s="12" customFormat="1">
      <c r="B243" s="235"/>
      <c r="C243" s="236"/>
      <c r="D243" s="237" t="s">
        <v>150</v>
      </c>
      <c r="E243" s="238" t="s">
        <v>1</v>
      </c>
      <c r="F243" s="239" t="s">
        <v>341</v>
      </c>
      <c r="G243" s="236"/>
      <c r="H243" s="238" t="s">
        <v>1</v>
      </c>
      <c r="I243" s="240"/>
      <c r="J243" s="236"/>
      <c r="K243" s="236"/>
      <c r="L243" s="241"/>
      <c r="M243" s="242"/>
      <c r="N243" s="243"/>
      <c r="O243" s="243"/>
      <c r="P243" s="243"/>
      <c r="Q243" s="243"/>
      <c r="R243" s="243"/>
      <c r="S243" s="243"/>
      <c r="T243" s="244"/>
      <c r="AT243" s="245" t="s">
        <v>150</v>
      </c>
      <c r="AU243" s="245" t="s">
        <v>86</v>
      </c>
      <c r="AV243" s="12" t="s">
        <v>84</v>
      </c>
      <c r="AW243" s="12" t="s">
        <v>32</v>
      </c>
      <c r="AX243" s="12" t="s">
        <v>76</v>
      </c>
      <c r="AY243" s="245" t="s">
        <v>141</v>
      </c>
    </row>
    <row r="244" s="12" customFormat="1">
      <c r="B244" s="235"/>
      <c r="C244" s="236"/>
      <c r="D244" s="237" t="s">
        <v>150</v>
      </c>
      <c r="E244" s="238" t="s">
        <v>1</v>
      </c>
      <c r="F244" s="239" t="s">
        <v>342</v>
      </c>
      <c r="G244" s="236"/>
      <c r="H244" s="238" t="s">
        <v>1</v>
      </c>
      <c r="I244" s="240"/>
      <c r="J244" s="236"/>
      <c r="K244" s="236"/>
      <c r="L244" s="241"/>
      <c r="M244" s="242"/>
      <c r="N244" s="243"/>
      <c r="O244" s="243"/>
      <c r="P244" s="243"/>
      <c r="Q244" s="243"/>
      <c r="R244" s="243"/>
      <c r="S244" s="243"/>
      <c r="T244" s="244"/>
      <c r="AT244" s="245" t="s">
        <v>150</v>
      </c>
      <c r="AU244" s="245" t="s">
        <v>86</v>
      </c>
      <c r="AV244" s="12" t="s">
        <v>84</v>
      </c>
      <c r="AW244" s="12" t="s">
        <v>32</v>
      </c>
      <c r="AX244" s="12" t="s">
        <v>76</v>
      </c>
      <c r="AY244" s="245" t="s">
        <v>141</v>
      </c>
    </row>
    <row r="245" s="12" customFormat="1">
      <c r="B245" s="235"/>
      <c r="C245" s="236"/>
      <c r="D245" s="237" t="s">
        <v>150</v>
      </c>
      <c r="E245" s="238" t="s">
        <v>1</v>
      </c>
      <c r="F245" s="239" t="s">
        <v>343</v>
      </c>
      <c r="G245" s="236"/>
      <c r="H245" s="238" t="s">
        <v>1</v>
      </c>
      <c r="I245" s="240"/>
      <c r="J245" s="236"/>
      <c r="K245" s="236"/>
      <c r="L245" s="241"/>
      <c r="M245" s="242"/>
      <c r="N245" s="243"/>
      <c r="O245" s="243"/>
      <c r="P245" s="243"/>
      <c r="Q245" s="243"/>
      <c r="R245" s="243"/>
      <c r="S245" s="243"/>
      <c r="T245" s="244"/>
      <c r="AT245" s="245" t="s">
        <v>150</v>
      </c>
      <c r="AU245" s="245" t="s">
        <v>86</v>
      </c>
      <c r="AV245" s="12" t="s">
        <v>84</v>
      </c>
      <c r="AW245" s="12" t="s">
        <v>32</v>
      </c>
      <c r="AX245" s="12" t="s">
        <v>76</v>
      </c>
      <c r="AY245" s="245" t="s">
        <v>141</v>
      </c>
    </row>
    <row r="246" s="12" customFormat="1">
      <c r="B246" s="235"/>
      <c r="C246" s="236"/>
      <c r="D246" s="237" t="s">
        <v>150</v>
      </c>
      <c r="E246" s="238" t="s">
        <v>1</v>
      </c>
      <c r="F246" s="239" t="s">
        <v>344</v>
      </c>
      <c r="G246" s="236"/>
      <c r="H246" s="238" t="s">
        <v>1</v>
      </c>
      <c r="I246" s="240"/>
      <c r="J246" s="236"/>
      <c r="K246" s="236"/>
      <c r="L246" s="241"/>
      <c r="M246" s="242"/>
      <c r="N246" s="243"/>
      <c r="O246" s="243"/>
      <c r="P246" s="243"/>
      <c r="Q246" s="243"/>
      <c r="R246" s="243"/>
      <c r="S246" s="243"/>
      <c r="T246" s="244"/>
      <c r="AT246" s="245" t="s">
        <v>150</v>
      </c>
      <c r="AU246" s="245" t="s">
        <v>86</v>
      </c>
      <c r="AV246" s="12" t="s">
        <v>84</v>
      </c>
      <c r="AW246" s="12" t="s">
        <v>32</v>
      </c>
      <c r="AX246" s="12" t="s">
        <v>76</v>
      </c>
      <c r="AY246" s="245" t="s">
        <v>141</v>
      </c>
    </row>
    <row r="247" s="12" customFormat="1">
      <c r="B247" s="235"/>
      <c r="C247" s="236"/>
      <c r="D247" s="237" t="s">
        <v>150</v>
      </c>
      <c r="E247" s="238" t="s">
        <v>1</v>
      </c>
      <c r="F247" s="239" t="s">
        <v>345</v>
      </c>
      <c r="G247" s="236"/>
      <c r="H247" s="238" t="s">
        <v>1</v>
      </c>
      <c r="I247" s="240"/>
      <c r="J247" s="236"/>
      <c r="K247" s="236"/>
      <c r="L247" s="241"/>
      <c r="M247" s="242"/>
      <c r="N247" s="243"/>
      <c r="O247" s="243"/>
      <c r="P247" s="243"/>
      <c r="Q247" s="243"/>
      <c r="R247" s="243"/>
      <c r="S247" s="243"/>
      <c r="T247" s="244"/>
      <c r="AT247" s="245" t="s">
        <v>150</v>
      </c>
      <c r="AU247" s="245" t="s">
        <v>86</v>
      </c>
      <c r="AV247" s="12" t="s">
        <v>84</v>
      </c>
      <c r="AW247" s="12" t="s">
        <v>32</v>
      </c>
      <c r="AX247" s="12" t="s">
        <v>76</v>
      </c>
      <c r="AY247" s="245" t="s">
        <v>141</v>
      </c>
    </row>
    <row r="248" s="12" customFormat="1">
      <c r="B248" s="235"/>
      <c r="C248" s="236"/>
      <c r="D248" s="237" t="s">
        <v>150</v>
      </c>
      <c r="E248" s="238" t="s">
        <v>1</v>
      </c>
      <c r="F248" s="239" t="s">
        <v>346</v>
      </c>
      <c r="G248" s="236"/>
      <c r="H248" s="238" t="s">
        <v>1</v>
      </c>
      <c r="I248" s="240"/>
      <c r="J248" s="236"/>
      <c r="K248" s="236"/>
      <c r="L248" s="241"/>
      <c r="M248" s="242"/>
      <c r="N248" s="243"/>
      <c r="O248" s="243"/>
      <c r="P248" s="243"/>
      <c r="Q248" s="243"/>
      <c r="R248" s="243"/>
      <c r="S248" s="243"/>
      <c r="T248" s="244"/>
      <c r="AT248" s="245" t="s">
        <v>150</v>
      </c>
      <c r="AU248" s="245" t="s">
        <v>86</v>
      </c>
      <c r="AV248" s="12" t="s">
        <v>84</v>
      </c>
      <c r="AW248" s="12" t="s">
        <v>32</v>
      </c>
      <c r="AX248" s="12" t="s">
        <v>76</v>
      </c>
      <c r="AY248" s="245" t="s">
        <v>141</v>
      </c>
    </row>
    <row r="249" s="13" customFormat="1">
      <c r="B249" s="246"/>
      <c r="C249" s="247"/>
      <c r="D249" s="237" t="s">
        <v>150</v>
      </c>
      <c r="E249" s="248" t="s">
        <v>1</v>
      </c>
      <c r="F249" s="249" t="s">
        <v>347</v>
      </c>
      <c r="G249" s="247"/>
      <c r="H249" s="250">
        <v>60</v>
      </c>
      <c r="I249" s="251"/>
      <c r="J249" s="247"/>
      <c r="K249" s="247"/>
      <c r="L249" s="252"/>
      <c r="M249" s="257"/>
      <c r="N249" s="258"/>
      <c r="O249" s="258"/>
      <c r="P249" s="258"/>
      <c r="Q249" s="258"/>
      <c r="R249" s="258"/>
      <c r="S249" s="258"/>
      <c r="T249" s="259"/>
      <c r="AT249" s="256" t="s">
        <v>150</v>
      </c>
      <c r="AU249" s="256" t="s">
        <v>86</v>
      </c>
      <c r="AV249" s="13" t="s">
        <v>86</v>
      </c>
      <c r="AW249" s="13" t="s">
        <v>32</v>
      </c>
      <c r="AX249" s="13" t="s">
        <v>76</v>
      </c>
      <c r="AY249" s="256" t="s">
        <v>141</v>
      </c>
    </row>
    <row r="250" s="14" customFormat="1">
      <c r="B250" s="260"/>
      <c r="C250" s="261"/>
      <c r="D250" s="237" t="s">
        <v>150</v>
      </c>
      <c r="E250" s="262" t="s">
        <v>1</v>
      </c>
      <c r="F250" s="263" t="s">
        <v>183</v>
      </c>
      <c r="G250" s="261"/>
      <c r="H250" s="264">
        <v>60</v>
      </c>
      <c r="I250" s="265"/>
      <c r="J250" s="261"/>
      <c r="K250" s="261"/>
      <c r="L250" s="266"/>
      <c r="M250" s="267"/>
      <c r="N250" s="268"/>
      <c r="O250" s="268"/>
      <c r="P250" s="268"/>
      <c r="Q250" s="268"/>
      <c r="R250" s="268"/>
      <c r="S250" s="268"/>
      <c r="T250" s="269"/>
      <c r="AT250" s="270" t="s">
        <v>150</v>
      </c>
      <c r="AU250" s="270" t="s">
        <v>86</v>
      </c>
      <c r="AV250" s="14" t="s">
        <v>140</v>
      </c>
      <c r="AW250" s="14" t="s">
        <v>32</v>
      </c>
      <c r="AX250" s="14" t="s">
        <v>84</v>
      </c>
      <c r="AY250" s="270" t="s">
        <v>141</v>
      </c>
    </row>
    <row r="251" s="1" customFormat="1" ht="24" customHeight="1">
      <c r="B251" s="37"/>
      <c r="C251" s="271" t="s">
        <v>348</v>
      </c>
      <c r="D251" s="271" t="s">
        <v>261</v>
      </c>
      <c r="E251" s="272" t="s">
        <v>349</v>
      </c>
      <c r="F251" s="273" t="s">
        <v>350</v>
      </c>
      <c r="G251" s="274" t="s">
        <v>264</v>
      </c>
      <c r="H251" s="275">
        <v>66.501000000000005</v>
      </c>
      <c r="I251" s="276"/>
      <c r="J251" s="277">
        <f>ROUND(I251*H251,2)</f>
        <v>0</v>
      </c>
      <c r="K251" s="273" t="s">
        <v>1</v>
      </c>
      <c r="L251" s="278"/>
      <c r="M251" s="279" t="s">
        <v>1</v>
      </c>
      <c r="N251" s="280" t="s">
        <v>41</v>
      </c>
      <c r="O251" s="85"/>
      <c r="P251" s="231">
        <f>O251*H251</f>
        <v>0</v>
      </c>
      <c r="Q251" s="231">
        <v>1</v>
      </c>
      <c r="R251" s="231">
        <f>Q251*H251</f>
        <v>66.501000000000005</v>
      </c>
      <c r="S251" s="231">
        <v>0</v>
      </c>
      <c r="T251" s="232">
        <f>S251*H251</f>
        <v>0</v>
      </c>
      <c r="AR251" s="233" t="s">
        <v>228</v>
      </c>
      <c r="AT251" s="233" t="s">
        <v>261</v>
      </c>
      <c r="AU251" s="233" t="s">
        <v>86</v>
      </c>
      <c r="AY251" s="16" t="s">
        <v>141</v>
      </c>
      <c r="BE251" s="234">
        <f>IF(N251="základní",J251,0)</f>
        <v>0</v>
      </c>
      <c r="BF251" s="234">
        <f>IF(N251="snížená",J251,0)</f>
        <v>0</v>
      </c>
      <c r="BG251" s="234">
        <f>IF(N251="zákl. přenesená",J251,0)</f>
        <v>0</v>
      </c>
      <c r="BH251" s="234">
        <f>IF(N251="sníž. přenesená",J251,0)</f>
        <v>0</v>
      </c>
      <c r="BI251" s="234">
        <f>IF(N251="nulová",J251,0)</f>
        <v>0</v>
      </c>
      <c r="BJ251" s="16" t="s">
        <v>84</v>
      </c>
      <c r="BK251" s="234">
        <f>ROUND(I251*H251,2)</f>
        <v>0</v>
      </c>
      <c r="BL251" s="16" t="s">
        <v>140</v>
      </c>
      <c r="BM251" s="233" t="s">
        <v>351</v>
      </c>
    </row>
    <row r="252" s="12" customFormat="1">
      <c r="B252" s="235"/>
      <c r="C252" s="236"/>
      <c r="D252" s="237" t="s">
        <v>150</v>
      </c>
      <c r="E252" s="238" t="s">
        <v>1</v>
      </c>
      <c r="F252" s="239" t="s">
        <v>352</v>
      </c>
      <c r="G252" s="236"/>
      <c r="H252" s="238" t="s">
        <v>1</v>
      </c>
      <c r="I252" s="240"/>
      <c r="J252" s="236"/>
      <c r="K252" s="236"/>
      <c r="L252" s="241"/>
      <c r="M252" s="242"/>
      <c r="N252" s="243"/>
      <c r="O252" s="243"/>
      <c r="P252" s="243"/>
      <c r="Q252" s="243"/>
      <c r="R252" s="243"/>
      <c r="S252" s="243"/>
      <c r="T252" s="244"/>
      <c r="AT252" s="245" t="s">
        <v>150</v>
      </c>
      <c r="AU252" s="245" t="s">
        <v>86</v>
      </c>
      <c r="AV252" s="12" t="s">
        <v>84</v>
      </c>
      <c r="AW252" s="12" t="s">
        <v>32</v>
      </c>
      <c r="AX252" s="12" t="s">
        <v>76</v>
      </c>
      <c r="AY252" s="245" t="s">
        <v>141</v>
      </c>
    </row>
    <row r="253" s="12" customFormat="1">
      <c r="B253" s="235"/>
      <c r="C253" s="236"/>
      <c r="D253" s="237" t="s">
        <v>150</v>
      </c>
      <c r="E253" s="238" t="s">
        <v>1</v>
      </c>
      <c r="F253" s="239" t="s">
        <v>353</v>
      </c>
      <c r="G253" s="236"/>
      <c r="H253" s="238" t="s">
        <v>1</v>
      </c>
      <c r="I253" s="240"/>
      <c r="J253" s="236"/>
      <c r="K253" s="236"/>
      <c r="L253" s="241"/>
      <c r="M253" s="242"/>
      <c r="N253" s="243"/>
      <c r="O253" s="243"/>
      <c r="P253" s="243"/>
      <c r="Q253" s="243"/>
      <c r="R253" s="243"/>
      <c r="S253" s="243"/>
      <c r="T253" s="244"/>
      <c r="AT253" s="245" t="s">
        <v>150</v>
      </c>
      <c r="AU253" s="245" t="s">
        <v>86</v>
      </c>
      <c r="AV253" s="12" t="s">
        <v>84</v>
      </c>
      <c r="AW253" s="12" t="s">
        <v>32</v>
      </c>
      <c r="AX253" s="12" t="s">
        <v>76</v>
      </c>
      <c r="AY253" s="245" t="s">
        <v>141</v>
      </c>
    </row>
    <row r="254" s="12" customFormat="1">
      <c r="B254" s="235"/>
      <c r="C254" s="236"/>
      <c r="D254" s="237" t="s">
        <v>150</v>
      </c>
      <c r="E254" s="238" t="s">
        <v>1</v>
      </c>
      <c r="F254" s="239" t="s">
        <v>354</v>
      </c>
      <c r="G254" s="236"/>
      <c r="H254" s="238" t="s">
        <v>1</v>
      </c>
      <c r="I254" s="240"/>
      <c r="J254" s="236"/>
      <c r="K254" s="236"/>
      <c r="L254" s="241"/>
      <c r="M254" s="242"/>
      <c r="N254" s="243"/>
      <c r="O254" s="243"/>
      <c r="P254" s="243"/>
      <c r="Q254" s="243"/>
      <c r="R254" s="243"/>
      <c r="S254" s="243"/>
      <c r="T254" s="244"/>
      <c r="AT254" s="245" t="s">
        <v>150</v>
      </c>
      <c r="AU254" s="245" t="s">
        <v>86</v>
      </c>
      <c r="AV254" s="12" t="s">
        <v>84</v>
      </c>
      <c r="AW254" s="12" t="s">
        <v>32</v>
      </c>
      <c r="AX254" s="12" t="s">
        <v>76</v>
      </c>
      <c r="AY254" s="245" t="s">
        <v>141</v>
      </c>
    </row>
    <row r="255" s="13" customFormat="1">
      <c r="B255" s="246"/>
      <c r="C255" s="247"/>
      <c r="D255" s="237" t="s">
        <v>150</v>
      </c>
      <c r="E255" s="248" t="s">
        <v>1</v>
      </c>
      <c r="F255" s="249" t="s">
        <v>355</v>
      </c>
      <c r="G255" s="247"/>
      <c r="H255" s="250">
        <v>6.7679999999999998</v>
      </c>
      <c r="I255" s="251"/>
      <c r="J255" s="247"/>
      <c r="K255" s="247"/>
      <c r="L255" s="252"/>
      <c r="M255" s="257"/>
      <c r="N255" s="258"/>
      <c r="O255" s="258"/>
      <c r="P255" s="258"/>
      <c r="Q255" s="258"/>
      <c r="R255" s="258"/>
      <c r="S255" s="258"/>
      <c r="T255" s="259"/>
      <c r="AT255" s="256" t="s">
        <v>150</v>
      </c>
      <c r="AU255" s="256" t="s">
        <v>86</v>
      </c>
      <c r="AV255" s="13" t="s">
        <v>86</v>
      </c>
      <c r="AW255" s="13" t="s">
        <v>32</v>
      </c>
      <c r="AX255" s="13" t="s">
        <v>76</v>
      </c>
      <c r="AY255" s="256" t="s">
        <v>141</v>
      </c>
    </row>
    <row r="256" s="13" customFormat="1">
      <c r="B256" s="246"/>
      <c r="C256" s="247"/>
      <c r="D256" s="237" t="s">
        <v>150</v>
      </c>
      <c r="E256" s="248" t="s">
        <v>1</v>
      </c>
      <c r="F256" s="249" t="s">
        <v>356</v>
      </c>
      <c r="G256" s="247"/>
      <c r="H256" s="250">
        <v>59.732999999999997</v>
      </c>
      <c r="I256" s="251"/>
      <c r="J256" s="247"/>
      <c r="K256" s="247"/>
      <c r="L256" s="252"/>
      <c r="M256" s="257"/>
      <c r="N256" s="258"/>
      <c r="O256" s="258"/>
      <c r="P256" s="258"/>
      <c r="Q256" s="258"/>
      <c r="R256" s="258"/>
      <c r="S256" s="258"/>
      <c r="T256" s="259"/>
      <c r="AT256" s="256" t="s">
        <v>150</v>
      </c>
      <c r="AU256" s="256" t="s">
        <v>86</v>
      </c>
      <c r="AV256" s="13" t="s">
        <v>86</v>
      </c>
      <c r="AW256" s="13" t="s">
        <v>32</v>
      </c>
      <c r="AX256" s="13" t="s">
        <v>76</v>
      </c>
      <c r="AY256" s="256" t="s">
        <v>141</v>
      </c>
    </row>
    <row r="257" s="14" customFormat="1">
      <c r="B257" s="260"/>
      <c r="C257" s="261"/>
      <c r="D257" s="237" t="s">
        <v>150</v>
      </c>
      <c r="E257" s="262" t="s">
        <v>1</v>
      </c>
      <c r="F257" s="263" t="s">
        <v>183</v>
      </c>
      <c r="G257" s="261"/>
      <c r="H257" s="264">
        <v>66.500999999999991</v>
      </c>
      <c r="I257" s="265"/>
      <c r="J257" s="261"/>
      <c r="K257" s="261"/>
      <c r="L257" s="266"/>
      <c r="M257" s="267"/>
      <c r="N257" s="268"/>
      <c r="O257" s="268"/>
      <c r="P257" s="268"/>
      <c r="Q257" s="268"/>
      <c r="R257" s="268"/>
      <c r="S257" s="268"/>
      <c r="T257" s="269"/>
      <c r="AT257" s="270" t="s">
        <v>150</v>
      </c>
      <c r="AU257" s="270" t="s">
        <v>86</v>
      </c>
      <c r="AV257" s="14" t="s">
        <v>140</v>
      </c>
      <c r="AW257" s="14" t="s">
        <v>32</v>
      </c>
      <c r="AX257" s="14" t="s">
        <v>84</v>
      </c>
      <c r="AY257" s="270" t="s">
        <v>141</v>
      </c>
    </row>
    <row r="258" s="1" customFormat="1" ht="16.5" customHeight="1">
      <c r="B258" s="37"/>
      <c r="C258" s="271" t="s">
        <v>357</v>
      </c>
      <c r="D258" s="271" t="s">
        <v>261</v>
      </c>
      <c r="E258" s="272" t="s">
        <v>358</v>
      </c>
      <c r="F258" s="273" t="s">
        <v>359</v>
      </c>
      <c r="G258" s="274" t="s">
        <v>360</v>
      </c>
      <c r="H258" s="275">
        <v>186</v>
      </c>
      <c r="I258" s="276"/>
      <c r="J258" s="277">
        <f>ROUND(I258*H258,2)</f>
        <v>0</v>
      </c>
      <c r="K258" s="273" t="s">
        <v>177</v>
      </c>
      <c r="L258" s="278"/>
      <c r="M258" s="279" t="s">
        <v>1</v>
      </c>
      <c r="N258" s="280" t="s">
        <v>41</v>
      </c>
      <c r="O258" s="85"/>
      <c r="P258" s="231">
        <f>O258*H258</f>
        <v>0</v>
      </c>
      <c r="Q258" s="231">
        <v>0.0074200000000000004</v>
      </c>
      <c r="R258" s="231">
        <f>Q258*H258</f>
        <v>1.38012</v>
      </c>
      <c r="S258" s="231">
        <v>0</v>
      </c>
      <c r="T258" s="232">
        <f>S258*H258</f>
        <v>0</v>
      </c>
      <c r="AR258" s="233" t="s">
        <v>228</v>
      </c>
      <c r="AT258" s="233" t="s">
        <v>261</v>
      </c>
      <c r="AU258" s="233" t="s">
        <v>86</v>
      </c>
      <c r="AY258" s="16" t="s">
        <v>141</v>
      </c>
      <c r="BE258" s="234">
        <f>IF(N258="základní",J258,0)</f>
        <v>0</v>
      </c>
      <c r="BF258" s="234">
        <f>IF(N258="snížená",J258,0)</f>
        <v>0</v>
      </c>
      <c r="BG258" s="234">
        <f>IF(N258="zákl. přenesená",J258,0)</f>
        <v>0</v>
      </c>
      <c r="BH258" s="234">
        <f>IF(N258="sníž. přenesená",J258,0)</f>
        <v>0</v>
      </c>
      <c r="BI258" s="234">
        <f>IF(N258="nulová",J258,0)</f>
        <v>0</v>
      </c>
      <c r="BJ258" s="16" t="s">
        <v>84</v>
      </c>
      <c r="BK258" s="234">
        <f>ROUND(I258*H258,2)</f>
        <v>0</v>
      </c>
      <c r="BL258" s="16" t="s">
        <v>140</v>
      </c>
      <c r="BM258" s="233" t="s">
        <v>361</v>
      </c>
    </row>
    <row r="259" s="1" customFormat="1" ht="24" customHeight="1">
      <c r="B259" s="37"/>
      <c r="C259" s="271" t="s">
        <v>362</v>
      </c>
      <c r="D259" s="271" t="s">
        <v>261</v>
      </c>
      <c r="E259" s="272" t="s">
        <v>363</v>
      </c>
      <c r="F259" s="273" t="s">
        <v>364</v>
      </c>
      <c r="G259" s="274" t="s">
        <v>360</v>
      </c>
      <c r="H259" s="275">
        <v>93</v>
      </c>
      <c r="I259" s="276"/>
      <c r="J259" s="277">
        <f>ROUND(I259*H259,2)</f>
        <v>0</v>
      </c>
      <c r="K259" s="273" t="s">
        <v>177</v>
      </c>
      <c r="L259" s="278"/>
      <c r="M259" s="279" t="s">
        <v>1</v>
      </c>
      <c r="N259" s="280" t="s">
        <v>41</v>
      </c>
      <c r="O259" s="85"/>
      <c r="P259" s="231">
        <f>O259*H259</f>
        <v>0</v>
      </c>
      <c r="Q259" s="231">
        <v>0.082000000000000003</v>
      </c>
      <c r="R259" s="231">
        <f>Q259*H259</f>
        <v>7.6260000000000003</v>
      </c>
      <c r="S259" s="231">
        <v>0</v>
      </c>
      <c r="T259" s="232">
        <f>S259*H259</f>
        <v>0</v>
      </c>
      <c r="AR259" s="233" t="s">
        <v>228</v>
      </c>
      <c r="AT259" s="233" t="s">
        <v>261</v>
      </c>
      <c r="AU259" s="233" t="s">
        <v>86</v>
      </c>
      <c r="AY259" s="16" t="s">
        <v>141</v>
      </c>
      <c r="BE259" s="234">
        <f>IF(N259="základní",J259,0)</f>
        <v>0</v>
      </c>
      <c r="BF259" s="234">
        <f>IF(N259="snížená",J259,0)</f>
        <v>0</v>
      </c>
      <c r="BG259" s="234">
        <f>IF(N259="zákl. přenesená",J259,0)</f>
        <v>0</v>
      </c>
      <c r="BH259" s="234">
        <f>IF(N259="sníž. přenesená",J259,0)</f>
        <v>0</v>
      </c>
      <c r="BI259" s="234">
        <f>IF(N259="nulová",J259,0)</f>
        <v>0</v>
      </c>
      <c r="BJ259" s="16" t="s">
        <v>84</v>
      </c>
      <c r="BK259" s="234">
        <f>ROUND(I259*H259,2)</f>
        <v>0</v>
      </c>
      <c r="BL259" s="16" t="s">
        <v>140</v>
      </c>
      <c r="BM259" s="233" t="s">
        <v>365</v>
      </c>
    </row>
    <row r="260" s="1" customFormat="1" ht="48" customHeight="1">
      <c r="B260" s="37"/>
      <c r="C260" s="222" t="s">
        <v>366</v>
      </c>
      <c r="D260" s="222" t="s">
        <v>144</v>
      </c>
      <c r="E260" s="223" t="s">
        <v>367</v>
      </c>
      <c r="F260" s="224" t="s">
        <v>368</v>
      </c>
      <c r="G260" s="225" t="s">
        <v>240</v>
      </c>
      <c r="H260" s="226">
        <v>589.54399999999998</v>
      </c>
      <c r="I260" s="227"/>
      <c r="J260" s="228">
        <f>ROUND(I260*H260,2)</f>
        <v>0</v>
      </c>
      <c r="K260" s="224" t="s">
        <v>186</v>
      </c>
      <c r="L260" s="42"/>
      <c r="M260" s="229" t="s">
        <v>1</v>
      </c>
      <c r="N260" s="230" t="s">
        <v>41</v>
      </c>
      <c r="O260" s="85"/>
      <c r="P260" s="231">
        <f>O260*H260</f>
        <v>0</v>
      </c>
      <c r="Q260" s="231">
        <v>0</v>
      </c>
      <c r="R260" s="231">
        <f>Q260*H260</f>
        <v>0</v>
      </c>
      <c r="S260" s="231">
        <v>0.311</v>
      </c>
      <c r="T260" s="232">
        <f>S260*H260</f>
        <v>183.348184</v>
      </c>
      <c r="AR260" s="233" t="s">
        <v>140</v>
      </c>
      <c r="AT260" s="233" t="s">
        <v>144</v>
      </c>
      <c r="AU260" s="233" t="s">
        <v>86</v>
      </c>
      <c r="AY260" s="16" t="s">
        <v>141</v>
      </c>
      <c r="BE260" s="234">
        <f>IF(N260="základní",J260,0)</f>
        <v>0</v>
      </c>
      <c r="BF260" s="234">
        <f>IF(N260="snížená",J260,0)</f>
        <v>0</v>
      </c>
      <c r="BG260" s="234">
        <f>IF(N260="zákl. přenesená",J260,0)</f>
        <v>0</v>
      </c>
      <c r="BH260" s="234">
        <f>IF(N260="sníž. přenesená",J260,0)</f>
        <v>0</v>
      </c>
      <c r="BI260" s="234">
        <f>IF(N260="nulová",J260,0)</f>
        <v>0</v>
      </c>
      <c r="BJ260" s="16" t="s">
        <v>84</v>
      </c>
      <c r="BK260" s="234">
        <f>ROUND(I260*H260,2)</f>
        <v>0</v>
      </c>
      <c r="BL260" s="16" t="s">
        <v>140</v>
      </c>
      <c r="BM260" s="233" t="s">
        <v>369</v>
      </c>
    </row>
    <row r="261" s="12" customFormat="1">
      <c r="B261" s="235"/>
      <c r="C261" s="236"/>
      <c r="D261" s="237" t="s">
        <v>150</v>
      </c>
      <c r="E261" s="238" t="s">
        <v>1</v>
      </c>
      <c r="F261" s="239" t="s">
        <v>370</v>
      </c>
      <c r="G261" s="236"/>
      <c r="H261" s="238" t="s">
        <v>1</v>
      </c>
      <c r="I261" s="240"/>
      <c r="J261" s="236"/>
      <c r="K261" s="236"/>
      <c r="L261" s="241"/>
      <c r="M261" s="242"/>
      <c r="N261" s="243"/>
      <c r="O261" s="243"/>
      <c r="P261" s="243"/>
      <c r="Q261" s="243"/>
      <c r="R261" s="243"/>
      <c r="S261" s="243"/>
      <c r="T261" s="244"/>
      <c r="AT261" s="245" t="s">
        <v>150</v>
      </c>
      <c r="AU261" s="245" t="s">
        <v>86</v>
      </c>
      <c r="AV261" s="12" t="s">
        <v>84</v>
      </c>
      <c r="AW261" s="12" t="s">
        <v>32</v>
      </c>
      <c r="AX261" s="12" t="s">
        <v>76</v>
      </c>
      <c r="AY261" s="245" t="s">
        <v>141</v>
      </c>
    </row>
    <row r="262" s="12" customFormat="1">
      <c r="B262" s="235"/>
      <c r="C262" s="236"/>
      <c r="D262" s="237" t="s">
        <v>150</v>
      </c>
      <c r="E262" s="238" t="s">
        <v>1</v>
      </c>
      <c r="F262" s="239" t="s">
        <v>371</v>
      </c>
      <c r="G262" s="236"/>
      <c r="H262" s="238" t="s">
        <v>1</v>
      </c>
      <c r="I262" s="240"/>
      <c r="J262" s="236"/>
      <c r="K262" s="236"/>
      <c r="L262" s="241"/>
      <c r="M262" s="242"/>
      <c r="N262" s="243"/>
      <c r="O262" s="243"/>
      <c r="P262" s="243"/>
      <c r="Q262" s="243"/>
      <c r="R262" s="243"/>
      <c r="S262" s="243"/>
      <c r="T262" s="244"/>
      <c r="AT262" s="245" t="s">
        <v>150</v>
      </c>
      <c r="AU262" s="245" t="s">
        <v>86</v>
      </c>
      <c r="AV262" s="12" t="s">
        <v>84</v>
      </c>
      <c r="AW262" s="12" t="s">
        <v>32</v>
      </c>
      <c r="AX262" s="12" t="s">
        <v>76</v>
      </c>
      <c r="AY262" s="245" t="s">
        <v>141</v>
      </c>
    </row>
    <row r="263" s="13" customFormat="1">
      <c r="B263" s="246"/>
      <c r="C263" s="247"/>
      <c r="D263" s="237" t="s">
        <v>150</v>
      </c>
      <c r="E263" s="248" t="s">
        <v>1</v>
      </c>
      <c r="F263" s="249" t="s">
        <v>372</v>
      </c>
      <c r="G263" s="247"/>
      <c r="H263" s="250">
        <v>589.54399999999998</v>
      </c>
      <c r="I263" s="251"/>
      <c r="J263" s="247"/>
      <c r="K263" s="247"/>
      <c r="L263" s="252"/>
      <c r="M263" s="257"/>
      <c r="N263" s="258"/>
      <c r="O263" s="258"/>
      <c r="P263" s="258"/>
      <c r="Q263" s="258"/>
      <c r="R263" s="258"/>
      <c r="S263" s="258"/>
      <c r="T263" s="259"/>
      <c r="AT263" s="256" t="s">
        <v>150</v>
      </c>
      <c r="AU263" s="256" t="s">
        <v>86</v>
      </c>
      <c r="AV263" s="13" t="s">
        <v>86</v>
      </c>
      <c r="AW263" s="13" t="s">
        <v>32</v>
      </c>
      <c r="AX263" s="13" t="s">
        <v>84</v>
      </c>
      <c r="AY263" s="256" t="s">
        <v>141</v>
      </c>
    </row>
    <row r="264" s="1" customFormat="1" ht="48" customHeight="1">
      <c r="B264" s="37"/>
      <c r="C264" s="222" t="s">
        <v>373</v>
      </c>
      <c r="D264" s="222" t="s">
        <v>144</v>
      </c>
      <c r="E264" s="223" t="s">
        <v>374</v>
      </c>
      <c r="F264" s="224" t="s">
        <v>375</v>
      </c>
      <c r="G264" s="225" t="s">
        <v>240</v>
      </c>
      <c r="H264" s="226">
        <v>589.54399999999998</v>
      </c>
      <c r="I264" s="227"/>
      <c r="J264" s="228">
        <f>ROUND(I264*H264,2)</f>
        <v>0</v>
      </c>
      <c r="K264" s="224" t="s">
        <v>186</v>
      </c>
      <c r="L264" s="42"/>
      <c r="M264" s="229" t="s">
        <v>1</v>
      </c>
      <c r="N264" s="230" t="s">
        <v>41</v>
      </c>
      <c r="O264" s="85"/>
      <c r="P264" s="231">
        <f>O264*H264</f>
        <v>0</v>
      </c>
      <c r="Q264" s="231">
        <v>0</v>
      </c>
      <c r="R264" s="231">
        <f>Q264*H264</f>
        <v>0</v>
      </c>
      <c r="S264" s="231">
        <v>0.311</v>
      </c>
      <c r="T264" s="232">
        <f>S264*H264</f>
        <v>183.348184</v>
      </c>
      <c r="AR264" s="233" t="s">
        <v>140</v>
      </c>
      <c r="AT264" s="233" t="s">
        <v>144</v>
      </c>
      <c r="AU264" s="233" t="s">
        <v>86</v>
      </c>
      <c r="AY264" s="16" t="s">
        <v>141</v>
      </c>
      <c r="BE264" s="234">
        <f>IF(N264="základní",J264,0)</f>
        <v>0</v>
      </c>
      <c r="BF264" s="234">
        <f>IF(N264="snížená",J264,0)</f>
        <v>0</v>
      </c>
      <c r="BG264" s="234">
        <f>IF(N264="zákl. přenesená",J264,0)</f>
        <v>0</v>
      </c>
      <c r="BH264" s="234">
        <f>IF(N264="sníž. přenesená",J264,0)</f>
        <v>0</v>
      </c>
      <c r="BI264" s="234">
        <f>IF(N264="nulová",J264,0)</f>
        <v>0</v>
      </c>
      <c r="BJ264" s="16" t="s">
        <v>84</v>
      </c>
      <c r="BK264" s="234">
        <f>ROUND(I264*H264,2)</f>
        <v>0</v>
      </c>
      <c r="BL264" s="16" t="s">
        <v>140</v>
      </c>
      <c r="BM264" s="233" t="s">
        <v>376</v>
      </c>
    </row>
    <row r="265" s="1" customFormat="1" ht="36" customHeight="1">
      <c r="B265" s="37"/>
      <c r="C265" s="222" t="s">
        <v>377</v>
      </c>
      <c r="D265" s="222" t="s">
        <v>144</v>
      </c>
      <c r="E265" s="223" t="s">
        <v>378</v>
      </c>
      <c r="F265" s="224" t="s">
        <v>379</v>
      </c>
      <c r="G265" s="225" t="s">
        <v>240</v>
      </c>
      <c r="H265" s="226">
        <v>60</v>
      </c>
      <c r="I265" s="227"/>
      <c r="J265" s="228">
        <f>ROUND(I265*H265,2)</f>
        <v>0</v>
      </c>
      <c r="K265" s="224" t="s">
        <v>177</v>
      </c>
      <c r="L265" s="42"/>
      <c r="M265" s="229" t="s">
        <v>1</v>
      </c>
      <c r="N265" s="230" t="s">
        <v>41</v>
      </c>
      <c r="O265" s="85"/>
      <c r="P265" s="231">
        <f>O265*H265</f>
        <v>0</v>
      </c>
      <c r="Q265" s="231">
        <v>0</v>
      </c>
      <c r="R265" s="231">
        <f>Q265*H265</f>
        <v>0</v>
      </c>
      <c r="S265" s="231">
        <v>0</v>
      </c>
      <c r="T265" s="232">
        <f>S265*H265</f>
        <v>0</v>
      </c>
      <c r="AR265" s="233" t="s">
        <v>140</v>
      </c>
      <c r="AT265" s="233" t="s">
        <v>144</v>
      </c>
      <c r="AU265" s="233" t="s">
        <v>86</v>
      </c>
      <c r="AY265" s="16" t="s">
        <v>141</v>
      </c>
      <c r="BE265" s="234">
        <f>IF(N265="základní",J265,0)</f>
        <v>0</v>
      </c>
      <c r="BF265" s="234">
        <f>IF(N265="snížená",J265,0)</f>
        <v>0</v>
      </c>
      <c r="BG265" s="234">
        <f>IF(N265="zákl. přenesená",J265,0)</f>
        <v>0</v>
      </c>
      <c r="BH265" s="234">
        <f>IF(N265="sníž. přenesená",J265,0)</f>
        <v>0</v>
      </c>
      <c r="BI265" s="234">
        <f>IF(N265="nulová",J265,0)</f>
        <v>0</v>
      </c>
      <c r="BJ265" s="16" t="s">
        <v>84</v>
      </c>
      <c r="BK265" s="234">
        <f>ROUND(I265*H265,2)</f>
        <v>0</v>
      </c>
      <c r="BL265" s="16" t="s">
        <v>140</v>
      </c>
      <c r="BM265" s="233" t="s">
        <v>380</v>
      </c>
    </row>
    <row r="266" s="13" customFormat="1">
      <c r="B266" s="246"/>
      <c r="C266" s="247"/>
      <c r="D266" s="237" t="s">
        <v>150</v>
      </c>
      <c r="E266" s="248" t="s">
        <v>1</v>
      </c>
      <c r="F266" s="249" t="s">
        <v>381</v>
      </c>
      <c r="G266" s="247"/>
      <c r="H266" s="250">
        <v>60</v>
      </c>
      <c r="I266" s="251"/>
      <c r="J266" s="247"/>
      <c r="K266" s="247"/>
      <c r="L266" s="252"/>
      <c r="M266" s="257"/>
      <c r="N266" s="258"/>
      <c r="O266" s="258"/>
      <c r="P266" s="258"/>
      <c r="Q266" s="258"/>
      <c r="R266" s="258"/>
      <c r="S266" s="258"/>
      <c r="T266" s="259"/>
      <c r="AT266" s="256" t="s">
        <v>150</v>
      </c>
      <c r="AU266" s="256" t="s">
        <v>86</v>
      </c>
      <c r="AV266" s="13" t="s">
        <v>86</v>
      </c>
      <c r="AW266" s="13" t="s">
        <v>32</v>
      </c>
      <c r="AX266" s="13" t="s">
        <v>84</v>
      </c>
      <c r="AY266" s="256" t="s">
        <v>141</v>
      </c>
    </row>
    <row r="267" s="1" customFormat="1" ht="16.5" customHeight="1">
      <c r="B267" s="37"/>
      <c r="C267" s="222" t="s">
        <v>382</v>
      </c>
      <c r="D267" s="222" t="s">
        <v>144</v>
      </c>
      <c r="E267" s="223" t="s">
        <v>383</v>
      </c>
      <c r="F267" s="224" t="s">
        <v>384</v>
      </c>
      <c r="G267" s="225" t="s">
        <v>360</v>
      </c>
      <c r="H267" s="226">
        <v>60</v>
      </c>
      <c r="I267" s="227"/>
      <c r="J267" s="228">
        <f>ROUND(I267*H267,2)</f>
        <v>0</v>
      </c>
      <c r="K267" s="224" t="s">
        <v>177</v>
      </c>
      <c r="L267" s="42"/>
      <c r="M267" s="229" t="s">
        <v>1</v>
      </c>
      <c r="N267" s="230" t="s">
        <v>41</v>
      </c>
      <c r="O267" s="85"/>
      <c r="P267" s="231">
        <f>O267*H267</f>
        <v>0</v>
      </c>
      <c r="Q267" s="231">
        <v>0.037379999999999997</v>
      </c>
      <c r="R267" s="231">
        <f>Q267*H267</f>
        <v>2.2427999999999999</v>
      </c>
      <c r="S267" s="231">
        <v>0</v>
      </c>
      <c r="T267" s="232">
        <f>S267*H267</f>
        <v>0</v>
      </c>
      <c r="AR267" s="233" t="s">
        <v>140</v>
      </c>
      <c r="AT267" s="233" t="s">
        <v>144</v>
      </c>
      <c r="AU267" s="233" t="s">
        <v>86</v>
      </c>
      <c r="AY267" s="16" t="s">
        <v>141</v>
      </c>
      <c r="BE267" s="234">
        <f>IF(N267="základní",J267,0)</f>
        <v>0</v>
      </c>
      <c r="BF267" s="234">
        <f>IF(N267="snížená",J267,0)</f>
        <v>0</v>
      </c>
      <c r="BG267" s="234">
        <f>IF(N267="zákl. přenesená",J267,0)</f>
        <v>0</v>
      </c>
      <c r="BH267" s="234">
        <f>IF(N267="sníž. přenesená",J267,0)</f>
        <v>0</v>
      </c>
      <c r="BI267" s="234">
        <f>IF(N267="nulová",J267,0)</f>
        <v>0</v>
      </c>
      <c r="BJ267" s="16" t="s">
        <v>84</v>
      </c>
      <c r="BK267" s="234">
        <f>ROUND(I267*H267,2)</f>
        <v>0</v>
      </c>
      <c r="BL267" s="16" t="s">
        <v>140</v>
      </c>
      <c r="BM267" s="233" t="s">
        <v>385</v>
      </c>
    </row>
    <row r="268" s="12" customFormat="1">
      <c r="B268" s="235"/>
      <c r="C268" s="236"/>
      <c r="D268" s="237" t="s">
        <v>150</v>
      </c>
      <c r="E268" s="238" t="s">
        <v>1</v>
      </c>
      <c r="F268" s="239" t="s">
        <v>386</v>
      </c>
      <c r="G268" s="236"/>
      <c r="H268" s="238" t="s">
        <v>1</v>
      </c>
      <c r="I268" s="240"/>
      <c r="J268" s="236"/>
      <c r="K268" s="236"/>
      <c r="L268" s="241"/>
      <c r="M268" s="242"/>
      <c r="N268" s="243"/>
      <c r="O268" s="243"/>
      <c r="P268" s="243"/>
      <c r="Q268" s="243"/>
      <c r="R268" s="243"/>
      <c r="S268" s="243"/>
      <c r="T268" s="244"/>
      <c r="AT268" s="245" t="s">
        <v>150</v>
      </c>
      <c r="AU268" s="245" t="s">
        <v>86</v>
      </c>
      <c r="AV268" s="12" t="s">
        <v>84</v>
      </c>
      <c r="AW268" s="12" t="s">
        <v>32</v>
      </c>
      <c r="AX268" s="12" t="s">
        <v>76</v>
      </c>
      <c r="AY268" s="245" t="s">
        <v>141</v>
      </c>
    </row>
    <row r="269" s="12" customFormat="1">
      <c r="B269" s="235"/>
      <c r="C269" s="236"/>
      <c r="D269" s="237" t="s">
        <v>150</v>
      </c>
      <c r="E269" s="238" t="s">
        <v>1</v>
      </c>
      <c r="F269" s="239" t="s">
        <v>387</v>
      </c>
      <c r="G269" s="236"/>
      <c r="H269" s="238" t="s">
        <v>1</v>
      </c>
      <c r="I269" s="240"/>
      <c r="J269" s="236"/>
      <c r="K269" s="236"/>
      <c r="L269" s="241"/>
      <c r="M269" s="242"/>
      <c r="N269" s="243"/>
      <c r="O269" s="243"/>
      <c r="P269" s="243"/>
      <c r="Q269" s="243"/>
      <c r="R269" s="243"/>
      <c r="S269" s="243"/>
      <c r="T269" s="244"/>
      <c r="AT269" s="245" t="s">
        <v>150</v>
      </c>
      <c r="AU269" s="245" t="s">
        <v>86</v>
      </c>
      <c r="AV269" s="12" t="s">
        <v>84</v>
      </c>
      <c r="AW269" s="12" t="s">
        <v>32</v>
      </c>
      <c r="AX269" s="12" t="s">
        <v>76</v>
      </c>
      <c r="AY269" s="245" t="s">
        <v>141</v>
      </c>
    </row>
    <row r="270" s="13" customFormat="1">
      <c r="B270" s="246"/>
      <c r="C270" s="247"/>
      <c r="D270" s="237" t="s">
        <v>150</v>
      </c>
      <c r="E270" s="248" t="s">
        <v>1</v>
      </c>
      <c r="F270" s="249" t="s">
        <v>388</v>
      </c>
      <c r="G270" s="247"/>
      <c r="H270" s="250">
        <v>60</v>
      </c>
      <c r="I270" s="251"/>
      <c r="J270" s="247"/>
      <c r="K270" s="247"/>
      <c r="L270" s="252"/>
      <c r="M270" s="257"/>
      <c r="N270" s="258"/>
      <c r="O270" s="258"/>
      <c r="P270" s="258"/>
      <c r="Q270" s="258"/>
      <c r="R270" s="258"/>
      <c r="S270" s="258"/>
      <c r="T270" s="259"/>
      <c r="AT270" s="256" t="s">
        <v>150</v>
      </c>
      <c r="AU270" s="256" t="s">
        <v>86</v>
      </c>
      <c r="AV270" s="13" t="s">
        <v>86</v>
      </c>
      <c r="AW270" s="13" t="s">
        <v>32</v>
      </c>
      <c r="AX270" s="13" t="s">
        <v>84</v>
      </c>
      <c r="AY270" s="256" t="s">
        <v>141</v>
      </c>
    </row>
    <row r="271" s="1" customFormat="1" ht="16.5" customHeight="1">
      <c r="B271" s="37"/>
      <c r="C271" s="222" t="s">
        <v>389</v>
      </c>
      <c r="D271" s="222" t="s">
        <v>144</v>
      </c>
      <c r="E271" s="223" t="s">
        <v>390</v>
      </c>
      <c r="F271" s="224" t="s">
        <v>391</v>
      </c>
      <c r="G271" s="225" t="s">
        <v>360</v>
      </c>
      <c r="H271" s="226">
        <v>8</v>
      </c>
      <c r="I271" s="227"/>
      <c r="J271" s="228">
        <f>ROUND(I271*H271,2)</f>
        <v>0</v>
      </c>
      <c r="K271" s="224" t="s">
        <v>1</v>
      </c>
      <c r="L271" s="42"/>
      <c r="M271" s="229" t="s">
        <v>1</v>
      </c>
      <c r="N271" s="230" t="s">
        <v>41</v>
      </c>
      <c r="O271" s="85"/>
      <c r="P271" s="231">
        <f>O271*H271</f>
        <v>0</v>
      </c>
      <c r="Q271" s="231">
        <v>0</v>
      </c>
      <c r="R271" s="231">
        <f>Q271*H271</f>
        <v>0</v>
      </c>
      <c r="S271" s="231">
        <v>0</v>
      </c>
      <c r="T271" s="232">
        <f>S271*H271</f>
        <v>0</v>
      </c>
      <c r="AR271" s="233" t="s">
        <v>140</v>
      </c>
      <c r="AT271" s="233" t="s">
        <v>144</v>
      </c>
      <c r="AU271" s="233" t="s">
        <v>86</v>
      </c>
      <c r="AY271" s="16" t="s">
        <v>141</v>
      </c>
      <c r="BE271" s="234">
        <f>IF(N271="základní",J271,0)</f>
        <v>0</v>
      </c>
      <c r="BF271" s="234">
        <f>IF(N271="snížená",J271,0)</f>
        <v>0</v>
      </c>
      <c r="BG271" s="234">
        <f>IF(N271="zákl. přenesená",J271,0)</f>
        <v>0</v>
      </c>
      <c r="BH271" s="234">
        <f>IF(N271="sníž. přenesená",J271,0)</f>
        <v>0</v>
      </c>
      <c r="BI271" s="234">
        <f>IF(N271="nulová",J271,0)</f>
        <v>0</v>
      </c>
      <c r="BJ271" s="16" t="s">
        <v>84</v>
      </c>
      <c r="BK271" s="234">
        <f>ROUND(I271*H271,2)</f>
        <v>0</v>
      </c>
      <c r="BL271" s="16" t="s">
        <v>140</v>
      </c>
      <c r="BM271" s="233" t="s">
        <v>392</v>
      </c>
    </row>
    <row r="272" s="13" customFormat="1">
      <c r="B272" s="246"/>
      <c r="C272" s="247"/>
      <c r="D272" s="237" t="s">
        <v>150</v>
      </c>
      <c r="E272" s="248" t="s">
        <v>1</v>
      </c>
      <c r="F272" s="249" t="s">
        <v>228</v>
      </c>
      <c r="G272" s="247"/>
      <c r="H272" s="250">
        <v>8</v>
      </c>
      <c r="I272" s="251"/>
      <c r="J272" s="247"/>
      <c r="K272" s="247"/>
      <c r="L272" s="252"/>
      <c r="M272" s="257"/>
      <c r="N272" s="258"/>
      <c r="O272" s="258"/>
      <c r="P272" s="258"/>
      <c r="Q272" s="258"/>
      <c r="R272" s="258"/>
      <c r="S272" s="258"/>
      <c r="T272" s="259"/>
      <c r="AT272" s="256" t="s">
        <v>150</v>
      </c>
      <c r="AU272" s="256" t="s">
        <v>86</v>
      </c>
      <c r="AV272" s="13" t="s">
        <v>86</v>
      </c>
      <c r="AW272" s="13" t="s">
        <v>32</v>
      </c>
      <c r="AX272" s="13" t="s">
        <v>84</v>
      </c>
      <c r="AY272" s="256" t="s">
        <v>141</v>
      </c>
    </row>
    <row r="273" s="1" customFormat="1" ht="16.5" customHeight="1">
      <c r="B273" s="37"/>
      <c r="C273" s="222" t="s">
        <v>393</v>
      </c>
      <c r="D273" s="222" t="s">
        <v>144</v>
      </c>
      <c r="E273" s="223" t="s">
        <v>394</v>
      </c>
      <c r="F273" s="224" t="s">
        <v>395</v>
      </c>
      <c r="G273" s="225" t="s">
        <v>360</v>
      </c>
      <c r="H273" s="226">
        <v>118</v>
      </c>
      <c r="I273" s="227"/>
      <c r="J273" s="228">
        <f>ROUND(I273*H273,2)</f>
        <v>0</v>
      </c>
      <c r="K273" s="224" t="s">
        <v>177</v>
      </c>
      <c r="L273" s="42"/>
      <c r="M273" s="229" t="s">
        <v>1</v>
      </c>
      <c r="N273" s="230" t="s">
        <v>41</v>
      </c>
      <c r="O273" s="85"/>
      <c r="P273" s="231">
        <f>O273*H273</f>
        <v>0</v>
      </c>
      <c r="Q273" s="231">
        <v>0.00051999999999999995</v>
      </c>
      <c r="R273" s="231">
        <f>Q273*H273</f>
        <v>0.061359999999999998</v>
      </c>
      <c r="S273" s="231">
        <v>0</v>
      </c>
      <c r="T273" s="232">
        <f>S273*H273</f>
        <v>0</v>
      </c>
      <c r="AR273" s="233" t="s">
        <v>140</v>
      </c>
      <c r="AT273" s="233" t="s">
        <v>144</v>
      </c>
      <c r="AU273" s="233" t="s">
        <v>86</v>
      </c>
      <c r="AY273" s="16" t="s">
        <v>141</v>
      </c>
      <c r="BE273" s="234">
        <f>IF(N273="základní",J273,0)</f>
        <v>0</v>
      </c>
      <c r="BF273" s="234">
        <f>IF(N273="snížená",J273,0)</f>
        <v>0</v>
      </c>
      <c r="BG273" s="234">
        <f>IF(N273="zákl. přenesená",J273,0)</f>
        <v>0</v>
      </c>
      <c r="BH273" s="234">
        <f>IF(N273="sníž. přenesená",J273,0)</f>
        <v>0</v>
      </c>
      <c r="BI273" s="234">
        <f>IF(N273="nulová",J273,0)</f>
        <v>0</v>
      </c>
      <c r="BJ273" s="16" t="s">
        <v>84</v>
      </c>
      <c r="BK273" s="234">
        <f>ROUND(I273*H273,2)</f>
        <v>0</v>
      </c>
      <c r="BL273" s="16" t="s">
        <v>140</v>
      </c>
      <c r="BM273" s="233" t="s">
        <v>396</v>
      </c>
    </row>
    <row r="274" s="1" customFormat="1" ht="24" customHeight="1">
      <c r="B274" s="37"/>
      <c r="C274" s="222" t="s">
        <v>397</v>
      </c>
      <c r="D274" s="222" t="s">
        <v>144</v>
      </c>
      <c r="E274" s="223" t="s">
        <v>398</v>
      </c>
      <c r="F274" s="224" t="s">
        <v>399</v>
      </c>
      <c r="G274" s="225" t="s">
        <v>240</v>
      </c>
      <c r="H274" s="226">
        <v>589.54399999999998</v>
      </c>
      <c r="I274" s="227"/>
      <c r="J274" s="228">
        <f>ROUND(I274*H274,2)</f>
        <v>0</v>
      </c>
      <c r="K274" s="224" t="s">
        <v>1</v>
      </c>
      <c r="L274" s="42"/>
      <c r="M274" s="229" t="s">
        <v>1</v>
      </c>
      <c r="N274" s="230" t="s">
        <v>41</v>
      </c>
      <c r="O274" s="85"/>
      <c r="P274" s="231">
        <f>O274*H274</f>
        <v>0</v>
      </c>
      <c r="Q274" s="231">
        <v>0</v>
      </c>
      <c r="R274" s="231">
        <f>Q274*H274</f>
        <v>0</v>
      </c>
      <c r="S274" s="231">
        <v>0</v>
      </c>
      <c r="T274" s="232">
        <f>S274*H274</f>
        <v>0</v>
      </c>
      <c r="AR274" s="233" t="s">
        <v>140</v>
      </c>
      <c r="AT274" s="233" t="s">
        <v>144</v>
      </c>
      <c r="AU274" s="233" t="s">
        <v>86</v>
      </c>
      <c r="AY274" s="16" t="s">
        <v>141</v>
      </c>
      <c r="BE274" s="234">
        <f>IF(N274="základní",J274,0)</f>
        <v>0</v>
      </c>
      <c r="BF274" s="234">
        <f>IF(N274="snížená",J274,0)</f>
        <v>0</v>
      </c>
      <c r="BG274" s="234">
        <f>IF(N274="zákl. přenesená",J274,0)</f>
        <v>0</v>
      </c>
      <c r="BH274" s="234">
        <f>IF(N274="sníž. přenesená",J274,0)</f>
        <v>0</v>
      </c>
      <c r="BI274" s="234">
        <f>IF(N274="nulová",J274,0)</f>
        <v>0</v>
      </c>
      <c r="BJ274" s="16" t="s">
        <v>84</v>
      </c>
      <c r="BK274" s="234">
        <f>ROUND(I274*H274,2)</f>
        <v>0</v>
      </c>
      <c r="BL274" s="16" t="s">
        <v>140</v>
      </c>
      <c r="BM274" s="233" t="s">
        <v>400</v>
      </c>
    </row>
    <row r="275" s="13" customFormat="1">
      <c r="B275" s="246"/>
      <c r="C275" s="247"/>
      <c r="D275" s="237" t="s">
        <v>150</v>
      </c>
      <c r="E275" s="248" t="s">
        <v>1</v>
      </c>
      <c r="F275" s="249" t="s">
        <v>401</v>
      </c>
      <c r="G275" s="247"/>
      <c r="H275" s="250">
        <v>589.54399999999998</v>
      </c>
      <c r="I275" s="251"/>
      <c r="J275" s="247"/>
      <c r="K275" s="247"/>
      <c r="L275" s="252"/>
      <c r="M275" s="257"/>
      <c r="N275" s="258"/>
      <c r="O275" s="258"/>
      <c r="P275" s="258"/>
      <c r="Q275" s="258"/>
      <c r="R275" s="258"/>
      <c r="S275" s="258"/>
      <c r="T275" s="259"/>
      <c r="AT275" s="256" t="s">
        <v>150</v>
      </c>
      <c r="AU275" s="256" t="s">
        <v>86</v>
      </c>
      <c r="AV275" s="13" t="s">
        <v>86</v>
      </c>
      <c r="AW275" s="13" t="s">
        <v>32</v>
      </c>
      <c r="AX275" s="13" t="s">
        <v>84</v>
      </c>
      <c r="AY275" s="256" t="s">
        <v>141</v>
      </c>
    </row>
    <row r="276" s="1" customFormat="1" ht="36" customHeight="1">
      <c r="B276" s="37"/>
      <c r="C276" s="222" t="s">
        <v>402</v>
      </c>
      <c r="D276" s="222" t="s">
        <v>144</v>
      </c>
      <c r="E276" s="223" t="s">
        <v>403</v>
      </c>
      <c r="F276" s="224" t="s">
        <v>404</v>
      </c>
      <c r="G276" s="225" t="s">
        <v>176</v>
      </c>
      <c r="H276" s="226">
        <v>4542.6149999999998</v>
      </c>
      <c r="I276" s="227"/>
      <c r="J276" s="228">
        <f>ROUND(I276*H276,2)</f>
        <v>0</v>
      </c>
      <c r="K276" s="224" t="s">
        <v>1</v>
      </c>
      <c r="L276" s="42"/>
      <c r="M276" s="229" t="s">
        <v>1</v>
      </c>
      <c r="N276" s="230" t="s">
        <v>41</v>
      </c>
      <c r="O276" s="85"/>
      <c r="P276" s="231">
        <f>O276*H276</f>
        <v>0</v>
      </c>
      <c r="Q276" s="231">
        <v>0</v>
      </c>
      <c r="R276" s="231">
        <f>Q276*H276</f>
        <v>0</v>
      </c>
      <c r="S276" s="231">
        <v>0</v>
      </c>
      <c r="T276" s="232">
        <f>S276*H276</f>
        <v>0</v>
      </c>
      <c r="AR276" s="233" t="s">
        <v>140</v>
      </c>
      <c r="AT276" s="233" t="s">
        <v>144</v>
      </c>
      <c r="AU276" s="233" t="s">
        <v>86</v>
      </c>
      <c r="AY276" s="16" t="s">
        <v>141</v>
      </c>
      <c r="BE276" s="234">
        <f>IF(N276="základní",J276,0)</f>
        <v>0</v>
      </c>
      <c r="BF276" s="234">
        <f>IF(N276="snížená",J276,0)</f>
        <v>0</v>
      </c>
      <c r="BG276" s="234">
        <f>IF(N276="zákl. přenesená",J276,0)</f>
        <v>0</v>
      </c>
      <c r="BH276" s="234">
        <f>IF(N276="sníž. přenesená",J276,0)</f>
        <v>0</v>
      </c>
      <c r="BI276" s="234">
        <f>IF(N276="nulová",J276,0)</f>
        <v>0</v>
      </c>
      <c r="BJ276" s="16" t="s">
        <v>84</v>
      </c>
      <c r="BK276" s="234">
        <f>ROUND(I276*H276,2)</f>
        <v>0</v>
      </c>
      <c r="BL276" s="16" t="s">
        <v>140</v>
      </c>
      <c r="BM276" s="233" t="s">
        <v>405</v>
      </c>
    </row>
    <row r="277" s="12" customFormat="1">
      <c r="B277" s="235"/>
      <c r="C277" s="236"/>
      <c r="D277" s="237" t="s">
        <v>150</v>
      </c>
      <c r="E277" s="238" t="s">
        <v>1</v>
      </c>
      <c r="F277" s="239" t="s">
        <v>406</v>
      </c>
      <c r="G277" s="236"/>
      <c r="H277" s="238" t="s">
        <v>1</v>
      </c>
      <c r="I277" s="240"/>
      <c r="J277" s="236"/>
      <c r="K277" s="236"/>
      <c r="L277" s="241"/>
      <c r="M277" s="242"/>
      <c r="N277" s="243"/>
      <c r="O277" s="243"/>
      <c r="P277" s="243"/>
      <c r="Q277" s="243"/>
      <c r="R277" s="243"/>
      <c r="S277" s="243"/>
      <c r="T277" s="244"/>
      <c r="AT277" s="245" t="s">
        <v>150</v>
      </c>
      <c r="AU277" s="245" t="s">
        <v>86</v>
      </c>
      <c r="AV277" s="12" t="s">
        <v>84</v>
      </c>
      <c r="AW277" s="12" t="s">
        <v>32</v>
      </c>
      <c r="AX277" s="12" t="s">
        <v>76</v>
      </c>
      <c r="AY277" s="245" t="s">
        <v>141</v>
      </c>
    </row>
    <row r="278" s="12" customFormat="1">
      <c r="B278" s="235"/>
      <c r="C278" s="236"/>
      <c r="D278" s="237" t="s">
        <v>150</v>
      </c>
      <c r="E278" s="238" t="s">
        <v>1</v>
      </c>
      <c r="F278" s="239" t="s">
        <v>213</v>
      </c>
      <c r="G278" s="236"/>
      <c r="H278" s="238" t="s">
        <v>1</v>
      </c>
      <c r="I278" s="240"/>
      <c r="J278" s="236"/>
      <c r="K278" s="236"/>
      <c r="L278" s="241"/>
      <c r="M278" s="242"/>
      <c r="N278" s="243"/>
      <c r="O278" s="243"/>
      <c r="P278" s="243"/>
      <c r="Q278" s="243"/>
      <c r="R278" s="243"/>
      <c r="S278" s="243"/>
      <c r="T278" s="244"/>
      <c r="AT278" s="245" t="s">
        <v>150</v>
      </c>
      <c r="AU278" s="245" t="s">
        <v>86</v>
      </c>
      <c r="AV278" s="12" t="s">
        <v>84</v>
      </c>
      <c r="AW278" s="12" t="s">
        <v>32</v>
      </c>
      <c r="AX278" s="12" t="s">
        <v>76</v>
      </c>
      <c r="AY278" s="245" t="s">
        <v>141</v>
      </c>
    </row>
    <row r="279" s="12" customFormat="1">
      <c r="B279" s="235"/>
      <c r="C279" s="236"/>
      <c r="D279" s="237" t="s">
        <v>150</v>
      </c>
      <c r="E279" s="238" t="s">
        <v>1</v>
      </c>
      <c r="F279" s="239" t="s">
        <v>214</v>
      </c>
      <c r="G279" s="236"/>
      <c r="H279" s="238" t="s">
        <v>1</v>
      </c>
      <c r="I279" s="240"/>
      <c r="J279" s="236"/>
      <c r="K279" s="236"/>
      <c r="L279" s="241"/>
      <c r="M279" s="242"/>
      <c r="N279" s="243"/>
      <c r="O279" s="243"/>
      <c r="P279" s="243"/>
      <c r="Q279" s="243"/>
      <c r="R279" s="243"/>
      <c r="S279" s="243"/>
      <c r="T279" s="244"/>
      <c r="AT279" s="245" t="s">
        <v>150</v>
      </c>
      <c r="AU279" s="245" t="s">
        <v>86</v>
      </c>
      <c r="AV279" s="12" t="s">
        <v>84</v>
      </c>
      <c r="AW279" s="12" t="s">
        <v>32</v>
      </c>
      <c r="AX279" s="12" t="s">
        <v>76</v>
      </c>
      <c r="AY279" s="245" t="s">
        <v>141</v>
      </c>
    </row>
    <row r="280" s="13" customFormat="1">
      <c r="B280" s="246"/>
      <c r="C280" s="247"/>
      <c r="D280" s="237" t="s">
        <v>150</v>
      </c>
      <c r="E280" s="248" t="s">
        <v>1</v>
      </c>
      <c r="F280" s="249" t="s">
        <v>407</v>
      </c>
      <c r="G280" s="247"/>
      <c r="H280" s="250">
        <v>840.375</v>
      </c>
      <c r="I280" s="251"/>
      <c r="J280" s="247"/>
      <c r="K280" s="247"/>
      <c r="L280" s="252"/>
      <c r="M280" s="257"/>
      <c r="N280" s="258"/>
      <c r="O280" s="258"/>
      <c r="P280" s="258"/>
      <c r="Q280" s="258"/>
      <c r="R280" s="258"/>
      <c r="S280" s="258"/>
      <c r="T280" s="259"/>
      <c r="AT280" s="256" t="s">
        <v>150</v>
      </c>
      <c r="AU280" s="256" t="s">
        <v>86</v>
      </c>
      <c r="AV280" s="13" t="s">
        <v>86</v>
      </c>
      <c r="AW280" s="13" t="s">
        <v>32</v>
      </c>
      <c r="AX280" s="13" t="s">
        <v>76</v>
      </c>
      <c r="AY280" s="256" t="s">
        <v>141</v>
      </c>
    </row>
    <row r="281" s="13" customFormat="1">
      <c r="B281" s="246"/>
      <c r="C281" s="247"/>
      <c r="D281" s="237" t="s">
        <v>150</v>
      </c>
      <c r="E281" s="248" t="s">
        <v>1</v>
      </c>
      <c r="F281" s="249" t="s">
        <v>408</v>
      </c>
      <c r="G281" s="247"/>
      <c r="H281" s="250">
        <v>2856.625</v>
      </c>
      <c r="I281" s="251"/>
      <c r="J281" s="247"/>
      <c r="K281" s="247"/>
      <c r="L281" s="252"/>
      <c r="M281" s="257"/>
      <c r="N281" s="258"/>
      <c r="O281" s="258"/>
      <c r="P281" s="258"/>
      <c r="Q281" s="258"/>
      <c r="R281" s="258"/>
      <c r="S281" s="258"/>
      <c r="T281" s="259"/>
      <c r="AT281" s="256" t="s">
        <v>150</v>
      </c>
      <c r="AU281" s="256" t="s">
        <v>86</v>
      </c>
      <c r="AV281" s="13" t="s">
        <v>86</v>
      </c>
      <c r="AW281" s="13" t="s">
        <v>32</v>
      </c>
      <c r="AX281" s="13" t="s">
        <v>76</v>
      </c>
      <c r="AY281" s="256" t="s">
        <v>141</v>
      </c>
    </row>
    <row r="282" s="13" customFormat="1">
      <c r="B282" s="246"/>
      <c r="C282" s="247"/>
      <c r="D282" s="237" t="s">
        <v>150</v>
      </c>
      <c r="E282" s="248" t="s">
        <v>1</v>
      </c>
      <c r="F282" s="249" t="s">
        <v>409</v>
      </c>
      <c r="G282" s="247"/>
      <c r="H282" s="250">
        <v>845.61500000000001</v>
      </c>
      <c r="I282" s="251"/>
      <c r="J282" s="247"/>
      <c r="K282" s="247"/>
      <c r="L282" s="252"/>
      <c r="M282" s="257"/>
      <c r="N282" s="258"/>
      <c r="O282" s="258"/>
      <c r="P282" s="258"/>
      <c r="Q282" s="258"/>
      <c r="R282" s="258"/>
      <c r="S282" s="258"/>
      <c r="T282" s="259"/>
      <c r="AT282" s="256" t="s">
        <v>150</v>
      </c>
      <c r="AU282" s="256" t="s">
        <v>86</v>
      </c>
      <c r="AV282" s="13" t="s">
        <v>86</v>
      </c>
      <c r="AW282" s="13" t="s">
        <v>32</v>
      </c>
      <c r="AX282" s="13" t="s">
        <v>76</v>
      </c>
      <c r="AY282" s="256" t="s">
        <v>141</v>
      </c>
    </row>
    <row r="283" s="14" customFormat="1">
      <c r="B283" s="260"/>
      <c r="C283" s="261"/>
      <c r="D283" s="237" t="s">
        <v>150</v>
      </c>
      <c r="E283" s="262" t="s">
        <v>1</v>
      </c>
      <c r="F283" s="263" t="s">
        <v>183</v>
      </c>
      <c r="G283" s="261"/>
      <c r="H283" s="264">
        <v>4542.6149999999998</v>
      </c>
      <c r="I283" s="265"/>
      <c r="J283" s="261"/>
      <c r="K283" s="261"/>
      <c r="L283" s="266"/>
      <c r="M283" s="267"/>
      <c r="N283" s="268"/>
      <c r="O283" s="268"/>
      <c r="P283" s="268"/>
      <c r="Q283" s="268"/>
      <c r="R283" s="268"/>
      <c r="S283" s="268"/>
      <c r="T283" s="269"/>
      <c r="AT283" s="270" t="s">
        <v>150</v>
      </c>
      <c r="AU283" s="270" t="s">
        <v>86</v>
      </c>
      <c r="AV283" s="14" t="s">
        <v>140</v>
      </c>
      <c r="AW283" s="14" t="s">
        <v>32</v>
      </c>
      <c r="AX283" s="14" t="s">
        <v>84</v>
      </c>
      <c r="AY283" s="270" t="s">
        <v>141</v>
      </c>
    </row>
    <row r="284" s="1" customFormat="1" ht="36" customHeight="1">
      <c r="B284" s="37"/>
      <c r="C284" s="222" t="s">
        <v>410</v>
      </c>
      <c r="D284" s="222" t="s">
        <v>144</v>
      </c>
      <c r="E284" s="223" t="s">
        <v>411</v>
      </c>
      <c r="F284" s="224" t="s">
        <v>412</v>
      </c>
      <c r="G284" s="225" t="s">
        <v>176</v>
      </c>
      <c r="H284" s="226">
        <v>2013.1600000000001</v>
      </c>
      <c r="I284" s="227"/>
      <c r="J284" s="228">
        <f>ROUND(I284*H284,2)</f>
        <v>0</v>
      </c>
      <c r="K284" s="224" t="s">
        <v>177</v>
      </c>
      <c r="L284" s="42"/>
      <c r="M284" s="229" t="s">
        <v>1</v>
      </c>
      <c r="N284" s="230" t="s">
        <v>41</v>
      </c>
      <c r="O284" s="85"/>
      <c r="P284" s="231">
        <f>O284*H284</f>
        <v>0</v>
      </c>
      <c r="Q284" s="231">
        <v>0</v>
      </c>
      <c r="R284" s="231">
        <f>Q284*H284</f>
        <v>0</v>
      </c>
      <c r="S284" s="231">
        <v>0</v>
      </c>
      <c r="T284" s="232">
        <f>S284*H284</f>
        <v>0</v>
      </c>
      <c r="AR284" s="233" t="s">
        <v>140</v>
      </c>
      <c r="AT284" s="233" t="s">
        <v>144</v>
      </c>
      <c r="AU284" s="233" t="s">
        <v>86</v>
      </c>
      <c r="AY284" s="16" t="s">
        <v>141</v>
      </c>
      <c r="BE284" s="234">
        <f>IF(N284="základní",J284,0)</f>
        <v>0</v>
      </c>
      <c r="BF284" s="234">
        <f>IF(N284="snížená",J284,0)</f>
        <v>0</v>
      </c>
      <c r="BG284" s="234">
        <f>IF(N284="zákl. přenesená",J284,0)</f>
        <v>0</v>
      </c>
      <c r="BH284" s="234">
        <f>IF(N284="sníž. přenesená",J284,0)</f>
        <v>0</v>
      </c>
      <c r="BI284" s="234">
        <f>IF(N284="nulová",J284,0)</f>
        <v>0</v>
      </c>
      <c r="BJ284" s="16" t="s">
        <v>84</v>
      </c>
      <c r="BK284" s="234">
        <f>ROUND(I284*H284,2)</f>
        <v>0</v>
      </c>
      <c r="BL284" s="16" t="s">
        <v>140</v>
      </c>
      <c r="BM284" s="233" t="s">
        <v>413</v>
      </c>
    </row>
    <row r="285" s="12" customFormat="1">
      <c r="B285" s="235"/>
      <c r="C285" s="236"/>
      <c r="D285" s="237" t="s">
        <v>150</v>
      </c>
      <c r="E285" s="238" t="s">
        <v>1</v>
      </c>
      <c r="F285" s="239" t="s">
        <v>414</v>
      </c>
      <c r="G285" s="236"/>
      <c r="H285" s="238" t="s">
        <v>1</v>
      </c>
      <c r="I285" s="240"/>
      <c r="J285" s="236"/>
      <c r="K285" s="236"/>
      <c r="L285" s="241"/>
      <c r="M285" s="242"/>
      <c r="N285" s="243"/>
      <c r="O285" s="243"/>
      <c r="P285" s="243"/>
      <c r="Q285" s="243"/>
      <c r="R285" s="243"/>
      <c r="S285" s="243"/>
      <c r="T285" s="244"/>
      <c r="AT285" s="245" t="s">
        <v>150</v>
      </c>
      <c r="AU285" s="245" t="s">
        <v>86</v>
      </c>
      <c r="AV285" s="12" t="s">
        <v>84</v>
      </c>
      <c r="AW285" s="12" t="s">
        <v>32</v>
      </c>
      <c r="AX285" s="12" t="s">
        <v>76</v>
      </c>
      <c r="AY285" s="245" t="s">
        <v>141</v>
      </c>
    </row>
    <row r="286" s="12" customFormat="1">
      <c r="B286" s="235"/>
      <c r="C286" s="236"/>
      <c r="D286" s="237" t="s">
        <v>150</v>
      </c>
      <c r="E286" s="238" t="s">
        <v>1</v>
      </c>
      <c r="F286" s="239" t="s">
        <v>415</v>
      </c>
      <c r="G286" s="236"/>
      <c r="H286" s="238" t="s">
        <v>1</v>
      </c>
      <c r="I286" s="240"/>
      <c r="J286" s="236"/>
      <c r="K286" s="236"/>
      <c r="L286" s="241"/>
      <c r="M286" s="242"/>
      <c r="N286" s="243"/>
      <c r="O286" s="243"/>
      <c r="P286" s="243"/>
      <c r="Q286" s="243"/>
      <c r="R286" s="243"/>
      <c r="S286" s="243"/>
      <c r="T286" s="244"/>
      <c r="AT286" s="245" t="s">
        <v>150</v>
      </c>
      <c r="AU286" s="245" t="s">
        <v>86</v>
      </c>
      <c r="AV286" s="12" t="s">
        <v>84</v>
      </c>
      <c r="AW286" s="12" t="s">
        <v>32</v>
      </c>
      <c r="AX286" s="12" t="s">
        <v>76</v>
      </c>
      <c r="AY286" s="245" t="s">
        <v>141</v>
      </c>
    </row>
    <row r="287" s="13" customFormat="1">
      <c r="B287" s="246"/>
      <c r="C287" s="247"/>
      <c r="D287" s="237" t="s">
        <v>150</v>
      </c>
      <c r="E287" s="248" t="s">
        <v>1</v>
      </c>
      <c r="F287" s="249" t="s">
        <v>416</v>
      </c>
      <c r="G287" s="247"/>
      <c r="H287" s="250">
        <v>364.53399999999999</v>
      </c>
      <c r="I287" s="251"/>
      <c r="J287" s="247"/>
      <c r="K287" s="247"/>
      <c r="L287" s="252"/>
      <c r="M287" s="257"/>
      <c r="N287" s="258"/>
      <c r="O287" s="258"/>
      <c r="P287" s="258"/>
      <c r="Q287" s="258"/>
      <c r="R287" s="258"/>
      <c r="S287" s="258"/>
      <c r="T287" s="259"/>
      <c r="AT287" s="256" t="s">
        <v>150</v>
      </c>
      <c r="AU287" s="256" t="s">
        <v>86</v>
      </c>
      <c r="AV287" s="13" t="s">
        <v>86</v>
      </c>
      <c r="AW287" s="13" t="s">
        <v>32</v>
      </c>
      <c r="AX287" s="13" t="s">
        <v>76</v>
      </c>
      <c r="AY287" s="256" t="s">
        <v>141</v>
      </c>
    </row>
    <row r="288" s="13" customFormat="1">
      <c r="B288" s="246"/>
      <c r="C288" s="247"/>
      <c r="D288" s="237" t="s">
        <v>150</v>
      </c>
      <c r="E288" s="248" t="s">
        <v>1</v>
      </c>
      <c r="F288" s="249" t="s">
        <v>417</v>
      </c>
      <c r="G288" s="247"/>
      <c r="H288" s="250">
        <v>1281.819</v>
      </c>
      <c r="I288" s="251"/>
      <c r="J288" s="247"/>
      <c r="K288" s="247"/>
      <c r="L288" s="252"/>
      <c r="M288" s="257"/>
      <c r="N288" s="258"/>
      <c r="O288" s="258"/>
      <c r="P288" s="258"/>
      <c r="Q288" s="258"/>
      <c r="R288" s="258"/>
      <c r="S288" s="258"/>
      <c r="T288" s="259"/>
      <c r="AT288" s="256" t="s">
        <v>150</v>
      </c>
      <c r="AU288" s="256" t="s">
        <v>86</v>
      </c>
      <c r="AV288" s="13" t="s">
        <v>86</v>
      </c>
      <c r="AW288" s="13" t="s">
        <v>32</v>
      </c>
      <c r="AX288" s="13" t="s">
        <v>76</v>
      </c>
      <c r="AY288" s="256" t="s">
        <v>141</v>
      </c>
    </row>
    <row r="289" s="13" customFormat="1">
      <c r="B289" s="246"/>
      <c r="C289" s="247"/>
      <c r="D289" s="237" t="s">
        <v>150</v>
      </c>
      <c r="E289" s="248" t="s">
        <v>1</v>
      </c>
      <c r="F289" s="249" t="s">
        <v>418</v>
      </c>
      <c r="G289" s="247"/>
      <c r="H289" s="250">
        <v>366.80700000000002</v>
      </c>
      <c r="I289" s="251"/>
      <c r="J289" s="247"/>
      <c r="K289" s="247"/>
      <c r="L289" s="252"/>
      <c r="M289" s="257"/>
      <c r="N289" s="258"/>
      <c r="O289" s="258"/>
      <c r="P289" s="258"/>
      <c r="Q289" s="258"/>
      <c r="R289" s="258"/>
      <c r="S289" s="258"/>
      <c r="T289" s="259"/>
      <c r="AT289" s="256" t="s">
        <v>150</v>
      </c>
      <c r="AU289" s="256" t="s">
        <v>86</v>
      </c>
      <c r="AV289" s="13" t="s">
        <v>86</v>
      </c>
      <c r="AW289" s="13" t="s">
        <v>32</v>
      </c>
      <c r="AX289" s="13" t="s">
        <v>76</v>
      </c>
      <c r="AY289" s="256" t="s">
        <v>141</v>
      </c>
    </row>
    <row r="290" s="14" customFormat="1">
      <c r="B290" s="260"/>
      <c r="C290" s="261"/>
      <c r="D290" s="237" t="s">
        <v>150</v>
      </c>
      <c r="E290" s="262" t="s">
        <v>1</v>
      </c>
      <c r="F290" s="263" t="s">
        <v>183</v>
      </c>
      <c r="G290" s="261"/>
      <c r="H290" s="264">
        <v>2013.1600000000001</v>
      </c>
      <c r="I290" s="265"/>
      <c r="J290" s="261"/>
      <c r="K290" s="261"/>
      <c r="L290" s="266"/>
      <c r="M290" s="267"/>
      <c r="N290" s="268"/>
      <c r="O290" s="268"/>
      <c r="P290" s="268"/>
      <c r="Q290" s="268"/>
      <c r="R290" s="268"/>
      <c r="S290" s="268"/>
      <c r="T290" s="269"/>
      <c r="AT290" s="270" t="s">
        <v>150</v>
      </c>
      <c r="AU290" s="270" t="s">
        <v>86</v>
      </c>
      <c r="AV290" s="14" t="s">
        <v>140</v>
      </c>
      <c r="AW290" s="14" t="s">
        <v>32</v>
      </c>
      <c r="AX290" s="14" t="s">
        <v>84</v>
      </c>
      <c r="AY290" s="270" t="s">
        <v>141</v>
      </c>
    </row>
    <row r="291" s="1" customFormat="1" ht="24" customHeight="1">
      <c r="B291" s="37"/>
      <c r="C291" s="222" t="s">
        <v>419</v>
      </c>
      <c r="D291" s="222" t="s">
        <v>144</v>
      </c>
      <c r="E291" s="223" t="s">
        <v>420</v>
      </c>
      <c r="F291" s="224" t="s">
        <v>421</v>
      </c>
      <c r="G291" s="225" t="s">
        <v>176</v>
      </c>
      <c r="H291" s="226">
        <v>231.77199999999999</v>
      </c>
      <c r="I291" s="227"/>
      <c r="J291" s="228">
        <f>ROUND(I291*H291,2)</f>
        <v>0</v>
      </c>
      <c r="K291" s="224" t="s">
        <v>186</v>
      </c>
      <c r="L291" s="42"/>
      <c r="M291" s="229" t="s">
        <v>1</v>
      </c>
      <c r="N291" s="230" t="s">
        <v>41</v>
      </c>
      <c r="O291" s="85"/>
      <c r="P291" s="231">
        <f>O291*H291</f>
        <v>0</v>
      </c>
      <c r="Q291" s="231">
        <v>0</v>
      </c>
      <c r="R291" s="231">
        <f>Q291*H291</f>
        <v>0</v>
      </c>
      <c r="S291" s="231">
        <v>0</v>
      </c>
      <c r="T291" s="232">
        <f>S291*H291</f>
        <v>0</v>
      </c>
      <c r="AR291" s="233" t="s">
        <v>140</v>
      </c>
      <c r="AT291" s="233" t="s">
        <v>144</v>
      </c>
      <c r="AU291" s="233" t="s">
        <v>86</v>
      </c>
      <c r="AY291" s="16" t="s">
        <v>141</v>
      </c>
      <c r="BE291" s="234">
        <f>IF(N291="základní",J291,0)</f>
        <v>0</v>
      </c>
      <c r="BF291" s="234">
        <f>IF(N291="snížená",J291,0)</f>
        <v>0</v>
      </c>
      <c r="BG291" s="234">
        <f>IF(N291="zákl. přenesená",J291,0)</f>
        <v>0</v>
      </c>
      <c r="BH291" s="234">
        <f>IF(N291="sníž. přenesená",J291,0)</f>
        <v>0</v>
      </c>
      <c r="BI291" s="234">
        <f>IF(N291="nulová",J291,0)</f>
        <v>0</v>
      </c>
      <c r="BJ291" s="16" t="s">
        <v>84</v>
      </c>
      <c r="BK291" s="234">
        <f>ROUND(I291*H291,2)</f>
        <v>0</v>
      </c>
      <c r="BL291" s="16" t="s">
        <v>140</v>
      </c>
      <c r="BM291" s="233" t="s">
        <v>422</v>
      </c>
    </row>
    <row r="292" s="13" customFormat="1">
      <c r="B292" s="246"/>
      <c r="C292" s="247"/>
      <c r="D292" s="237" t="s">
        <v>150</v>
      </c>
      <c r="E292" s="248" t="s">
        <v>1</v>
      </c>
      <c r="F292" s="249" t="s">
        <v>423</v>
      </c>
      <c r="G292" s="247"/>
      <c r="H292" s="250">
        <v>231.77199999999999</v>
      </c>
      <c r="I292" s="251"/>
      <c r="J292" s="247"/>
      <c r="K292" s="247"/>
      <c r="L292" s="252"/>
      <c r="M292" s="257"/>
      <c r="N292" s="258"/>
      <c r="O292" s="258"/>
      <c r="P292" s="258"/>
      <c r="Q292" s="258"/>
      <c r="R292" s="258"/>
      <c r="S292" s="258"/>
      <c r="T292" s="259"/>
      <c r="AT292" s="256" t="s">
        <v>150</v>
      </c>
      <c r="AU292" s="256" t="s">
        <v>86</v>
      </c>
      <c r="AV292" s="13" t="s">
        <v>86</v>
      </c>
      <c r="AW292" s="13" t="s">
        <v>32</v>
      </c>
      <c r="AX292" s="13" t="s">
        <v>84</v>
      </c>
      <c r="AY292" s="256" t="s">
        <v>141</v>
      </c>
    </row>
    <row r="293" s="1" customFormat="1" ht="36" customHeight="1">
      <c r="B293" s="37"/>
      <c r="C293" s="222" t="s">
        <v>424</v>
      </c>
      <c r="D293" s="222" t="s">
        <v>144</v>
      </c>
      <c r="E293" s="223" t="s">
        <v>425</v>
      </c>
      <c r="F293" s="224" t="s">
        <v>426</v>
      </c>
      <c r="G293" s="225" t="s">
        <v>176</v>
      </c>
      <c r="H293" s="226">
        <v>555.41700000000003</v>
      </c>
      <c r="I293" s="227"/>
      <c r="J293" s="228">
        <f>ROUND(I293*H293,2)</f>
        <v>0</v>
      </c>
      <c r="K293" s="224" t="s">
        <v>186</v>
      </c>
      <c r="L293" s="42"/>
      <c r="M293" s="229" t="s">
        <v>1</v>
      </c>
      <c r="N293" s="230" t="s">
        <v>41</v>
      </c>
      <c r="O293" s="85"/>
      <c r="P293" s="231">
        <f>O293*H293</f>
        <v>0</v>
      </c>
      <c r="Q293" s="231">
        <v>0</v>
      </c>
      <c r="R293" s="231">
        <f>Q293*H293</f>
        <v>0</v>
      </c>
      <c r="S293" s="231">
        <v>0</v>
      </c>
      <c r="T293" s="232">
        <f>S293*H293</f>
        <v>0</v>
      </c>
      <c r="AR293" s="233" t="s">
        <v>140</v>
      </c>
      <c r="AT293" s="233" t="s">
        <v>144</v>
      </c>
      <c r="AU293" s="233" t="s">
        <v>86</v>
      </c>
      <c r="AY293" s="16" t="s">
        <v>141</v>
      </c>
      <c r="BE293" s="234">
        <f>IF(N293="základní",J293,0)</f>
        <v>0</v>
      </c>
      <c r="BF293" s="234">
        <f>IF(N293="snížená",J293,0)</f>
        <v>0</v>
      </c>
      <c r="BG293" s="234">
        <f>IF(N293="zákl. přenesená",J293,0)</f>
        <v>0</v>
      </c>
      <c r="BH293" s="234">
        <f>IF(N293="sníž. přenesená",J293,0)</f>
        <v>0</v>
      </c>
      <c r="BI293" s="234">
        <f>IF(N293="nulová",J293,0)</f>
        <v>0</v>
      </c>
      <c r="BJ293" s="16" t="s">
        <v>84</v>
      </c>
      <c r="BK293" s="234">
        <f>ROUND(I293*H293,2)</f>
        <v>0</v>
      </c>
      <c r="BL293" s="16" t="s">
        <v>140</v>
      </c>
      <c r="BM293" s="233" t="s">
        <v>427</v>
      </c>
    </row>
    <row r="294" s="13" customFormat="1">
      <c r="B294" s="246"/>
      <c r="C294" s="247"/>
      <c r="D294" s="237" t="s">
        <v>150</v>
      </c>
      <c r="E294" s="248" t="s">
        <v>1</v>
      </c>
      <c r="F294" s="249" t="s">
        <v>428</v>
      </c>
      <c r="G294" s="247"/>
      <c r="H294" s="250">
        <v>328.31700000000001</v>
      </c>
      <c r="I294" s="251"/>
      <c r="J294" s="247"/>
      <c r="K294" s="247"/>
      <c r="L294" s="252"/>
      <c r="M294" s="257"/>
      <c r="N294" s="258"/>
      <c r="O294" s="258"/>
      <c r="P294" s="258"/>
      <c r="Q294" s="258"/>
      <c r="R294" s="258"/>
      <c r="S294" s="258"/>
      <c r="T294" s="259"/>
      <c r="AT294" s="256" t="s">
        <v>150</v>
      </c>
      <c r="AU294" s="256" t="s">
        <v>86</v>
      </c>
      <c r="AV294" s="13" t="s">
        <v>86</v>
      </c>
      <c r="AW294" s="13" t="s">
        <v>32</v>
      </c>
      <c r="AX294" s="13" t="s">
        <v>76</v>
      </c>
      <c r="AY294" s="256" t="s">
        <v>141</v>
      </c>
    </row>
    <row r="295" s="13" customFormat="1">
      <c r="B295" s="246"/>
      <c r="C295" s="247"/>
      <c r="D295" s="237" t="s">
        <v>150</v>
      </c>
      <c r="E295" s="248" t="s">
        <v>1</v>
      </c>
      <c r="F295" s="249" t="s">
        <v>429</v>
      </c>
      <c r="G295" s="247"/>
      <c r="H295" s="250">
        <v>227.09999999999999</v>
      </c>
      <c r="I295" s="251"/>
      <c r="J295" s="247"/>
      <c r="K295" s="247"/>
      <c r="L295" s="252"/>
      <c r="M295" s="257"/>
      <c r="N295" s="258"/>
      <c r="O295" s="258"/>
      <c r="P295" s="258"/>
      <c r="Q295" s="258"/>
      <c r="R295" s="258"/>
      <c r="S295" s="258"/>
      <c r="T295" s="259"/>
      <c r="AT295" s="256" t="s">
        <v>150</v>
      </c>
      <c r="AU295" s="256" t="s">
        <v>86</v>
      </c>
      <c r="AV295" s="13" t="s">
        <v>86</v>
      </c>
      <c r="AW295" s="13" t="s">
        <v>32</v>
      </c>
      <c r="AX295" s="13" t="s">
        <v>76</v>
      </c>
      <c r="AY295" s="256" t="s">
        <v>141</v>
      </c>
    </row>
    <row r="296" s="14" customFormat="1">
      <c r="B296" s="260"/>
      <c r="C296" s="261"/>
      <c r="D296" s="237" t="s">
        <v>150</v>
      </c>
      <c r="E296" s="262" t="s">
        <v>1</v>
      </c>
      <c r="F296" s="263" t="s">
        <v>183</v>
      </c>
      <c r="G296" s="261"/>
      <c r="H296" s="264">
        <v>555.41700000000003</v>
      </c>
      <c r="I296" s="265"/>
      <c r="J296" s="261"/>
      <c r="K296" s="261"/>
      <c r="L296" s="266"/>
      <c r="M296" s="267"/>
      <c r="N296" s="268"/>
      <c r="O296" s="268"/>
      <c r="P296" s="268"/>
      <c r="Q296" s="268"/>
      <c r="R296" s="268"/>
      <c r="S296" s="268"/>
      <c r="T296" s="269"/>
      <c r="AT296" s="270" t="s">
        <v>150</v>
      </c>
      <c r="AU296" s="270" t="s">
        <v>86</v>
      </c>
      <c r="AV296" s="14" t="s">
        <v>140</v>
      </c>
      <c r="AW296" s="14" t="s">
        <v>32</v>
      </c>
      <c r="AX296" s="14" t="s">
        <v>84</v>
      </c>
      <c r="AY296" s="270" t="s">
        <v>141</v>
      </c>
    </row>
    <row r="297" s="1" customFormat="1" ht="24" customHeight="1">
      <c r="B297" s="37"/>
      <c r="C297" s="222" t="s">
        <v>430</v>
      </c>
      <c r="D297" s="222" t="s">
        <v>144</v>
      </c>
      <c r="E297" s="223" t="s">
        <v>431</v>
      </c>
      <c r="F297" s="224" t="s">
        <v>432</v>
      </c>
      <c r="G297" s="225" t="s">
        <v>176</v>
      </c>
      <c r="H297" s="226">
        <v>2522</v>
      </c>
      <c r="I297" s="227"/>
      <c r="J297" s="228">
        <f>ROUND(I297*H297,2)</f>
        <v>0</v>
      </c>
      <c r="K297" s="224" t="s">
        <v>177</v>
      </c>
      <c r="L297" s="42"/>
      <c r="M297" s="229" t="s">
        <v>1</v>
      </c>
      <c r="N297" s="230" t="s">
        <v>41</v>
      </c>
      <c r="O297" s="85"/>
      <c r="P297" s="231">
        <f>O297*H297</f>
        <v>0</v>
      </c>
      <c r="Q297" s="231">
        <v>0</v>
      </c>
      <c r="R297" s="231">
        <f>Q297*H297</f>
        <v>0</v>
      </c>
      <c r="S297" s="231">
        <v>0</v>
      </c>
      <c r="T297" s="232">
        <f>S297*H297</f>
        <v>0</v>
      </c>
      <c r="AR297" s="233" t="s">
        <v>140</v>
      </c>
      <c r="AT297" s="233" t="s">
        <v>144</v>
      </c>
      <c r="AU297" s="233" t="s">
        <v>86</v>
      </c>
      <c r="AY297" s="16" t="s">
        <v>141</v>
      </c>
      <c r="BE297" s="234">
        <f>IF(N297="základní",J297,0)</f>
        <v>0</v>
      </c>
      <c r="BF297" s="234">
        <f>IF(N297="snížená",J297,0)</f>
        <v>0</v>
      </c>
      <c r="BG297" s="234">
        <f>IF(N297="zákl. přenesená",J297,0)</f>
        <v>0</v>
      </c>
      <c r="BH297" s="234">
        <f>IF(N297="sníž. přenesená",J297,0)</f>
        <v>0</v>
      </c>
      <c r="BI297" s="234">
        <f>IF(N297="nulová",J297,0)</f>
        <v>0</v>
      </c>
      <c r="BJ297" s="16" t="s">
        <v>84</v>
      </c>
      <c r="BK297" s="234">
        <f>ROUND(I297*H297,2)</f>
        <v>0</v>
      </c>
      <c r="BL297" s="16" t="s">
        <v>140</v>
      </c>
      <c r="BM297" s="233" t="s">
        <v>433</v>
      </c>
    </row>
    <row r="298" s="12" customFormat="1">
      <c r="B298" s="235"/>
      <c r="C298" s="236"/>
      <c r="D298" s="237" t="s">
        <v>150</v>
      </c>
      <c r="E298" s="238" t="s">
        <v>1</v>
      </c>
      <c r="F298" s="239" t="s">
        <v>434</v>
      </c>
      <c r="G298" s="236"/>
      <c r="H298" s="238" t="s">
        <v>1</v>
      </c>
      <c r="I298" s="240"/>
      <c r="J298" s="236"/>
      <c r="K298" s="236"/>
      <c r="L298" s="241"/>
      <c r="M298" s="242"/>
      <c r="N298" s="243"/>
      <c r="O298" s="243"/>
      <c r="P298" s="243"/>
      <c r="Q298" s="243"/>
      <c r="R298" s="243"/>
      <c r="S298" s="243"/>
      <c r="T298" s="244"/>
      <c r="AT298" s="245" t="s">
        <v>150</v>
      </c>
      <c r="AU298" s="245" t="s">
        <v>86</v>
      </c>
      <c r="AV298" s="12" t="s">
        <v>84</v>
      </c>
      <c r="AW298" s="12" t="s">
        <v>32</v>
      </c>
      <c r="AX298" s="12" t="s">
        <v>76</v>
      </c>
      <c r="AY298" s="245" t="s">
        <v>141</v>
      </c>
    </row>
    <row r="299" s="12" customFormat="1">
      <c r="B299" s="235"/>
      <c r="C299" s="236"/>
      <c r="D299" s="237" t="s">
        <v>150</v>
      </c>
      <c r="E299" s="238" t="s">
        <v>1</v>
      </c>
      <c r="F299" s="239" t="s">
        <v>435</v>
      </c>
      <c r="G299" s="236"/>
      <c r="H299" s="238" t="s">
        <v>1</v>
      </c>
      <c r="I299" s="240"/>
      <c r="J299" s="236"/>
      <c r="K299" s="236"/>
      <c r="L299" s="241"/>
      <c r="M299" s="242"/>
      <c r="N299" s="243"/>
      <c r="O299" s="243"/>
      <c r="P299" s="243"/>
      <c r="Q299" s="243"/>
      <c r="R299" s="243"/>
      <c r="S299" s="243"/>
      <c r="T299" s="244"/>
      <c r="AT299" s="245" t="s">
        <v>150</v>
      </c>
      <c r="AU299" s="245" t="s">
        <v>86</v>
      </c>
      <c r="AV299" s="12" t="s">
        <v>84</v>
      </c>
      <c r="AW299" s="12" t="s">
        <v>32</v>
      </c>
      <c r="AX299" s="12" t="s">
        <v>76</v>
      </c>
      <c r="AY299" s="245" t="s">
        <v>141</v>
      </c>
    </row>
    <row r="300" s="13" customFormat="1">
      <c r="B300" s="246"/>
      <c r="C300" s="247"/>
      <c r="D300" s="237" t="s">
        <v>150</v>
      </c>
      <c r="E300" s="248" t="s">
        <v>1</v>
      </c>
      <c r="F300" s="249" t="s">
        <v>436</v>
      </c>
      <c r="G300" s="247"/>
      <c r="H300" s="250">
        <v>2522</v>
      </c>
      <c r="I300" s="251"/>
      <c r="J300" s="247"/>
      <c r="K300" s="247"/>
      <c r="L300" s="252"/>
      <c r="M300" s="257"/>
      <c r="N300" s="258"/>
      <c r="O300" s="258"/>
      <c r="P300" s="258"/>
      <c r="Q300" s="258"/>
      <c r="R300" s="258"/>
      <c r="S300" s="258"/>
      <c r="T300" s="259"/>
      <c r="AT300" s="256" t="s">
        <v>150</v>
      </c>
      <c r="AU300" s="256" t="s">
        <v>86</v>
      </c>
      <c r="AV300" s="13" t="s">
        <v>86</v>
      </c>
      <c r="AW300" s="13" t="s">
        <v>32</v>
      </c>
      <c r="AX300" s="13" t="s">
        <v>84</v>
      </c>
      <c r="AY300" s="256" t="s">
        <v>141</v>
      </c>
    </row>
    <row r="301" s="1" customFormat="1" ht="24" customHeight="1">
      <c r="B301" s="37"/>
      <c r="C301" s="222" t="s">
        <v>437</v>
      </c>
      <c r="D301" s="222" t="s">
        <v>144</v>
      </c>
      <c r="E301" s="223" t="s">
        <v>438</v>
      </c>
      <c r="F301" s="224" t="s">
        <v>439</v>
      </c>
      <c r="G301" s="225" t="s">
        <v>176</v>
      </c>
      <c r="H301" s="226">
        <v>2404</v>
      </c>
      <c r="I301" s="227"/>
      <c r="J301" s="228">
        <f>ROUND(I301*H301,2)</f>
        <v>0</v>
      </c>
      <c r="K301" s="224" t="s">
        <v>177</v>
      </c>
      <c r="L301" s="42"/>
      <c r="M301" s="229" t="s">
        <v>1</v>
      </c>
      <c r="N301" s="230" t="s">
        <v>41</v>
      </c>
      <c r="O301" s="85"/>
      <c r="P301" s="231">
        <f>O301*H301</f>
        <v>0</v>
      </c>
      <c r="Q301" s="231">
        <v>0</v>
      </c>
      <c r="R301" s="231">
        <f>Q301*H301</f>
        <v>0</v>
      </c>
      <c r="S301" s="231">
        <v>0</v>
      </c>
      <c r="T301" s="232">
        <f>S301*H301</f>
        <v>0</v>
      </c>
      <c r="AR301" s="233" t="s">
        <v>140</v>
      </c>
      <c r="AT301" s="233" t="s">
        <v>144</v>
      </c>
      <c r="AU301" s="233" t="s">
        <v>86</v>
      </c>
      <c r="AY301" s="16" t="s">
        <v>141</v>
      </c>
      <c r="BE301" s="234">
        <f>IF(N301="základní",J301,0)</f>
        <v>0</v>
      </c>
      <c r="BF301" s="234">
        <f>IF(N301="snížená",J301,0)</f>
        <v>0</v>
      </c>
      <c r="BG301" s="234">
        <f>IF(N301="zákl. přenesená",J301,0)</f>
        <v>0</v>
      </c>
      <c r="BH301" s="234">
        <f>IF(N301="sníž. přenesená",J301,0)</f>
        <v>0</v>
      </c>
      <c r="BI301" s="234">
        <f>IF(N301="nulová",J301,0)</f>
        <v>0</v>
      </c>
      <c r="BJ301" s="16" t="s">
        <v>84</v>
      </c>
      <c r="BK301" s="234">
        <f>ROUND(I301*H301,2)</f>
        <v>0</v>
      </c>
      <c r="BL301" s="16" t="s">
        <v>140</v>
      </c>
      <c r="BM301" s="233" t="s">
        <v>440</v>
      </c>
    </row>
    <row r="302" s="12" customFormat="1">
      <c r="B302" s="235"/>
      <c r="C302" s="236"/>
      <c r="D302" s="237" t="s">
        <v>150</v>
      </c>
      <c r="E302" s="238" t="s">
        <v>1</v>
      </c>
      <c r="F302" s="239" t="s">
        <v>441</v>
      </c>
      <c r="G302" s="236"/>
      <c r="H302" s="238" t="s">
        <v>1</v>
      </c>
      <c r="I302" s="240"/>
      <c r="J302" s="236"/>
      <c r="K302" s="236"/>
      <c r="L302" s="241"/>
      <c r="M302" s="242"/>
      <c r="N302" s="243"/>
      <c r="O302" s="243"/>
      <c r="P302" s="243"/>
      <c r="Q302" s="243"/>
      <c r="R302" s="243"/>
      <c r="S302" s="243"/>
      <c r="T302" s="244"/>
      <c r="AT302" s="245" t="s">
        <v>150</v>
      </c>
      <c r="AU302" s="245" t="s">
        <v>86</v>
      </c>
      <c r="AV302" s="12" t="s">
        <v>84</v>
      </c>
      <c r="AW302" s="12" t="s">
        <v>32</v>
      </c>
      <c r="AX302" s="12" t="s">
        <v>76</v>
      </c>
      <c r="AY302" s="245" t="s">
        <v>141</v>
      </c>
    </row>
    <row r="303" s="12" customFormat="1">
      <c r="B303" s="235"/>
      <c r="C303" s="236"/>
      <c r="D303" s="237" t="s">
        <v>150</v>
      </c>
      <c r="E303" s="238" t="s">
        <v>1</v>
      </c>
      <c r="F303" s="239" t="s">
        <v>435</v>
      </c>
      <c r="G303" s="236"/>
      <c r="H303" s="238" t="s">
        <v>1</v>
      </c>
      <c r="I303" s="240"/>
      <c r="J303" s="236"/>
      <c r="K303" s="236"/>
      <c r="L303" s="241"/>
      <c r="M303" s="242"/>
      <c r="N303" s="243"/>
      <c r="O303" s="243"/>
      <c r="P303" s="243"/>
      <c r="Q303" s="243"/>
      <c r="R303" s="243"/>
      <c r="S303" s="243"/>
      <c r="T303" s="244"/>
      <c r="AT303" s="245" t="s">
        <v>150</v>
      </c>
      <c r="AU303" s="245" t="s">
        <v>86</v>
      </c>
      <c r="AV303" s="12" t="s">
        <v>84</v>
      </c>
      <c r="AW303" s="12" t="s">
        <v>32</v>
      </c>
      <c r="AX303" s="12" t="s">
        <v>76</v>
      </c>
      <c r="AY303" s="245" t="s">
        <v>141</v>
      </c>
    </row>
    <row r="304" s="13" customFormat="1">
      <c r="B304" s="246"/>
      <c r="C304" s="247"/>
      <c r="D304" s="237" t="s">
        <v>150</v>
      </c>
      <c r="E304" s="248" t="s">
        <v>1</v>
      </c>
      <c r="F304" s="249" t="s">
        <v>442</v>
      </c>
      <c r="G304" s="247"/>
      <c r="H304" s="250">
        <v>2404</v>
      </c>
      <c r="I304" s="251"/>
      <c r="J304" s="247"/>
      <c r="K304" s="247"/>
      <c r="L304" s="252"/>
      <c r="M304" s="257"/>
      <c r="N304" s="258"/>
      <c r="O304" s="258"/>
      <c r="P304" s="258"/>
      <c r="Q304" s="258"/>
      <c r="R304" s="258"/>
      <c r="S304" s="258"/>
      <c r="T304" s="259"/>
      <c r="AT304" s="256" t="s">
        <v>150</v>
      </c>
      <c r="AU304" s="256" t="s">
        <v>86</v>
      </c>
      <c r="AV304" s="13" t="s">
        <v>86</v>
      </c>
      <c r="AW304" s="13" t="s">
        <v>32</v>
      </c>
      <c r="AX304" s="13" t="s">
        <v>84</v>
      </c>
      <c r="AY304" s="256" t="s">
        <v>141</v>
      </c>
    </row>
    <row r="305" s="1" customFormat="1" ht="36" customHeight="1">
      <c r="B305" s="37"/>
      <c r="C305" s="222" t="s">
        <v>443</v>
      </c>
      <c r="D305" s="222" t="s">
        <v>144</v>
      </c>
      <c r="E305" s="223" t="s">
        <v>444</v>
      </c>
      <c r="F305" s="224" t="s">
        <v>445</v>
      </c>
      <c r="G305" s="225" t="s">
        <v>176</v>
      </c>
      <c r="H305" s="226">
        <v>2511.3099999999999</v>
      </c>
      <c r="I305" s="227"/>
      <c r="J305" s="228">
        <f>ROUND(I305*H305,2)</f>
        <v>0</v>
      </c>
      <c r="K305" s="224" t="s">
        <v>177</v>
      </c>
      <c r="L305" s="42"/>
      <c r="M305" s="229" t="s">
        <v>1</v>
      </c>
      <c r="N305" s="230" t="s">
        <v>41</v>
      </c>
      <c r="O305" s="85"/>
      <c r="P305" s="231">
        <f>O305*H305</f>
        <v>0</v>
      </c>
      <c r="Q305" s="231">
        <v>0</v>
      </c>
      <c r="R305" s="231">
        <f>Q305*H305</f>
        <v>0</v>
      </c>
      <c r="S305" s="231">
        <v>0</v>
      </c>
      <c r="T305" s="232">
        <f>S305*H305</f>
        <v>0</v>
      </c>
      <c r="AR305" s="233" t="s">
        <v>140</v>
      </c>
      <c r="AT305" s="233" t="s">
        <v>144</v>
      </c>
      <c r="AU305" s="233" t="s">
        <v>86</v>
      </c>
      <c r="AY305" s="16" t="s">
        <v>141</v>
      </c>
      <c r="BE305" s="234">
        <f>IF(N305="základní",J305,0)</f>
        <v>0</v>
      </c>
      <c r="BF305" s="234">
        <f>IF(N305="snížená",J305,0)</f>
        <v>0</v>
      </c>
      <c r="BG305" s="234">
        <f>IF(N305="zákl. přenesená",J305,0)</f>
        <v>0</v>
      </c>
      <c r="BH305" s="234">
        <f>IF(N305="sníž. přenesená",J305,0)</f>
        <v>0</v>
      </c>
      <c r="BI305" s="234">
        <f>IF(N305="nulová",J305,0)</f>
        <v>0</v>
      </c>
      <c r="BJ305" s="16" t="s">
        <v>84</v>
      </c>
      <c r="BK305" s="234">
        <f>ROUND(I305*H305,2)</f>
        <v>0</v>
      </c>
      <c r="BL305" s="16" t="s">
        <v>140</v>
      </c>
      <c r="BM305" s="233" t="s">
        <v>446</v>
      </c>
    </row>
    <row r="306" s="13" customFormat="1">
      <c r="B306" s="246"/>
      <c r="C306" s="247"/>
      <c r="D306" s="237" t="s">
        <v>150</v>
      </c>
      <c r="E306" s="248" t="s">
        <v>1</v>
      </c>
      <c r="F306" s="249" t="s">
        <v>447</v>
      </c>
      <c r="G306" s="247"/>
      <c r="H306" s="250">
        <v>2511.3099999999999</v>
      </c>
      <c r="I306" s="251"/>
      <c r="J306" s="247"/>
      <c r="K306" s="247"/>
      <c r="L306" s="252"/>
      <c r="M306" s="257"/>
      <c r="N306" s="258"/>
      <c r="O306" s="258"/>
      <c r="P306" s="258"/>
      <c r="Q306" s="258"/>
      <c r="R306" s="258"/>
      <c r="S306" s="258"/>
      <c r="T306" s="259"/>
      <c r="AT306" s="256" t="s">
        <v>150</v>
      </c>
      <c r="AU306" s="256" t="s">
        <v>86</v>
      </c>
      <c r="AV306" s="13" t="s">
        <v>86</v>
      </c>
      <c r="AW306" s="13" t="s">
        <v>32</v>
      </c>
      <c r="AX306" s="13" t="s">
        <v>84</v>
      </c>
      <c r="AY306" s="256" t="s">
        <v>141</v>
      </c>
    </row>
    <row r="307" s="1" customFormat="1" ht="36" customHeight="1">
      <c r="B307" s="37"/>
      <c r="C307" s="222" t="s">
        <v>448</v>
      </c>
      <c r="D307" s="222" t="s">
        <v>144</v>
      </c>
      <c r="E307" s="223" t="s">
        <v>449</v>
      </c>
      <c r="F307" s="224" t="s">
        <v>450</v>
      </c>
      <c r="G307" s="225" t="s">
        <v>176</v>
      </c>
      <c r="H307" s="226">
        <v>2521.444</v>
      </c>
      <c r="I307" s="227"/>
      <c r="J307" s="228">
        <f>ROUND(I307*H307,2)</f>
        <v>0</v>
      </c>
      <c r="K307" s="224" t="s">
        <v>186</v>
      </c>
      <c r="L307" s="42"/>
      <c r="M307" s="229" t="s">
        <v>1</v>
      </c>
      <c r="N307" s="230" t="s">
        <v>41</v>
      </c>
      <c r="O307" s="85"/>
      <c r="P307" s="231">
        <f>O307*H307</f>
        <v>0</v>
      </c>
      <c r="Q307" s="231">
        <v>0</v>
      </c>
      <c r="R307" s="231">
        <f>Q307*H307</f>
        <v>0</v>
      </c>
      <c r="S307" s="231">
        <v>0</v>
      </c>
      <c r="T307" s="232">
        <f>S307*H307</f>
        <v>0</v>
      </c>
      <c r="AR307" s="233" t="s">
        <v>140</v>
      </c>
      <c r="AT307" s="233" t="s">
        <v>144</v>
      </c>
      <c r="AU307" s="233" t="s">
        <v>86</v>
      </c>
      <c r="AY307" s="16" t="s">
        <v>141</v>
      </c>
      <c r="BE307" s="234">
        <f>IF(N307="základní",J307,0)</f>
        <v>0</v>
      </c>
      <c r="BF307" s="234">
        <f>IF(N307="snížená",J307,0)</f>
        <v>0</v>
      </c>
      <c r="BG307" s="234">
        <f>IF(N307="zákl. přenesená",J307,0)</f>
        <v>0</v>
      </c>
      <c r="BH307" s="234">
        <f>IF(N307="sníž. přenesená",J307,0)</f>
        <v>0</v>
      </c>
      <c r="BI307" s="234">
        <f>IF(N307="nulová",J307,0)</f>
        <v>0</v>
      </c>
      <c r="BJ307" s="16" t="s">
        <v>84</v>
      </c>
      <c r="BK307" s="234">
        <f>ROUND(I307*H307,2)</f>
        <v>0</v>
      </c>
      <c r="BL307" s="16" t="s">
        <v>140</v>
      </c>
      <c r="BM307" s="233" t="s">
        <v>451</v>
      </c>
    </row>
    <row r="308" s="12" customFormat="1">
      <c r="B308" s="235"/>
      <c r="C308" s="236"/>
      <c r="D308" s="237" t="s">
        <v>150</v>
      </c>
      <c r="E308" s="238" t="s">
        <v>1</v>
      </c>
      <c r="F308" s="239" t="s">
        <v>452</v>
      </c>
      <c r="G308" s="236"/>
      <c r="H308" s="238" t="s">
        <v>1</v>
      </c>
      <c r="I308" s="240"/>
      <c r="J308" s="236"/>
      <c r="K308" s="236"/>
      <c r="L308" s="241"/>
      <c r="M308" s="242"/>
      <c r="N308" s="243"/>
      <c r="O308" s="243"/>
      <c r="P308" s="243"/>
      <c r="Q308" s="243"/>
      <c r="R308" s="243"/>
      <c r="S308" s="243"/>
      <c r="T308" s="244"/>
      <c r="AT308" s="245" t="s">
        <v>150</v>
      </c>
      <c r="AU308" s="245" t="s">
        <v>86</v>
      </c>
      <c r="AV308" s="12" t="s">
        <v>84</v>
      </c>
      <c r="AW308" s="12" t="s">
        <v>32</v>
      </c>
      <c r="AX308" s="12" t="s">
        <v>76</v>
      </c>
      <c r="AY308" s="245" t="s">
        <v>141</v>
      </c>
    </row>
    <row r="309" s="12" customFormat="1">
      <c r="B309" s="235"/>
      <c r="C309" s="236"/>
      <c r="D309" s="237" t="s">
        <v>150</v>
      </c>
      <c r="E309" s="238" t="s">
        <v>1</v>
      </c>
      <c r="F309" s="239" t="s">
        <v>453</v>
      </c>
      <c r="G309" s="236"/>
      <c r="H309" s="238" t="s">
        <v>1</v>
      </c>
      <c r="I309" s="240"/>
      <c r="J309" s="236"/>
      <c r="K309" s="236"/>
      <c r="L309" s="241"/>
      <c r="M309" s="242"/>
      <c r="N309" s="243"/>
      <c r="O309" s="243"/>
      <c r="P309" s="243"/>
      <c r="Q309" s="243"/>
      <c r="R309" s="243"/>
      <c r="S309" s="243"/>
      <c r="T309" s="244"/>
      <c r="AT309" s="245" t="s">
        <v>150</v>
      </c>
      <c r="AU309" s="245" t="s">
        <v>86</v>
      </c>
      <c r="AV309" s="12" t="s">
        <v>84</v>
      </c>
      <c r="AW309" s="12" t="s">
        <v>32</v>
      </c>
      <c r="AX309" s="12" t="s">
        <v>76</v>
      </c>
      <c r="AY309" s="245" t="s">
        <v>141</v>
      </c>
    </row>
    <row r="310" s="12" customFormat="1">
      <c r="B310" s="235"/>
      <c r="C310" s="236"/>
      <c r="D310" s="237" t="s">
        <v>150</v>
      </c>
      <c r="E310" s="238" t="s">
        <v>1</v>
      </c>
      <c r="F310" s="239" t="s">
        <v>281</v>
      </c>
      <c r="G310" s="236"/>
      <c r="H310" s="238" t="s">
        <v>1</v>
      </c>
      <c r="I310" s="240"/>
      <c r="J310" s="236"/>
      <c r="K310" s="236"/>
      <c r="L310" s="241"/>
      <c r="M310" s="242"/>
      <c r="N310" s="243"/>
      <c r="O310" s="243"/>
      <c r="P310" s="243"/>
      <c r="Q310" s="243"/>
      <c r="R310" s="243"/>
      <c r="S310" s="243"/>
      <c r="T310" s="244"/>
      <c r="AT310" s="245" t="s">
        <v>150</v>
      </c>
      <c r="AU310" s="245" t="s">
        <v>86</v>
      </c>
      <c r="AV310" s="12" t="s">
        <v>84</v>
      </c>
      <c r="AW310" s="12" t="s">
        <v>32</v>
      </c>
      <c r="AX310" s="12" t="s">
        <v>76</v>
      </c>
      <c r="AY310" s="245" t="s">
        <v>141</v>
      </c>
    </row>
    <row r="311" s="13" customFormat="1">
      <c r="B311" s="246"/>
      <c r="C311" s="247"/>
      <c r="D311" s="237" t="s">
        <v>150</v>
      </c>
      <c r="E311" s="248" t="s">
        <v>1</v>
      </c>
      <c r="F311" s="249" t="s">
        <v>454</v>
      </c>
      <c r="G311" s="247"/>
      <c r="H311" s="250">
        <v>467.49400000000003</v>
      </c>
      <c r="I311" s="251"/>
      <c r="J311" s="247"/>
      <c r="K311" s="247"/>
      <c r="L311" s="252"/>
      <c r="M311" s="257"/>
      <c r="N311" s="258"/>
      <c r="O311" s="258"/>
      <c r="P311" s="258"/>
      <c r="Q311" s="258"/>
      <c r="R311" s="258"/>
      <c r="S311" s="258"/>
      <c r="T311" s="259"/>
      <c r="AT311" s="256" t="s">
        <v>150</v>
      </c>
      <c r="AU311" s="256" t="s">
        <v>86</v>
      </c>
      <c r="AV311" s="13" t="s">
        <v>86</v>
      </c>
      <c r="AW311" s="13" t="s">
        <v>32</v>
      </c>
      <c r="AX311" s="13" t="s">
        <v>76</v>
      </c>
      <c r="AY311" s="256" t="s">
        <v>141</v>
      </c>
    </row>
    <row r="312" s="13" customFormat="1">
      <c r="B312" s="246"/>
      <c r="C312" s="247"/>
      <c r="D312" s="237" t="s">
        <v>150</v>
      </c>
      <c r="E312" s="248" t="s">
        <v>1</v>
      </c>
      <c r="F312" s="249" t="s">
        <v>455</v>
      </c>
      <c r="G312" s="247"/>
      <c r="H312" s="250">
        <v>1583.962</v>
      </c>
      <c r="I312" s="251"/>
      <c r="J312" s="247"/>
      <c r="K312" s="247"/>
      <c r="L312" s="252"/>
      <c r="M312" s="257"/>
      <c r="N312" s="258"/>
      <c r="O312" s="258"/>
      <c r="P312" s="258"/>
      <c r="Q312" s="258"/>
      <c r="R312" s="258"/>
      <c r="S312" s="258"/>
      <c r="T312" s="259"/>
      <c r="AT312" s="256" t="s">
        <v>150</v>
      </c>
      <c r="AU312" s="256" t="s">
        <v>86</v>
      </c>
      <c r="AV312" s="13" t="s">
        <v>86</v>
      </c>
      <c r="AW312" s="13" t="s">
        <v>32</v>
      </c>
      <c r="AX312" s="13" t="s">
        <v>76</v>
      </c>
      <c r="AY312" s="256" t="s">
        <v>141</v>
      </c>
    </row>
    <row r="313" s="13" customFormat="1">
      <c r="B313" s="246"/>
      <c r="C313" s="247"/>
      <c r="D313" s="237" t="s">
        <v>150</v>
      </c>
      <c r="E313" s="248" t="s">
        <v>1</v>
      </c>
      <c r="F313" s="249" t="s">
        <v>456</v>
      </c>
      <c r="G313" s="247"/>
      <c r="H313" s="250">
        <v>469.988</v>
      </c>
      <c r="I313" s="251"/>
      <c r="J313" s="247"/>
      <c r="K313" s="247"/>
      <c r="L313" s="252"/>
      <c r="M313" s="257"/>
      <c r="N313" s="258"/>
      <c r="O313" s="258"/>
      <c r="P313" s="258"/>
      <c r="Q313" s="258"/>
      <c r="R313" s="258"/>
      <c r="S313" s="258"/>
      <c r="T313" s="259"/>
      <c r="AT313" s="256" t="s">
        <v>150</v>
      </c>
      <c r="AU313" s="256" t="s">
        <v>86</v>
      </c>
      <c r="AV313" s="13" t="s">
        <v>86</v>
      </c>
      <c r="AW313" s="13" t="s">
        <v>32</v>
      </c>
      <c r="AX313" s="13" t="s">
        <v>76</v>
      </c>
      <c r="AY313" s="256" t="s">
        <v>141</v>
      </c>
    </row>
    <row r="314" s="14" customFormat="1">
      <c r="B314" s="260"/>
      <c r="C314" s="261"/>
      <c r="D314" s="237" t="s">
        <v>150</v>
      </c>
      <c r="E314" s="262" t="s">
        <v>1</v>
      </c>
      <c r="F314" s="263" t="s">
        <v>183</v>
      </c>
      <c r="G314" s="261"/>
      <c r="H314" s="264">
        <v>2521.444</v>
      </c>
      <c r="I314" s="265"/>
      <c r="J314" s="261"/>
      <c r="K314" s="261"/>
      <c r="L314" s="266"/>
      <c r="M314" s="267"/>
      <c r="N314" s="268"/>
      <c r="O314" s="268"/>
      <c r="P314" s="268"/>
      <c r="Q314" s="268"/>
      <c r="R314" s="268"/>
      <c r="S314" s="268"/>
      <c r="T314" s="269"/>
      <c r="AT314" s="270" t="s">
        <v>150</v>
      </c>
      <c r="AU314" s="270" t="s">
        <v>86</v>
      </c>
      <c r="AV314" s="14" t="s">
        <v>140</v>
      </c>
      <c r="AW314" s="14" t="s">
        <v>32</v>
      </c>
      <c r="AX314" s="14" t="s">
        <v>84</v>
      </c>
      <c r="AY314" s="270" t="s">
        <v>141</v>
      </c>
    </row>
    <row r="315" s="11" customFormat="1" ht="20.88" customHeight="1">
      <c r="B315" s="206"/>
      <c r="C315" s="207"/>
      <c r="D315" s="208" t="s">
        <v>75</v>
      </c>
      <c r="E315" s="220" t="s">
        <v>457</v>
      </c>
      <c r="F315" s="220" t="s">
        <v>458</v>
      </c>
      <c r="G315" s="207"/>
      <c r="H315" s="207"/>
      <c r="I315" s="210"/>
      <c r="J315" s="221">
        <f>BK315</f>
        <v>0</v>
      </c>
      <c r="K315" s="207"/>
      <c r="L315" s="212"/>
      <c r="M315" s="213"/>
      <c r="N315" s="214"/>
      <c r="O315" s="214"/>
      <c r="P315" s="215">
        <f>SUM(P316:P393)</f>
        <v>0</v>
      </c>
      <c r="Q315" s="214"/>
      <c r="R315" s="215">
        <f>SUM(R316:R393)</f>
        <v>99.298150459999988</v>
      </c>
      <c r="S315" s="214"/>
      <c r="T315" s="216">
        <f>SUM(T316:T393)</f>
        <v>0</v>
      </c>
      <c r="AR315" s="217" t="s">
        <v>84</v>
      </c>
      <c r="AT315" s="218" t="s">
        <v>75</v>
      </c>
      <c r="AU315" s="218" t="s">
        <v>86</v>
      </c>
      <c r="AY315" s="217" t="s">
        <v>141</v>
      </c>
      <c r="BK315" s="219">
        <f>SUM(BK316:BK393)</f>
        <v>0</v>
      </c>
    </row>
    <row r="316" s="1" customFormat="1" ht="24" customHeight="1">
      <c r="B316" s="37"/>
      <c r="C316" s="222" t="s">
        <v>459</v>
      </c>
      <c r="D316" s="222" t="s">
        <v>144</v>
      </c>
      <c r="E316" s="223" t="s">
        <v>460</v>
      </c>
      <c r="F316" s="224" t="s">
        <v>461</v>
      </c>
      <c r="G316" s="225" t="s">
        <v>201</v>
      </c>
      <c r="H316" s="226">
        <v>183.29900000000001</v>
      </c>
      <c r="I316" s="227"/>
      <c r="J316" s="228">
        <f>ROUND(I316*H316,2)</f>
        <v>0</v>
      </c>
      <c r="K316" s="224" t="s">
        <v>1</v>
      </c>
      <c r="L316" s="42"/>
      <c r="M316" s="229" t="s">
        <v>1</v>
      </c>
      <c r="N316" s="230" t="s">
        <v>41</v>
      </c>
      <c r="O316" s="85"/>
      <c r="P316" s="231">
        <f>O316*H316</f>
        <v>0</v>
      </c>
      <c r="Q316" s="231">
        <v>0</v>
      </c>
      <c r="R316" s="231">
        <f>Q316*H316</f>
        <v>0</v>
      </c>
      <c r="S316" s="231">
        <v>0</v>
      </c>
      <c r="T316" s="232">
        <f>S316*H316</f>
        <v>0</v>
      </c>
      <c r="AR316" s="233" t="s">
        <v>140</v>
      </c>
      <c r="AT316" s="233" t="s">
        <v>144</v>
      </c>
      <c r="AU316" s="233" t="s">
        <v>189</v>
      </c>
      <c r="AY316" s="16" t="s">
        <v>141</v>
      </c>
      <c r="BE316" s="234">
        <f>IF(N316="základní",J316,0)</f>
        <v>0</v>
      </c>
      <c r="BF316" s="234">
        <f>IF(N316="snížená",J316,0)</f>
        <v>0</v>
      </c>
      <c r="BG316" s="234">
        <f>IF(N316="zákl. přenesená",J316,0)</f>
        <v>0</v>
      </c>
      <c r="BH316" s="234">
        <f>IF(N316="sníž. přenesená",J316,0)</f>
        <v>0</v>
      </c>
      <c r="BI316" s="234">
        <f>IF(N316="nulová",J316,0)</f>
        <v>0</v>
      </c>
      <c r="BJ316" s="16" t="s">
        <v>84</v>
      </c>
      <c r="BK316" s="234">
        <f>ROUND(I316*H316,2)</f>
        <v>0</v>
      </c>
      <c r="BL316" s="16" t="s">
        <v>140</v>
      </c>
      <c r="BM316" s="233" t="s">
        <v>462</v>
      </c>
    </row>
    <row r="317" s="12" customFormat="1">
      <c r="B317" s="235"/>
      <c r="C317" s="236"/>
      <c r="D317" s="237" t="s">
        <v>150</v>
      </c>
      <c r="E317" s="238" t="s">
        <v>1</v>
      </c>
      <c r="F317" s="239" t="s">
        <v>463</v>
      </c>
      <c r="G317" s="236"/>
      <c r="H317" s="238" t="s">
        <v>1</v>
      </c>
      <c r="I317" s="240"/>
      <c r="J317" s="236"/>
      <c r="K317" s="236"/>
      <c r="L317" s="241"/>
      <c r="M317" s="242"/>
      <c r="N317" s="243"/>
      <c r="O317" s="243"/>
      <c r="P317" s="243"/>
      <c r="Q317" s="243"/>
      <c r="R317" s="243"/>
      <c r="S317" s="243"/>
      <c r="T317" s="244"/>
      <c r="AT317" s="245" t="s">
        <v>150</v>
      </c>
      <c r="AU317" s="245" t="s">
        <v>189</v>
      </c>
      <c r="AV317" s="12" t="s">
        <v>84</v>
      </c>
      <c r="AW317" s="12" t="s">
        <v>32</v>
      </c>
      <c r="AX317" s="12" t="s">
        <v>76</v>
      </c>
      <c r="AY317" s="245" t="s">
        <v>141</v>
      </c>
    </row>
    <row r="318" s="12" customFormat="1">
      <c r="B318" s="235"/>
      <c r="C318" s="236"/>
      <c r="D318" s="237" t="s">
        <v>150</v>
      </c>
      <c r="E318" s="238" t="s">
        <v>1</v>
      </c>
      <c r="F318" s="239" t="s">
        <v>464</v>
      </c>
      <c r="G318" s="236"/>
      <c r="H318" s="238" t="s">
        <v>1</v>
      </c>
      <c r="I318" s="240"/>
      <c r="J318" s="236"/>
      <c r="K318" s="236"/>
      <c r="L318" s="241"/>
      <c r="M318" s="242"/>
      <c r="N318" s="243"/>
      <c r="O318" s="243"/>
      <c r="P318" s="243"/>
      <c r="Q318" s="243"/>
      <c r="R318" s="243"/>
      <c r="S318" s="243"/>
      <c r="T318" s="244"/>
      <c r="AT318" s="245" t="s">
        <v>150</v>
      </c>
      <c r="AU318" s="245" t="s">
        <v>189</v>
      </c>
      <c r="AV318" s="12" t="s">
        <v>84</v>
      </c>
      <c r="AW318" s="12" t="s">
        <v>32</v>
      </c>
      <c r="AX318" s="12" t="s">
        <v>76</v>
      </c>
      <c r="AY318" s="245" t="s">
        <v>141</v>
      </c>
    </row>
    <row r="319" s="12" customFormat="1">
      <c r="B319" s="235"/>
      <c r="C319" s="236"/>
      <c r="D319" s="237" t="s">
        <v>150</v>
      </c>
      <c r="E319" s="238" t="s">
        <v>1</v>
      </c>
      <c r="F319" s="239" t="s">
        <v>465</v>
      </c>
      <c r="G319" s="236"/>
      <c r="H319" s="238" t="s">
        <v>1</v>
      </c>
      <c r="I319" s="240"/>
      <c r="J319" s="236"/>
      <c r="K319" s="236"/>
      <c r="L319" s="241"/>
      <c r="M319" s="242"/>
      <c r="N319" s="243"/>
      <c r="O319" s="243"/>
      <c r="P319" s="243"/>
      <c r="Q319" s="243"/>
      <c r="R319" s="243"/>
      <c r="S319" s="243"/>
      <c r="T319" s="244"/>
      <c r="AT319" s="245" t="s">
        <v>150</v>
      </c>
      <c r="AU319" s="245" t="s">
        <v>189</v>
      </c>
      <c r="AV319" s="12" t="s">
        <v>84</v>
      </c>
      <c r="AW319" s="12" t="s">
        <v>32</v>
      </c>
      <c r="AX319" s="12" t="s">
        <v>76</v>
      </c>
      <c r="AY319" s="245" t="s">
        <v>141</v>
      </c>
    </row>
    <row r="320" s="12" customFormat="1">
      <c r="B320" s="235"/>
      <c r="C320" s="236"/>
      <c r="D320" s="237" t="s">
        <v>150</v>
      </c>
      <c r="E320" s="238" t="s">
        <v>1</v>
      </c>
      <c r="F320" s="239" t="s">
        <v>330</v>
      </c>
      <c r="G320" s="236"/>
      <c r="H320" s="238" t="s">
        <v>1</v>
      </c>
      <c r="I320" s="240"/>
      <c r="J320" s="236"/>
      <c r="K320" s="236"/>
      <c r="L320" s="241"/>
      <c r="M320" s="242"/>
      <c r="N320" s="243"/>
      <c r="O320" s="243"/>
      <c r="P320" s="243"/>
      <c r="Q320" s="243"/>
      <c r="R320" s="243"/>
      <c r="S320" s="243"/>
      <c r="T320" s="244"/>
      <c r="AT320" s="245" t="s">
        <v>150</v>
      </c>
      <c r="AU320" s="245" t="s">
        <v>189</v>
      </c>
      <c r="AV320" s="12" t="s">
        <v>84</v>
      </c>
      <c r="AW320" s="12" t="s">
        <v>32</v>
      </c>
      <c r="AX320" s="12" t="s">
        <v>76</v>
      </c>
      <c r="AY320" s="245" t="s">
        <v>141</v>
      </c>
    </row>
    <row r="321" s="12" customFormat="1">
      <c r="B321" s="235"/>
      <c r="C321" s="236"/>
      <c r="D321" s="237" t="s">
        <v>150</v>
      </c>
      <c r="E321" s="238" t="s">
        <v>1</v>
      </c>
      <c r="F321" s="239" t="s">
        <v>258</v>
      </c>
      <c r="G321" s="236"/>
      <c r="H321" s="238" t="s">
        <v>1</v>
      </c>
      <c r="I321" s="240"/>
      <c r="J321" s="236"/>
      <c r="K321" s="236"/>
      <c r="L321" s="241"/>
      <c r="M321" s="242"/>
      <c r="N321" s="243"/>
      <c r="O321" s="243"/>
      <c r="P321" s="243"/>
      <c r="Q321" s="243"/>
      <c r="R321" s="243"/>
      <c r="S321" s="243"/>
      <c r="T321" s="244"/>
      <c r="AT321" s="245" t="s">
        <v>150</v>
      </c>
      <c r="AU321" s="245" t="s">
        <v>189</v>
      </c>
      <c r="AV321" s="12" t="s">
        <v>84</v>
      </c>
      <c r="AW321" s="12" t="s">
        <v>32</v>
      </c>
      <c r="AX321" s="12" t="s">
        <v>76</v>
      </c>
      <c r="AY321" s="245" t="s">
        <v>141</v>
      </c>
    </row>
    <row r="322" s="13" customFormat="1">
      <c r="B322" s="246"/>
      <c r="C322" s="247"/>
      <c r="D322" s="237" t="s">
        <v>150</v>
      </c>
      <c r="E322" s="248" t="s">
        <v>1</v>
      </c>
      <c r="F322" s="249" t="s">
        <v>466</v>
      </c>
      <c r="G322" s="247"/>
      <c r="H322" s="250">
        <v>27.440999999999999</v>
      </c>
      <c r="I322" s="251"/>
      <c r="J322" s="247"/>
      <c r="K322" s="247"/>
      <c r="L322" s="252"/>
      <c r="M322" s="257"/>
      <c r="N322" s="258"/>
      <c r="O322" s="258"/>
      <c r="P322" s="258"/>
      <c r="Q322" s="258"/>
      <c r="R322" s="258"/>
      <c r="S322" s="258"/>
      <c r="T322" s="259"/>
      <c r="AT322" s="256" t="s">
        <v>150</v>
      </c>
      <c r="AU322" s="256" t="s">
        <v>189</v>
      </c>
      <c r="AV322" s="13" t="s">
        <v>86</v>
      </c>
      <c r="AW322" s="13" t="s">
        <v>32</v>
      </c>
      <c r="AX322" s="13" t="s">
        <v>76</v>
      </c>
      <c r="AY322" s="256" t="s">
        <v>141</v>
      </c>
    </row>
    <row r="323" s="13" customFormat="1">
      <c r="B323" s="246"/>
      <c r="C323" s="247"/>
      <c r="D323" s="237" t="s">
        <v>150</v>
      </c>
      <c r="E323" s="248" t="s">
        <v>1</v>
      </c>
      <c r="F323" s="249" t="s">
        <v>467</v>
      </c>
      <c r="G323" s="247"/>
      <c r="H323" s="250">
        <v>128.18199999999999</v>
      </c>
      <c r="I323" s="251"/>
      <c r="J323" s="247"/>
      <c r="K323" s="247"/>
      <c r="L323" s="252"/>
      <c r="M323" s="257"/>
      <c r="N323" s="258"/>
      <c r="O323" s="258"/>
      <c r="P323" s="258"/>
      <c r="Q323" s="258"/>
      <c r="R323" s="258"/>
      <c r="S323" s="258"/>
      <c r="T323" s="259"/>
      <c r="AT323" s="256" t="s">
        <v>150</v>
      </c>
      <c r="AU323" s="256" t="s">
        <v>189</v>
      </c>
      <c r="AV323" s="13" t="s">
        <v>86</v>
      </c>
      <c r="AW323" s="13" t="s">
        <v>32</v>
      </c>
      <c r="AX323" s="13" t="s">
        <v>76</v>
      </c>
      <c r="AY323" s="256" t="s">
        <v>141</v>
      </c>
    </row>
    <row r="324" s="13" customFormat="1">
      <c r="B324" s="246"/>
      <c r="C324" s="247"/>
      <c r="D324" s="237" t="s">
        <v>150</v>
      </c>
      <c r="E324" s="248" t="s">
        <v>1</v>
      </c>
      <c r="F324" s="249" t="s">
        <v>468</v>
      </c>
      <c r="G324" s="247"/>
      <c r="H324" s="250">
        <v>27.675999999999998</v>
      </c>
      <c r="I324" s="251"/>
      <c r="J324" s="247"/>
      <c r="K324" s="247"/>
      <c r="L324" s="252"/>
      <c r="M324" s="257"/>
      <c r="N324" s="258"/>
      <c r="O324" s="258"/>
      <c r="P324" s="258"/>
      <c r="Q324" s="258"/>
      <c r="R324" s="258"/>
      <c r="S324" s="258"/>
      <c r="T324" s="259"/>
      <c r="AT324" s="256" t="s">
        <v>150</v>
      </c>
      <c r="AU324" s="256" t="s">
        <v>189</v>
      </c>
      <c r="AV324" s="13" t="s">
        <v>86</v>
      </c>
      <c r="AW324" s="13" t="s">
        <v>32</v>
      </c>
      <c r="AX324" s="13" t="s">
        <v>76</v>
      </c>
      <c r="AY324" s="256" t="s">
        <v>141</v>
      </c>
    </row>
    <row r="325" s="14" customFormat="1">
      <c r="B325" s="260"/>
      <c r="C325" s="261"/>
      <c r="D325" s="237" t="s">
        <v>150</v>
      </c>
      <c r="E325" s="262" t="s">
        <v>1</v>
      </c>
      <c r="F325" s="263" t="s">
        <v>183</v>
      </c>
      <c r="G325" s="261"/>
      <c r="H325" s="264">
        <v>183.29899999999998</v>
      </c>
      <c r="I325" s="265"/>
      <c r="J325" s="261"/>
      <c r="K325" s="261"/>
      <c r="L325" s="266"/>
      <c r="M325" s="267"/>
      <c r="N325" s="268"/>
      <c r="O325" s="268"/>
      <c r="P325" s="268"/>
      <c r="Q325" s="268"/>
      <c r="R325" s="268"/>
      <c r="S325" s="268"/>
      <c r="T325" s="269"/>
      <c r="AT325" s="270" t="s">
        <v>150</v>
      </c>
      <c r="AU325" s="270" t="s">
        <v>189</v>
      </c>
      <c r="AV325" s="14" t="s">
        <v>140</v>
      </c>
      <c r="AW325" s="14" t="s">
        <v>32</v>
      </c>
      <c r="AX325" s="14" t="s">
        <v>84</v>
      </c>
      <c r="AY325" s="270" t="s">
        <v>141</v>
      </c>
    </row>
    <row r="326" s="1" customFormat="1" ht="24" customHeight="1">
      <c r="B326" s="37"/>
      <c r="C326" s="222" t="s">
        <v>469</v>
      </c>
      <c r="D326" s="222" t="s">
        <v>144</v>
      </c>
      <c r="E326" s="223" t="s">
        <v>470</v>
      </c>
      <c r="F326" s="224" t="s">
        <v>471</v>
      </c>
      <c r="G326" s="225" t="s">
        <v>201</v>
      </c>
      <c r="H326" s="226">
        <v>219.959</v>
      </c>
      <c r="I326" s="227"/>
      <c r="J326" s="228">
        <f>ROUND(I326*H326,2)</f>
        <v>0</v>
      </c>
      <c r="K326" s="224" t="s">
        <v>177</v>
      </c>
      <c r="L326" s="42"/>
      <c r="M326" s="229" t="s">
        <v>1</v>
      </c>
      <c r="N326" s="230" t="s">
        <v>41</v>
      </c>
      <c r="O326" s="85"/>
      <c r="P326" s="231">
        <f>O326*H326</f>
        <v>0</v>
      </c>
      <c r="Q326" s="231">
        <v>0</v>
      </c>
      <c r="R326" s="231">
        <f>Q326*H326</f>
        <v>0</v>
      </c>
      <c r="S326" s="231">
        <v>0</v>
      </c>
      <c r="T326" s="232">
        <f>S326*H326</f>
        <v>0</v>
      </c>
      <c r="AR326" s="233" t="s">
        <v>140</v>
      </c>
      <c r="AT326" s="233" t="s">
        <v>144</v>
      </c>
      <c r="AU326" s="233" t="s">
        <v>189</v>
      </c>
      <c r="AY326" s="16" t="s">
        <v>141</v>
      </c>
      <c r="BE326" s="234">
        <f>IF(N326="základní",J326,0)</f>
        <v>0</v>
      </c>
      <c r="BF326" s="234">
        <f>IF(N326="snížená",J326,0)</f>
        <v>0</v>
      </c>
      <c r="BG326" s="234">
        <f>IF(N326="zákl. přenesená",J326,0)</f>
        <v>0</v>
      </c>
      <c r="BH326" s="234">
        <f>IF(N326="sníž. přenesená",J326,0)</f>
        <v>0</v>
      </c>
      <c r="BI326" s="234">
        <f>IF(N326="nulová",J326,0)</f>
        <v>0</v>
      </c>
      <c r="BJ326" s="16" t="s">
        <v>84</v>
      </c>
      <c r="BK326" s="234">
        <f>ROUND(I326*H326,2)</f>
        <v>0</v>
      </c>
      <c r="BL326" s="16" t="s">
        <v>140</v>
      </c>
      <c r="BM326" s="233" t="s">
        <v>472</v>
      </c>
    </row>
    <row r="327" s="12" customFormat="1">
      <c r="B327" s="235"/>
      <c r="C327" s="236"/>
      <c r="D327" s="237" t="s">
        <v>150</v>
      </c>
      <c r="E327" s="238" t="s">
        <v>1</v>
      </c>
      <c r="F327" s="239" t="s">
        <v>463</v>
      </c>
      <c r="G327" s="236"/>
      <c r="H327" s="238" t="s">
        <v>1</v>
      </c>
      <c r="I327" s="240"/>
      <c r="J327" s="236"/>
      <c r="K327" s="236"/>
      <c r="L327" s="241"/>
      <c r="M327" s="242"/>
      <c r="N327" s="243"/>
      <c r="O327" s="243"/>
      <c r="P327" s="243"/>
      <c r="Q327" s="243"/>
      <c r="R327" s="243"/>
      <c r="S327" s="243"/>
      <c r="T327" s="244"/>
      <c r="AT327" s="245" t="s">
        <v>150</v>
      </c>
      <c r="AU327" s="245" t="s">
        <v>189</v>
      </c>
      <c r="AV327" s="12" t="s">
        <v>84</v>
      </c>
      <c r="AW327" s="12" t="s">
        <v>32</v>
      </c>
      <c r="AX327" s="12" t="s">
        <v>76</v>
      </c>
      <c r="AY327" s="245" t="s">
        <v>141</v>
      </c>
    </row>
    <row r="328" s="12" customFormat="1">
      <c r="B328" s="235"/>
      <c r="C328" s="236"/>
      <c r="D328" s="237" t="s">
        <v>150</v>
      </c>
      <c r="E328" s="238" t="s">
        <v>1</v>
      </c>
      <c r="F328" s="239" t="s">
        <v>473</v>
      </c>
      <c r="G328" s="236"/>
      <c r="H328" s="238" t="s">
        <v>1</v>
      </c>
      <c r="I328" s="240"/>
      <c r="J328" s="236"/>
      <c r="K328" s="236"/>
      <c r="L328" s="241"/>
      <c r="M328" s="242"/>
      <c r="N328" s="243"/>
      <c r="O328" s="243"/>
      <c r="P328" s="243"/>
      <c r="Q328" s="243"/>
      <c r="R328" s="243"/>
      <c r="S328" s="243"/>
      <c r="T328" s="244"/>
      <c r="AT328" s="245" t="s">
        <v>150</v>
      </c>
      <c r="AU328" s="245" t="s">
        <v>189</v>
      </c>
      <c r="AV328" s="12" t="s">
        <v>84</v>
      </c>
      <c r="AW328" s="12" t="s">
        <v>32</v>
      </c>
      <c r="AX328" s="12" t="s">
        <v>76</v>
      </c>
      <c r="AY328" s="245" t="s">
        <v>141</v>
      </c>
    </row>
    <row r="329" s="12" customFormat="1">
      <c r="B329" s="235"/>
      <c r="C329" s="236"/>
      <c r="D329" s="237" t="s">
        <v>150</v>
      </c>
      <c r="E329" s="238" t="s">
        <v>1</v>
      </c>
      <c r="F329" s="239" t="s">
        <v>465</v>
      </c>
      <c r="G329" s="236"/>
      <c r="H329" s="238" t="s">
        <v>1</v>
      </c>
      <c r="I329" s="240"/>
      <c r="J329" s="236"/>
      <c r="K329" s="236"/>
      <c r="L329" s="241"/>
      <c r="M329" s="242"/>
      <c r="N329" s="243"/>
      <c r="O329" s="243"/>
      <c r="P329" s="243"/>
      <c r="Q329" s="243"/>
      <c r="R329" s="243"/>
      <c r="S329" s="243"/>
      <c r="T329" s="244"/>
      <c r="AT329" s="245" t="s">
        <v>150</v>
      </c>
      <c r="AU329" s="245" t="s">
        <v>189</v>
      </c>
      <c r="AV329" s="12" t="s">
        <v>84</v>
      </c>
      <c r="AW329" s="12" t="s">
        <v>32</v>
      </c>
      <c r="AX329" s="12" t="s">
        <v>76</v>
      </c>
      <c r="AY329" s="245" t="s">
        <v>141</v>
      </c>
    </row>
    <row r="330" s="12" customFormat="1">
      <c r="B330" s="235"/>
      <c r="C330" s="236"/>
      <c r="D330" s="237" t="s">
        <v>150</v>
      </c>
      <c r="E330" s="238" t="s">
        <v>1</v>
      </c>
      <c r="F330" s="239" t="s">
        <v>330</v>
      </c>
      <c r="G330" s="236"/>
      <c r="H330" s="238" t="s">
        <v>1</v>
      </c>
      <c r="I330" s="240"/>
      <c r="J330" s="236"/>
      <c r="K330" s="236"/>
      <c r="L330" s="241"/>
      <c r="M330" s="242"/>
      <c r="N330" s="243"/>
      <c r="O330" s="243"/>
      <c r="P330" s="243"/>
      <c r="Q330" s="243"/>
      <c r="R330" s="243"/>
      <c r="S330" s="243"/>
      <c r="T330" s="244"/>
      <c r="AT330" s="245" t="s">
        <v>150</v>
      </c>
      <c r="AU330" s="245" t="s">
        <v>189</v>
      </c>
      <c r="AV330" s="12" t="s">
        <v>84</v>
      </c>
      <c r="AW330" s="12" t="s">
        <v>32</v>
      </c>
      <c r="AX330" s="12" t="s">
        <v>76</v>
      </c>
      <c r="AY330" s="245" t="s">
        <v>141</v>
      </c>
    </row>
    <row r="331" s="12" customFormat="1">
      <c r="B331" s="235"/>
      <c r="C331" s="236"/>
      <c r="D331" s="237" t="s">
        <v>150</v>
      </c>
      <c r="E331" s="238" t="s">
        <v>1</v>
      </c>
      <c r="F331" s="239" t="s">
        <v>258</v>
      </c>
      <c r="G331" s="236"/>
      <c r="H331" s="238" t="s">
        <v>1</v>
      </c>
      <c r="I331" s="240"/>
      <c r="J331" s="236"/>
      <c r="K331" s="236"/>
      <c r="L331" s="241"/>
      <c r="M331" s="242"/>
      <c r="N331" s="243"/>
      <c r="O331" s="243"/>
      <c r="P331" s="243"/>
      <c r="Q331" s="243"/>
      <c r="R331" s="243"/>
      <c r="S331" s="243"/>
      <c r="T331" s="244"/>
      <c r="AT331" s="245" t="s">
        <v>150</v>
      </c>
      <c r="AU331" s="245" t="s">
        <v>189</v>
      </c>
      <c r="AV331" s="12" t="s">
        <v>84</v>
      </c>
      <c r="AW331" s="12" t="s">
        <v>32</v>
      </c>
      <c r="AX331" s="12" t="s">
        <v>76</v>
      </c>
      <c r="AY331" s="245" t="s">
        <v>141</v>
      </c>
    </row>
    <row r="332" s="13" customFormat="1">
      <c r="B332" s="246"/>
      <c r="C332" s="247"/>
      <c r="D332" s="237" t="s">
        <v>150</v>
      </c>
      <c r="E332" s="248" t="s">
        <v>1</v>
      </c>
      <c r="F332" s="249" t="s">
        <v>474</v>
      </c>
      <c r="G332" s="247"/>
      <c r="H332" s="250">
        <v>32.93</v>
      </c>
      <c r="I332" s="251"/>
      <c r="J332" s="247"/>
      <c r="K332" s="247"/>
      <c r="L332" s="252"/>
      <c r="M332" s="257"/>
      <c r="N332" s="258"/>
      <c r="O332" s="258"/>
      <c r="P332" s="258"/>
      <c r="Q332" s="258"/>
      <c r="R332" s="258"/>
      <c r="S332" s="258"/>
      <c r="T332" s="259"/>
      <c r="AT332" s="256" t="s">
        <v>150</v>
      </c>
      <c r="AU332" s="256" t="s">
        <v>189</v>
      </c>
      <c r="AV332" s="13" t="s">
        <v>86</v>
      </c>
      <c r="AW332" s="13" t="s">
        <v>32</v>
      </c>
      <c r="AX332" s="13" t="s">
        <v>76</v>
      </c>
      <c r="AY332" s="256" t="s">
        <v>141</v>
      </c>
    </row>
    <row r="333" s="13" customFormat="1">
      <c r="B333" s="246"/>
      <c r="C333" s="247"/>
      <c r="D333" s="237" t="s">
        <v>150</v>
      </c>
      <c r="E333" s="248" t="s">
        <v>1</v>
      </c>
      <c r="F333" s="249" t="s">
        <v>475</v>
      </c>
      <c r="G333" s="247"/>
      <c r="H333" s="250">
        <v>153.81800000000001</v>
      </c>
      <c r="I333" s="251"/>
      <c r="J333" s="247"/>
      <c r="K333" s="247"/>
      <c r="L333" s="252"/>
      <c r="M333" s="257"/>
      <c r="N333" s="258"/>
      <c r="O333" s="258"/>
      <c r="P333" s="258"/>
      <c r="Q333" s="258"/>
      <c r="R333" s="258"/>
      <c r="S333" s="258"/>
      <c r="T333" s="259"/>
      <c r="AT333" s="256" t="s">
        <v>150</v>
      </c>
      <c r="AU333" s="256" t="s">
        <v>189</v>
      </c>
      <c r="AV333" s="13" t="s">
        <v>86</v>
      </c>
      <c r="AW333" s="13" t="s">
        <v>32</v>
      </c>
      <c r="AX333" s="13" t="s">
        <v>76</v>
      </c>
      <c r="AY333" s="256" t="s">
        <v>141</v>
      </c>
    </row>
    <row r="334" s="13" customFormat="1">
      <c r="B334" s="246"/>
      <c r="C334" s="247"/>
      <c r="D334" s="237" t="s">
        <v>150</v>
      </c>
      <c r="E334" s="248" t="s">
        <v>1</v>
      </c>
      <c r="F334" s="249" t="s">
        <v>476</v>
      </c>
      <c r="G334" s="247"/>
      <c r="H334" s="250">
        <v>33.210999999999999</v>
      </c>
      <c r="I334" s="251"/>
      <c r="J334" s="247"/>
      <c r="K334" s="247"/>
      <c r="L334" s="252"/>
      <c r="M334" s="257"/>
      <c r="N334" s="258"/>
      <c r="O334" s="258"/>
      <c r="P334" s="258"/>
      <c r="Q334" s="258"/>
      <c r="R334" s="258"/>
      <c r="S334" s="258"/>
      <c r="T334" s="259"/>
      <c r="AT334" s="256" t="s">
        <v>150</v>
      </c>
      <c r="AU334" s="256" t="s">
        <v>189</v>
      </c>
      <c r="AV334" s="13" t="s">
        <v>86</v>
      </c>
      <c r="AW334" s="13" t="s">
        <v>32</v>
      </c>
      <c r="AX334" s="13" t="s">
        <v>76</v>
      </c>
      <c r="AY334" s="256" t="s">
        <v>141</v>
      </c>
    </row>
    <row r="335" s="14" customFormat="1">
      <c r="B335" s="260"/>
      <c r="C335" s="261"/>
      <c r="D335" s="237" t="s">
        <v>150</v>
      </c>
      <c r="E335" s="262" t="s">
        <v>1</v>
      </c>
      <c r="F335" s="263" t="s">
        <v>183</v>
      </c>
      <c r="G335" s="261"/>
      <c r="H335" s="264">
        <v>219.959</v>
      </c>
      <c r="I335" s="265"/>
      <c r="J335" s="261"/>
      <c r="K335" s="261"/>
      <c r="L335" s="266"/>
      <c r="M335" s="267"/>
      <c r="N335" s="268"/>
      <c r="O335" s="268"/>
      <c r="P335" s="268"/>
      <c r="Q335" s="268"/>
      <c r="R335" s="268"/>
      <c r="S335" s="268"/>
      <c r="T335" s="269"/>
      <c r="AT335" s="270" t="s">
        <v>150</v>
      </c>
      <c r="AU335" s="270" t="s">
        <v>189</v>
      </c>
      <c r="AV335" s="14" t="s">
        <v>140</v>
      </c>
      <c r="AW335" s="14" t="s">
        <v>32</v>
      </c>
      <c r="AX335" s="14" t="s">
        <v>84</v>
      </c>
      <c r="AY335" s="270" t="s">
        <v>141</v>
      </c>
    </row>
    <row r="336" s="1" customFormat="1" ht="24" customHeight="1">
      <c r="B336" s="37"/>
      <c r="C336" s="222" t="s">
        <v>477</v>
      </c>
      <c r="D336" s="222" t="s">
        <v>144</v>
      </c>
      <c r="E336" s="223" t="s">
        <v>478</v>
      </c>
      <c r="F336" s="224" t="s">
        <v>479</v>
      </c>
      <c r="G336" s="225" t="s">
        <v>201</v>
      </c>
      <c r="H336" s="226">
        <v>568.22699999999998</v>
      </c>
      <c r="I336" s="227"/>
      <c r="J336" s="228">
        <f>ROUND(I336*H336,2)</f>
        <v>0</v>
      </c>
      <c r="K336" s="224" t="s">
        <v>1</v>
      </c>
      <c r="L336" s="42"/>
      <c r="M336" s="229" t="s">
        <v>1</v>
      </c>
      <c r="N336" s="230" t="s">
        <v>41</v>
      </c>
      <c r="O336" s="85"/>
      <c r="P336" s="231">
        <f>O336*H336</f>
        <v>0</v>
      </c>
      <c r="Q336" s="231">
        <v>0</v>
      </c>
      <c r="R336" s="231">
        <f>Q336*H336</f>
        <v>0</v>
      </c>
      <c r="S336" s="231">
        <v>0</v>
      </c>
      <c r="T336" s="232">
        <f>S336*H336</f>
        <v>0</v>
      </c>
      <c r="AR336" s="233" t="s">
        <v>140</v>
      </c>
      <c r="AT336" s="233" t="s">
        <v>144</v>
      </c>
      <c r="AU336" s="233" t="s">
        <v>189</v>
      </c>
      <c r="AY336" s="16" t="s">
        <v>141</v>
      </c>
      <c r="BE336" s="234">
        <f>IF(N336="základní",J336,0)</f>
        <v>0</v>
      </c>
      <c r="BF336" s="234">
        <f>IF(N336="snížená",J336,0)</f>
        <v>0</v>
      </c>
      <c r="BG336" s="234">
        <f>IF(N336="zákl. přenesená",J336,0)</f>
        <v>0</v>
      </c>
      <c r="BH336" s="234">
        <f>IF(N336="sníž. přenesená",J336,0)</f>
        <v>0</v>
      </c>
      <c r="BI336" s="234">
        <f>IF(N336="nulová",J336,0)</f>
        <v>0</v>
      </c>
      <c r="BJ336" s="16" t="s">
        <v>84</v>
      </c>
      <c r="BK336" s="234">
        <f>ROUND(I336*H336,2)</f>
        <v>0</v>
      </c>
      <c r="BL336" s="16" t="s">
        <v>140</v>
      </c>
      <c r="BM336" s="233" t="s">
        <v>480</v>
      </c>
    </row>
    <row r="337" s="12" customFormat="1">
      <c r="B337" s="235"/>
      <c r="C337" s="236"/>
      <c r="D337" s="237" t="s">
        <v>150</v>
      </c>
      <c r="E337" s="238" t="s">
        <v>1</v>
      </c>
      <c r="F337" s="239" t="s">
        <v>481</v>
      </c>
      <c r="G337" s="236"/>
      <c r="H337" s="238" t="s">
        <v>1</v>
      </c>
      <c r="I337" s="240"/>
      <c r="J337" s="236"/>
      <c r="K337" s="236"/>
      <c r="L337" s="241"/>
      <c r="M337" s="242"/>
      <c r="N337" s="243"/>
      <c r="O337" s="243"/>
      <c r="P337" s="243"/>
      <c r="Q337" s="243"/>
      <c r="R337" s="243"/>
      <c r="S337" s="243"/>
      <c r="T337" s="244"/>
      <c r="AT337" s="245" t="s">
        <v>150</v>
      </c>
      <c r="AU337" s="245" t="s">
        <v>189</v>
      </c>
      <c r="AV337" s="12" t="s">
        <v>84</v>
      </c>
      <c r="AW337" s="12" t="s">
        <v>32</v>
      </c>
      <c r="AX337" s="12" t="s">
        <v>76</v>
      </c>
      <c r="AY337" s="245" t="s">
        <v>141</v>
      </c>
    </row>
    <row r="338" s="12" customFormat="1">
      <c r="B338" s="235"/>
      <c r="C338" s="236"/>
      <c r="D338" s="237" t="s">
        <v>150</v>
      </c>
      <c r="E338" s="238" t="s">
        <v>1</v>
      </c>
      <c r="F338" s="239" t="s">
        <v>482</v>
      </c>
      <c r="G338" s="236"/>
      <c r="H338" s="238" t="s">
        <v>1</v>
      </c>
      <c r="I338" s="240"/>
      <c r="J338" s="236"/>
      <c r="K338" s="236"/>
      <c r="L338" s="241"/>
      <c r="M338" s="242"/>
      <c r="N338" s="243"/>
      <c r="O338" s="243"/>
      <c r="P338" s="243"/>
      <c r="Q338" s="243"/>
      <c r="R338" s="243"/>
      <c r="S338" s="243"/>
      <c r="T338" s="244"/>
      <c r="AT338" s="245" t="s">
        <v>150</v>
      </c>
      <c r="AU338" s="245" t="s">
        <v>189</v>
      </c>
      <c r="AV338" s="12" t="s">
        <v>84</v>
      </c>
      <c r="AW338" s="12" t="s">
        <v>32</v>
      </c>
      <c r="AX338" s="12" t="s">
        <v>76</v>
      </c>
      <c r="AY338" s="245" t="s">
        <v>141</v>
      </c>
    </row>
    <row r="339" s="12" customFormat="1">
      <c r="B339" s="235"/>
      <c r="C339" s="236"/>
      <c r="D339" s="237" t="s">
        <v>150</v>
      </c>
      <c r="E339" s="238" t="s">
        <v>1</v>
      </c>
      <c r="F339" s="239" t="s">
        <v>483</v>
      </c>
      <c r="G339" s="236"/>
      <c r="H339" s="238" t="s">
        <v>1</v>
      </c>
      <c r="I339" s="240"/>
      <c r="J339" s="236"/>
      <c r="K339" s="236"/>
      <c r="L339" s="241"/>
      <c r="M339" s="242"/>
      <c r="N339" s="243"/>
      <c r="O339" s="243"/>
      <c r="P339" s="243"/>
      <c r="Q339" s="243"/>
      <c r="R339" s="243"/>
      <c r="S339" s="243"/>
      <c r="T339" s="244"/>
      <c r="AT339" s="245" t="s">
        <v>150</v>
      </c>
      <c r="AU339" s="245" t="s">
        <v>189</v>
      </c>
      <c r="AV339" s="12" t="s">
        <v>84</v>
      </c>
      <c r="AW339" s="12" t="s">
        <v>32</v>
      </c>
      <c r="AX339" s="12" t="s">
        <v>76</v>
      </c>
      <c r="AY339" s="245" t="s">
        <v>141</v>
      </c>
    </row>
    <row r="340" s="12" customFormat="1">
      <c r="B340" s="235"/>
      <c r="C340" s="236"/>
      <c r="D340" s="237" t="s">
        <v>150</v>
      </c>
      <c r="E340" s="238" t="s">
        <v>1</v>
      </c>
      <c r="F340" s="239" t="s">
        <v>484</v>
      </c>
      <c r="G340" s="236"/>
      <c r="H340" s="238" t="s">
        <v>1</v>
      </c>
      <c r="I340" s="240"/>
      <c r="J340" s="236"/>
      <c r="K340" s="236"/>
      <c r="L340" s="241"/>
      <c r="M340" s="242"/>
      <c r="N340" s="243"/>
      <c r="O340" s="243"/>
      <c r="P340" s="243"/>
      <c r="Q340" s="243"/>
      <c r="R340" s="243"/>
      <c r="S340" s="243"/>
      <c r="T340" s="244"/>
      <c r="AT340" s="245" t="s">
        <v>150</v>
      </c>
      <c r="AU340" s="245" t="s">
        <v>189</v>
      </c>
      <c r="AV340" s="12" t="s">
        <v>84</v>
      </c>
      <c r="AW340" s="12" t="s">
        <v>32</v>
      </c>
      <c r="AX340" s="12" t="s">
        <v>76</v>
      </c>
      <c r="AY340" s="245" t="s">
        <v>141</v>
      </c>
    </row>
    <row r="341" s="12" customFormat="1">
      <c r="B341" s="235"/>
      <c r="C341" s="236"/>
      <c r="D341" s="237" t="s">
        <v>150</v>
      </c>
      <c r="E341" s="238" t="s">
        <v>1</v>
      </c>
      <c r="F341" s="239" t="s">
        <v>485</v>
      </c>
      <c r="G341" s="236"/>
      <c r="H341" s="238" t="s">
        <v>1</v>
      </c>
      <c r="I341" s="240"/>
      <c r="J341" s="236"/>
      <c r="K341" s="236"/>
      <c r="L341" s="241"/>
      <c r="M341" s="242"/>
      <c r="N341" s="243"/>
      <c r="O341" s="243"/>
      <c r="P341" s="243"/>
      <c r="Q341" s="243"/>
      <c r="R341" s="243"/>
      <c r="S341" s="243"/>
      <c r="T341" s="244"/>
      <c r="AT341" s="245" t="s">
        <v>150</v>
      </c>
      <c r="AU341" s="245" t="s">
        <v>189</v>
      </c>
      <c r="AV341" s="12" t="s">
        <v>84</v>
      </c>
      <c r="AW341" s="12" t="s">
        <v>32</v>
      </c>
      <c r="AX341" s="12" t="s">
        <v>76</v>
      </c>
      <c r="AY341" s="245" t="s">
        <v>141</v>
      </c>
    </row>
    <row r="342" s="12" customFormat="1">
      <c r="B342" s="235"/>
      <c r="C342" s="236"/>
      <c r="D342" s="237" t="s">
        <v>150</v>
      </c>
      <c r="E342" s="238" t="s">
        <v>1</v>
      </c>
      <c r="F342" s="239" t="s">
        <v>486</v>
      </c>
      <c r="G342" s="236"/>
      <c r="H342" s="238" t="s">
        <v>1</v>
      </c>
      <c r="I342" s="240"/>
      <c r="J342" s="236"/>
      <c r="K342" s="236"/>
      <c r="L342" s="241"/>
      <c r="M342" s="242"/>
      <c r="N342" s="243"/>
      <c r="O342" s="243"/>
      <c r="P342" s="243"/>
      <c r="Q342" s="243"/>
      <c r="R342" s="243"/>
      <c r="S342" s="243"/>
      <c r="T342" s="244"/>
      <c r="AT342" s="245" t="s">
        <v>150</v>
      </c>
      <c r="AU342" s="245" t="s">
        <v>189</v>
      </c>
      <c r="AV342" s="12" t="s">
        <v>84</v>
      </c>
      <c r="AW342" s="12" t="s">
        <v>32</v>
      </c>
      <c r="AX342" s="12" t="s">
        <v>76</v>
      </c>
      <c r="AY342" s="245" t="s">
        <v>141</v>
      </c>
    </row>
    <row r="343" s="12" customFormat="1">
      <c r="B343" s="235"/>
      <c r="C343" s="236"/>
      <c r="D343" s="237" t="s">
        <v>150</v>
      </c>
      <c r="E343" s="238" t="s">
        <v>1</v>
      </c>
      <c r="F343" s="239" t="s">
        <v>487</v>
      </c>
      <c r="G343" s="236"/>
      <c r="H343" s="238" t="s">
        <v>1</v>
      </c>
      <c r="I343" s="240"/>
      <c r="J343" s="236"/>
      <c r="K343" s="236"/>
      <c r="L343" s="241"/>
      <c r="M343" s="242"/>
      <c r="N343" s="243"/>
      <c r="O343" s="243"/>
      <c r="P343" s="243"/>
      <c r="Q343" s="243"/>
      <c r="R343" s="243"/>
      <c r="S343" s="243"/>
      <c r="T343" s="244"/>
      <c r="AT343" s="245" t="s">
        <v>150</v>
      </c>
      <c r="AU343" s="245" t="s">
        <v>189</v>
      </c>
      <c r="AV343" s="12" t="s">
        <v>84</v>
      </c>
      <c r="AW343" s="12" t="s">
        <v>32</v>
      </c>
      <c r="AX343" s="12" t="s">
        <v>76</v>
      </c>
      <c r="AY343" s="245" t="s">
        <v>141</v>
      </c>
    </row>
    <row r="344" s="12" customFormat="1">
      <c r="B344" s="235"/>
      <c r="C344" s="236"/>
      <c r="D344" s="237" t="s">
        <v>150</v>
      </c>
      <c r="E344" s="238" t="s">
        <v>1</v>
      </c>
      <c r="F344" s="239" t="s">
        <v>488</v>
      </c>
      <c r="G344" s="236"/>
      <c r="H344" s="238" t="s">
        <v>1</v>
      </c>
      <c r="I344" s="240"/>
      <c r="J344" s="236"/>
      <c r="K344" s="236"/>
      <c r="L344" s="241"/>
      <c r="M344" s="242"/>
      <c r="N344" s="243"/>
      <c r="O344" s="243"/>
      <c r="P344" s="243"/>
      <c r="Q344" s="243"/>
      <c r="R344" s="243"/>
      <c r="S344" s="243"/>
      <c r="T344" s="244"/>
      <c r="AT344" s="245" t="s">
        <v>150</v>
      </c>
      <c r="AU344" s="245" t="s">
        <v>189</v>
      </c>
      <c r="AV344" s="12" t="s">
        <v>84</v>
      </c>
      <c r="AW344" s="12" t="s">
        <v>32</v>
      </c>
      <c r="AX344" s="12" t="s">
        <v>76</v>
      </c>
      <c r="AY344" s="245" t="s">
        <v>141</v>
      </c>
    </row>
    <row r="345" s="12" customFormat="1">
      <c r="B345" s="235"/>
      <c r="C345" s="236"/>
      <c r="D345" s="237" t="s">
        <v>150</v>
      </c>
      <c r="E345" s="238" t="s">
        <v>1</v>
      </c>
      <c r="F345" s="239" t="s">
        <v>489</v>
      </c>
      <c r="G345" s="236"/>
      <c r="H345" s="238" t="s">
        <v>1</v>
      </c>
      <c r="I345" s="240"/>
      <c r="J345" s="236"/>
      <c r="K345" s="236"/>
      <c r="L345" s="241"/>
      <c r="M345" s="242"/>
      <c r="N345" s="243"/>
      <c r="O345" s="243"/>
      <c r="P345" s="243"/>
      <c r="Q345" s="243"/>
      <c r="R345" s="243"/>
      <c r="S345" s="243"/>
      <c r="T345" s="244"/>
      <c r="AT345" s="245" t="s">
        <v>150</v>
      </c>
      <c r="AU345" s="245" t="s">
        <v>189</v>
      </c>
      <c r="AV345" s="12" t="s">
        <v>84</v>
      </c>
      <c r="AW345" s="12" t="s">
        <v>32</v>
      </c>
      <c r="AX345" s="12" t="s">
        <v>76</v>
      </c>
      <c r="AY345" s="245" t="s">
        <v>141</v>
      </c>
    </row>
    <row r="346" s="12" customFormat="1">
      <c r="B346" s="235"/>
      <c r="C346" s="236"/>
      <c r="D346" s="237" t="s">
        <v>150</v>
      </c>
      <c r="E346" s="238" t="s">
        <v>1</v>
      </c>
      <c r="F346" s="239" t="s">
        <v>258</v>
      </c>
      <c r="G346" s="236"/>
      <c r="H346" s="238" t="s">
        <v>1</v>
      </c>
      <c r="I346" s="240"/>
      <c r="J346" s="236"/>
      <c r="K346" s="236"/>
      <c r="L346" s="241"/>
      <c r="M346" s="242"/>
      <c r="N346" s="243"/>
      <c r="O346" s="243"/>
      <c r="P346" s="243"/>
      <c r="Q346" s="243"/>
      <c r="R346" s="243"/>
      <c r="S346" s="243"/>
      <c r="T346" s="244"/>
      <c r="AT346" s="245" t="s">
        <v>150</v>
      </c>
      <c r="AU346" s="245" t="s">
        <v>189</v>
      </c>
      <c r="AV346" s="12" t="s">
        <v>84</v>
      </c>
      <c r="AW346" s="12" t="s">
        <v>32</v>
      </c>
      <c r="AX346" s="12" t="s">
        <v>76</v>
      </c>
      <c r="AY346" s="245" t="s">
        <v>141</v>
      </c>
    </row>
    <row r="347" s="13" customFormat="1">
      <c r="B347" s="246"/>
      <c r="C347" s="247"/>
      <c r="D347" s="237" t="s">
        <v>150</v>
      </c>
      <c r="E347" s="248" t="s">
        <v>1</v>
      </c>
      <c r="F347" s="249" t="s">
        <v>490</v>
      </c>
      <c r="G347" s="247"/>
      <c r="H347" s="250">
        <v>85.067999999999998</v>
      </c>
      <c r="I347" s="251"/>
      <c r="J347" s="247"/>
      <c r="K347" s="247"/>
      <c r="L347" s="252"/>
      <c r="M347" s="257"/>
      <c r="N347" s="258"/>
      <c r="O347" s="258"/>
      <c r="P347" s="258"/>
      <c r="Q347" s="258"/>
      <c r="R347" s="258"/>
      <c r="S347" s="258"/>
      <c r="T347" s="259"/>
      <c r="AT347" s="256" t="s">
        <v>150</v>
      </c>
      <c r="AU347" s="256" t="s">
        <v>189</v>
      </c>
      <c r="AV347" s="13" t="s">
        <v>86</v>
      </c>
      <c r="AW347" s="13" t="s">
        <v>32</v>
      </c>
      <c r="AX347" s="13" t="s">
        <v>76</v>
      </c>
      <c r="AY347" s="256" t="s">
        <v>141</v>
      </c>
    </row>
    <row r="348" s="13" customFormat="1">
      <c r="B348" s="246"/>
      <c r="C348" s="247"/>
      <c r="D348" s="237" t="s">
        <v>150</v>
      </c>
      <c r="E348" s="248" t="s">
        <v>1</v>
      </c>
      <c r="F348" s="249" t="s">
        <v>491</v>
      </c>
      <c r="G348" s="247"/>
      <c r="H348" s="250">
        <v>397.36399999999998</v>
      </c>
      <c r="I348" s="251"/>
      <c r="J348" s="247"/>
      <c r="K348" s="247"/>
      <c r="L348" s="252"/>
      <c r="M348" s="257"/>
      <c r="N348" s="258"/>
      <c r="O348" s="258"/>
      <c r="P348" s="258"/>
      <c r="Q348" s="258"/>
      <c r="R348" s="258"/>
      <c r="S348" s="258"/>
      <c r="T348" s="259"/>
      <c r="AT348" s="256" t="s">
        <v>150</v>
      </c>
      <c r="AU348" s="256" t="s">
        <v>189</v>
      </c>
      <c r="AV348" s="13" t="s">
        <v>86</v>
      </c>
      <c r="AW348" s="13" t="s">
        <v>32</v>
      </c>
      <c r="AX348" s="13" t="s">
        <v>76</v>
      </c>
      <c r="AY348" s="256" t="s">
        <v>141</v>
      </c>
    </row>
    <row r="349" s="13" customFormat="1">
      <c r="B349" s="246"/>
      <c r="C349" s="247"/>
      <c r="D349" s="237" t="s">
        <v>150</v>
      </c>
      <c r="E349" s="248" t="s">
        <v>1</v>
      </c>
      <c r="F349" s="249" t="s">
        <v>492</v>
      </c>
      <c r="G349" s="247"/>
      <c r="H349" s="250">
        <v>85.795000000000002</v>
      </c>
      <c r="I349" s="251"/>
      <c r="J349" s="247"/>
      <c r="K349" s="247"/>
      <c r="L349" s="252"/>
      <c r="M349" s="257"/>
      <c r="N349" s="258"/>
      <c r="O349" s="258"/>
      <c r="P349" s="258"/>
      <c r="Q349" s="258"/>
      <c r="R349" s="258"/>
      <c r="S349" s="258"/>
      <c r="T349" s="259"/>
      <c r="AT349" s="256" t="s">
        <v>150</v>
      </c>
      <c r="AU349" s="256" t="s">
        <v>189</v>
      </c>
      <c r="AV349" s="13" t="s">
        <v>86</v>
      </c>
      <c r="AW349" s="13" t="s">
        <v>32</v>
      </c>
      <c r="AX349" s="13" t="s">
        <v>76</v>
      </c>
      <c r="AY349" s="256" t="s">
        <v>141</v>
      </c>
    </row>
    <row r="350" s="14" customFormat="1">
      <c r="B350" s="260"/>
      <c r="C350" s="261"/>
      <c r="D350" s="237" t="s">
        <v>150</v>
      </c>
      <c r="E350" s="262" t="s">
        <v>1</v>
      </c>
      <c r="F350" s="263" t="s">
        <v>183</v>
      </c>
      <c r="G350" s="261"/>
      <c r="H350" s="264">
        <v>568.22699999999998</v>
      </c>
      <c r="I350" s="265"/>
      <c r="J350" s="261"/>
      <c r="K350" s="261"/>
      <c r="L350" s="266"/>
      <c r="M350" s="267"/>
      <c r="N350" s="268"/>
      <c r="O350" s="268"/>
      <c r="P350" s="268"/>
      <c r="Q350" s="268"/>
      <c r="R350" s="268"/>
      <c r="S350" s="268"/>
      <c r="T350" s="269"/>
      <c r="AT350" s="270" t="s">
        <v>150</v>
      </c>
      <c r="AU350" s="270" t="s">
        <v>189</v>
      </c>
      <c r="AV350" s="14" t="s">
        <v>140</v>
      </c>
      <c r="AW350" s="14" t="s">
        <v>32</v>
      </c>
      <c r="AX350" s="14" t="s">
        <v>84</v>
      </c>
      <c r="AY350" s="270" t="s">
        <v>141</v>
      </c>
    </row>
    <row r="351" s="1" customFormat="1" ht="24" customHeight="1">
      <c r="B351" s="37"/>
      <c r="C351" s="222" t="s">
        <v>493</v>
      </c>
      <c r="D351" s="222" t="s">
        <v>144</v>
      </c>
      <c r="E351" s="223" t="s">
        <v>494</v>
      </c>
      <c r="F351" s="224" t="s">
        <v>495</v>
      </c>
      <c r="G351" s="225" t="s">
        <v>264</v>
      </c>
      <c r="H351" s="226">
        <v>3.589</v>
      </c>
      <c r="I351" s="227"/>
      <c r="J351" s="228">
        <f>ROUND(I351*H351,2)</f>
        <v>0</v>
      </c>
      <c r="K351" s="224" t="s">
        <v>1</v>
      </c>
      <c r="L351" s="42"/>
      <c r="M351" s="229" t="s">
        <v>1</v>
      </c>
      <c r="N351" s="230" t="s">
        <v>41</v>
      </c>
      <c r="O351" s="85"/>
      <c r="P351" s="231">
        <f>O351*H351</f>
        <v>0</v>
      </c>
      <c r="Q351" s="231">
        <v>1.0382199999999999</v>
      </c>
      <c r="R351" s="231">
        <f>Q351*H351</f>
        <v>3.7261715799999995</v>
      </c>
      <c r="S351" s="231">
        <v>0</v>
      </c>
      <c r="T351" s="232">
        <f>S351*H351</f>
        <v>0</v>
      </c>
      <c r="AR351" s="233" t="s">
        <v>140</v>
      </c>
      <c r="AT351" s="233" t="s">
        <v>144</v>
      </c>
      <c r="AU351" s="233" t="s">
        <v>189</v>
      </c>
      <c r="AY351" s="16" t="s">
        <v>141</v>
      </c>
      <c r="BE351" s="234">
        <f>IF(N351="základní",J351,0)</f>
        <v>0</v>
      </c>
      <c r="BF351" s="234">
        <f>IF(N351="snížená",J351,0)</f>
        <v>0</v>
      </c>
      <c r="BG351" s="234">
        <f>IF(N351="zákl. přenesená",J351,0)</f>
        <v>0</v>
      </c>
      <c r="BH351" s="234">
        <f>IF(N351="sníž. přenesená",J351,0)</f>
        <v>0</v>
      </c>
      <c r="BI351" s="234">
        <f>IF(N351="nulová",J351,0)</f>
        <v>0</v>
      </c>
      <c r="BJ351" s="16" t="s">
        <v>84</v>
      </c>
      <c r="BK351" s="234">
        <f>ROUND(I351*H351,2)</f>
        <v>0</v>
      </c>
      <c r="BL351" s="16" t="s">
        <v>140</v>
      </c>
      <c r="BM351" s="233" t="s">
        <v>496</v>
      </c>
    </row>
    <row r="352" s="12" customFormat="1">
      <c r="B352" s="235"/>
      <c r="C352" s="236"/>
      <c r="D352" s="237" t="s">
        <v>150</v>
      </c>
      <c r="E352" s="238" t="s">
        <v>1</v>
      </c>
      <c r="F352" s="239" t="s">
        <v>497</v>
      </c>
      <c r="G352" s="236"/>
      <c r="H352" s="238" t="s">
        <v>1</v>
      </c>
      <c r="I352" s="240"/>
      <c r="J352" s="236"/>
      <c r="K352" s="236"/>
      <c r="L352" s="241"/>
      <c r="M352" s="242"/>
      <c r="N352" s="243"/>
      <c r="O352" s="243"/>
      <c r="P352" s="243"/>
      <c r="Q352" s="243"/>
      <c r="R352" s="243"/>
      <c r="S352" s="243"/>
      <c r="T352" s="244"/>
      <c r="AT352" s="245" t="s">
        <v>150</v>
      </c>
      <c r="AU352" s="245" t="s">
        <v>189</v>
      </c>
      <c r="AV352" s="12" t="s">
        <v>84</v>
      </c>
      <c r="AW352" s="12" t="s">
        <v>32</v>
      </c>
      <c r="AX352" s="12" t="s">
        <v>76</v>
      </c>
      <c r="AY352" s="245" t="s">
        <v>141</v>
      </c>
    </row>
    <row r="353" s="12" customFormat="1">
      <c r="B353" s="235"/>
      <c r="C353" s="236"/>
      <c r="D353" s="237" t="s">
        <v>150</v>
      </c>
      <c r="E353" s="238" t="s">
        <v>1</v>
      </c>
      <c r="F353" s="239" t="s">
        <v>498</v>
      </c>
      <c r="G353" s="236"/>
      <c r="H353" s="238" t="s">
        <v>1</v>
      </c>
      <c r="I353" s="240"/>
      <c r="J353" s="236"/>
      <c r="K353" s="236"/>
      <c r="L353" s="241"/>
      <c r="M353" s="242"/>
      <c r="N353" s="243"/>
      <c r="O353" s="243"/>
      <c r="P353" s="243"/>
      <c r="Q353" s="243"/>
      <c r="R353" s="243"/>
      <c r="S353" s="243"/>
      <c r="T353" s="244"/>
      <c r="AT353" s="245" t="s">
        <v>150</v>
      </c>
      <c r="AU353" s="245" t="s">
        <v>189</v>
      </c>
      <c r="AV353" s="12" t="s">
        <v>84</v>
      </c>
      <c r="AW353" s="12" t="s">
        <v>32</v>
      </c>
      <c r="AX353" s="12" t="s">
        <v>76</v>
      </c>
      <c r="AY353" s="245" t="s">
        <v>141</v>
      </c>
    </row>
    <row r="354" s="12" customFormat="1">
      <c r="B354" s="235"/>
      <c r="C354" s="236"/>
      <c r="D354" s="237" t="s">
        <v>150</v>
      </c>
      <c r="E354" s="238" t="s">
        <v>1</v>
      </c>
      <c r="F354" s="239" t="s">
        <v>499</v>
      </c>
      <c r="G354" s="236"/>
      <c r="H354" s="238" t="s">
        <v>1</v>
      </c>
      <c r="I354" s="240"/>
      <c r="J354" s="236"/>
      <c r="K354" s="236"/>
      <c r="L354" s="241"/>
      <c r="M354" s="242"/>
      <c r="N354" s="243"/>
      <c r="O354" s="243"/>
      <c r="P354" s="243"/>
      <c r="Q354" s="243"/>
      <c r="R354" s="243"/>
      <c r="S354" s="243"/>
      <c r="T354" s="244"/>
      <c r="AT354" s="245" t="s">
        <v>150</v>
      </c>
      <c r="AU354" s="245" t="s">
        <v>189</v>
      </c>
      <c r="AV354" s="12" t="s">
        <v>84</v>
      </c>
      <c r="AW354" s="12" t="s">
        <v>32</v>
      </c>
      <c r="AX354" s="12" t="s">
        <v>76</v>
      </c>
      <c r="AY354" s="245" t="s">
        <v>141</v>
      </c>
    </row>
    <row r="355" s="12" customFormat="1">
      <c r="B355" s="235"/>
      <c r="C355" s="236"/>
      <c r="D355" s="237" t="s">
        <v>150</v>
      </c>
      <c r="E355" s="238" t="s">
        <v>1</v>
      </c>
      <c r="F355" s="239" t="s">
        <v>500</v>
      </c>
      <c r="G355" s="236"/>
      <c r="H355" s="238" t="s">
        <v>1</v>
      </c>
      <c r="I355" s="240"/>
      <c r="J355" s="236"/>
      <c r="K355" s="236"/>
      <c r="L355" s="241"/>
      <c r="M355" s="242"/>
      <c r="N355" s="243"/>
      <c r="O355" s="243"/>
      <c r="P355" s="243"/>
      <c r="Q355" s="243"/>
      <c r="R355" s="243"/>
      <c r="S355" s="243"/>
      <c r="T355" s="244"/>
      <c r="AT355" s="245" t="s">
        <v>150</v>
      </c>
      <c r="AU355" s="245" t="s">
        <v>189</v>
      </c>
      <c r="AV355" s="12" t="s">
        <v>84</v>
      </c>
      <c r="AW355" s="12" t="s">
        <v>32</v>
      </c>
      <c r="AX355" s="12" t="s">
        <v>76</v>
      </c>
      <c r="AY355" s="245" t="s">
        <v>141</v>
      </c>
    </row>
    <row r="356" s="12" customFormat="1">
      <c r="B356" s="235"/>
      <c r="C356" s="236"/>
      <c r="D356" s="237" t="s">
        <v>150</v>
      </c>
      <c r="E356" s="238" t="s">
        <v>1</v>
      </c>
      <c r="F356" s="239" t="s">
        <v>501</v>
      </c>
      <c r="G356" s="236"/>
      <c r="H356" s="238" t="s">
        <v>1</v>
      </c>
      <c r="I356" s="240"/>
      <c r="J356" s="236"/>
      <c r="K356" s="236"/>
      <c r="L356" s="241"/>
      <c r="M356" s="242"/>
      <c r="N356" s="243"/>
      <c r="O356" s="243"/>
      <c r="P356" s="243"/>
      <c r="Q356" s="243"/>
      <c r="R356" s="243"/>
      <c r="S356" s="243"/>
      <c r="T356" s="244"/>
      <c r="AT356" s="245" t="s">
        <v>150</v>
      </c>
      <c r="AU356" s="245" t="s">
        <v>189</v>
      </c>
      <c r="AV356" s="12" t="s">
        <v>84</v>
      </c>
      <c r="AW356" s="12" t="s">
        <v>32</v>
      </c>
      <c r="AX356" s="12" t="s">
        <v>76</v>
      </c>
      <c r="AY356" s="245" t="s">
        <v>141</v>
      </c>
    </row>
    <row r="357" s="12" customFormat="1">
      <c r="B357" s="235"/>
      <c r="C357" s="236"/>
      <c r="D357" s="237" t="s">
        <v>150</v>
      </c>
      <c r="E357" s="238" t="s">
        <v>1</v>
      </c>
      <c r="F357" s="239" t="s">
        <v>502</v>
      </c>
      <c r="G357" s="236"/>
      <c r="H357" s="238" t="s">
        <v>1</v>
      </c>
      <c r="I357" s="240"/>
      <c r="J357" s="236"/>
      <c r="K357" s="236"/>
      <c r="L357" s="241"/>
      <c r="M357" s="242"/>
      <c r="N357" s="243"/>
      <c r="O357" s="243"/>
      <c r="P357" s="243"/>
      <c r="Q357" s="243"/>
      <c r="R357" s="243"/>
      <c r="S357" s="243"/>
      <c r="T357" s="244"/>
      <c r="AT357" s="245" t="s">
        <v>150</v>
      </c>
      <c r="AU357" s="245" t="s">
        <v>189</v>
      </c>
      <c r="AV357" s="12" t="s">
        <v>84</v>
      </c>
      <c r="AW357" s="12" t="s">
        <v>32</v>
      </c>
      <c r="AX357" s="12" t="s">
        <v>76</v>
      </c>
      <c r="AY357" s="245" t="s">
        <v>141</v>
      </c>
    </row>
    <row r="358" s="12" customFormat="1">
      <c r="B358" s="235"/>
      <c r="C358" s="236"/>
      <c r="D358" s="237" t="s">
        <v>150</v>
      </c>
      <c r="E358" s="238" t="s">
        <v>1</v>
      </c>
      <c r="F358" s="239" t="s">
        <v>503</v>
      </c>
      <c r="G358" s="236"/>
      <c r="H358" s="238" t="s">
        <v>1</v>
      </c>
      <c r="I358" s="240"/>
      <c r="J358" s="236"/>
      <c r="K358" s="236"/>
      <c r="L358" s="241"/>
      <c r="M358" s="242"/>
      <c r="N358" s="243"/>
      <c r="O358" s="243"/>
      <c r="P358" s="243"/>
      <c r="Q358" s="243"/>
      <c r="R358" s="243"/>
      <c r="S358" s="243"/>
      <c r="T358" s="244"/>
      <c r="AT358" s="245" t="s">
        <v>150</v>
      </c>
      <c r="AU358" s="245" t="s">
        <v>189</v>
      </c>
      <c r="AV358" s="12" t="s">
        <v>84</v>
      </c>
      <c r="AW358" s="12" t="s">
        <v>32</v>
      </c>
      <c r="AX358" s="12" t="s">
        <v>76</v>
      </c>
      <c r="AY358" s="245" t="s">
        <v>141</v>
      </c>
    </row>
    <row r="359" s="12" customFormat="1">
      <c r="B359" s="235"/>
      <c r="C359" s="236"/>
      <c r="D359" s="237" t="s">
        <v>150</v>
      </c>
      <c r="E359" s="238" t="s">
        <v>1</v>
      </c>
      <c r="F359" s="239" t="s">
        <v>504</v>
      </c>
      <c r="G359" s="236"/>
      <c r="H359" s="238" t="s">
        <v>1</v>
      </c>
      <c r="I359" s="240"/>
      <c r="J359" s="236"/>
      <c r="K359" s="236"/>
      <c r="L359" s="241"/>
      <c r="M359" s="242"/>
      <c r="N359" s="243"/>
      <c r="O359" s="243"/>
      <c r="P359" s="243"/>
      <c r="Q359" s="243"/>
      <c r="R359" s="243"/>
      <c r="S359" s="243"/>
      <c r="T359" s="244"/>
      <c r="AT359" s="245" t="s">
        <v>150</v>
      </c>
      <c r="AU359" s="245" t="s">
        <v>189</v>
      </c>
      <c r="AV359" s="12" t="s">
        <v>84</v>
      </c>
      <c r="AW359" s="12" t="s">
        <v>32</v>
      </c>
      <c r="AX359" s="12" t="s">
        <v>76</v>
      </c>
      <c r="AY359" s="245" t="s">
        <v>141</v>
      </c>
    </row>
    <row r="360" s="12" customFormat="1">
      <c r="B360" s="235"/>
      <c r="C360" s="236"/>
      <c r="D360" s="237" t="s">
        <v>150</v>
      </c>
      <c r="E360" s="238" t="s">
        <v>1</v>
      </c>
      <c r="F360" s="239" t="s">
        <v>258</v>
      </c>
      <c r="G360" s="236"/>
      <c r="H360" s="238" t="s">
        <v>1</v>
      </c>
      <c r="I360" s="240"/>
      <c r="J360" s="236"/>
      <c r="K360" s="236"/>
      <c r="L360" s="241"/>
      <c r="M360" s="242"/>
      <c r="N360" s="243"/>
      <c r="O360" s="243"/>
      <c r="P360" s="243"/>
      <c r="Q360" s="243"/>
      <c r="R360" s="243"/>
      <c r="S360" s="243"/>
      <c r="T360" s="244"/>
      <c r="AT360" s="245" t="s">
        <v>150</v>
      </c>
      <c r="AU360" s="245" t="s">
        <v>189</v>
      </c>
      <c r="AV360" s="12" t="s">
        <v>84</v>
      </c>
      <c r="AW360" s="12" t="s">
        <v>32</v>
      </c>
      <c r="AX360" s="12" t="s">
        <v>76</v>
      </c>
      <c r="AY360" s="245" t="s">
        <v>141</v>
      </c>
    </row>
    <row r="361" s="12" customFormat="1">
      <c r="B361" s="235"/>
      <c r="C361" s="236"/>
      <c r="D361" s="237" t="s">
        <v>150</v>
      </c>
      <c r="E361" s="238" t="s">
        <v>1</v>
      </c>
      <c r="F361" s="239" t="s">
        <v>505</v>
      </c>
      <c r="G361" s="236"/>
      <c r="H361" s="238" t="s">
        <v>1</v>
      </c>
      <c r="I361" s="240"/>
      <c r="J361" s="236"/>
      <c r="K361" s="236"/>
      <c r="L361" s="241"/>
      <c r="M361" s="242"/>
      <c r="N361" s="243"/>
      <c r="O361" s="243"/>
      <c r="P361" s="243"/>
      <c r="Q361" s="243"/>
      <c r="R361" s="243"/>
      <c r="S361" s="243"/>
      <c r="T361" s="244"/>
      <c r="AT361" s="245" t="s">
        <v>150</v>
      </c>
      <c r="AU361" s="245" t="s">
        <v>189</v>
      </c>
      <c r="AV361" s="12" t="s">
        <v>84</v>
      </c>
      <c r="AW361" s="12" t="s">
        <v>32</v>
      </c>
      <c r="AX361" s="12" t="s">
        <v>76</v>
      </c>
      <c r="AY361" s="245" t="s">
        <v>141</v>
      </c>
    </row>
    <row r="362" s="13" customFormat="1">
      <c r="B362" s="246"/>
      <c r="C362" s="247"/>
      <c r="D362" s="237" t="s">
        <v>150</v>
      </c>
      <c r="E362" s="248" t="s">
        <v>1</v>
      </c>
      <c r="F362" s="249" t="s">
        <v>506</v>
      </c>
      <c r="G362" s="247"/>
      <c r="H362" s="250">
        <v>0.53700000000000003</v>
      </c>
      <c r="I362" s="251"/>
      <c r="J362" s="247"/>
      <c r="K362" s="247"/>
      <c r="L362" s="252"/>
      <c r="M362" s="257"/>
      <c r="N362" s="258"/>
      <c r="O362" s="258"/>
      <c r="P362" s="258"/>
      <c r="Q362" s="258"/>
      <c r="R362" s="258"/>
      <c r="S362" s="258"/>
      <c r="T362" s="259"/>
      <c r="AT362" s="256" t="s">
        <v>150</v>
      </c>
      <c r="AU362" s="256" t="s">
        <v>189</v>
      </c>
      <c r="AV362" s="13" t="s">
        <v>86</v>
      </c>
      <c r="AW362" s="13" t="s">
        <v>32</v>
      </c>
      <c r="AX362" s="13" t="s">
        <v>76</v>
      </c>
      <c r="AY362" s="256" t="s">
        <v>141</v>
      </c>
    </row>
    <row r="363" s="13" customFormat="1">
      <c r="B363" s="246"/>
      <c r="C363" s="247"/>
      <c r="D363" s="237" t="s">
        <v>150</v>
      </c>
      <c r="E363" s="248" t="s">
        <v>1</v>
      </c>
      <c r="F363" s="249" t="s">
        <v>507</v>
      </c>
      <c r="G363" s="247"/>
      <c r="H363" s="250">
        <v>2.5099999999999998</v>
      </c>
      <c r="I363" s="251"/>
      <c r="J363" s="247"/>
      <c r="K363" s="247"/>
      <c r="L363" s="252"/>
      <c r="M363" s="257"/>
      <c r="N363" s="258"/>
      <c r="O363" s="258"/>
      <c r="P363" s="258"/>
      <c r="Q363" s="258"/>
      <c r="R363" s="258"/>
      <c r="S363" s="258"/>
      <c r="T363" s="259"/>
      <c r="AT363" s="256" t="s">
        <v>150</v>
      </c>
      <c r="AU363" s="256" t="s">
        <v>189</v>
      </c>
      <c r="AV363" s="13" t="s">
        <v>86</v>
      </c>
      <c r="AW363" s="13" t="s">
        <v>32</v>
      </c>
      <c r="AX363" s="13" t="s">
        <v>76</v>
      </c>
      <c r="AY363" s="256" t="s">
        <v>141</v>
      </c>
    </row>
    <row r="364" s="13" customFormat="1">
      <c r="B364" s="246"/>
      <c r="C364" s="247"/>
      <c r="D364" s="237" t="s">
        <v>150</v>
      </c>
      <c r="E364" s="248" t="s">
        <v>1</v>
      </c>
      <c r="F364" s="249" t="s">
        <v>508</v>
      </c>
      <c r="G364" s="247"/>
      <c r="H364" s="250">
        <v>0.54200000000000004</v>
      </c>
      <c r="I364" s="251"/>
      <c r="J364" s="247"/>
      <c r="K364" s="247"/>
      <c r="L364" s="252"/>
      <c r="M364" s="257"/>
      <c r="N364" s="258"/>
      <c r="O364" s="258"/>
      <c r="P364" s="258"/>
      <c r="Q364" s="258"/>
      <c r="R364" s="258"/>
      <c r="S364" s="258"/>
      <c r="T364" s="259"/>
      <c r="AT364" s="256" t="s">
        <v>150</v>
      </c>
      <c r="AU364" s="256" t="s">
        <v>189</v>
      </c>
      <c r="AV364" s="13" t="s">
        <v>86</v>
      </c>
      <c r="AW364" s="13" t="s">
        <v>32</v>
      </c>
      <c r="AX364" s="13" t="s">
        <v>76</v>
      </c>
      <c r="AY364" s="256" t="s">
        <v>141</v>
      </c>
    </row>
    <row r="365" s="14" customFormat="1">
      <c r="B365" s="260"/>
      <c r="C365" s="261"/>
      <c r="D365" s="237" t="s">
        <v>150</v>
      </c>
      <c r="E365" s="262" t="s">
        <v>1</v>
      </c>
      <c r="F365" s="263" t="s">
        <v>183</v>
      </c>
      <c r="G365" s="261"/>
      <c r="H365" s="264">
        <v>3.5889999999999995</v>
      </c>
      <c r="I365" s="265"/>
      <c r="J365" s="261"/>
      <c r="K365" s="261"/>
      <c r="L365" s="266"/>
      <c r="M365" s="267"/>
      <c r="N365" s="268"/>
      <c r="O365" s="268"/>
      <c r="P365" s="268"/>
      <c r="Q365" s="268"/>
      <c r="R365" s="268"/>
      <c r="S365" s="268"/>
      <c r="T365" s="269"/>
      <c r="AT365" s="270" t="s">
        <v>150</v>
      </c>
      <c r="AU365" s="270" t="s">
        <v>189</v>
      </c>
      <c r="AV365" s="14" t="s">
        <v>140</v>
      </c>
      <c r="AW365" s="14" t="s">
        <v>32</v>
      </c>
      <c r="AX365" s="14" t="s">
        <v>84</v>
      </c>
      <c r="AY365" s="270" t="s">
        <v>141</v>
      </c>
    </row>
    <row r="366" s="1" customFormat="1" ht="16.5" customHeight="1">
      <c r="B366" s="37"/>
      <c r="C366" s="271" t="s">
        <v>509</v>
      </c>
      <c r="D366" s="271" t="s">
        <v>261</v>
      </c>
      <c r="E366" s="272" t="s">
        <v>510</v>
      </c>
      <c r="F366" s="273" t="s">
        <v>511</v>
      </c>
      <c r="G366" s="274" t="s">
        <v>176</v>
      </c>
      <c r="H366" s="275">
        <v>4032.5790000000002</v>
      </c>
      <c r="I366" s="276"/>
      <c r="J366" s="277">
        <f>ROUND(I366*H366,2)</f>
        <v>0</v>
      </c>
      <c r="K366" s="273" t="s">
        <v>1</v>
      </c>
      <c r="L366" s="278"/>
      <c r="M366" s="279" t="s">
        <v>1</v>
      </c>
      <c r="N366" s="280" t="s">
        <v>41</v>
      </c>
      <c r="O366" s="85"/>
      <c r="P366" s="231">
        <f>O366*H366</f>
        <v>0</v>
      </c>
      <c r="Q366" s="231">
        <v>0.00792</v>
      </c>
      <c r="R366" s="231">
        <f>Q366*H366</f>
        <v>31.938025680000003</v>
      </c>
      <c r="S366" s="231">
        <v>0</v>
      </c>
      <c r="T366" s="232">
        <f>S366*H366</f>
        <v>0</v>
      </c>
      <c r="AR366" s="233" t="s">
        <v>228</v>
      </c>
      <c r="AT366" s="233" t="s">
        <v>261</v>
      </c>
      <c r="AU366" s="233" t="s">
        <v>189</v>
      </c>
      <c r="AY366" s="16" t="s">
        <v>141</v>
      </c>
      <c r="BE366" s="234">
        <f>IF(N366="základní",J366,0)</f>
        <v>0</v>
      </c>
      <c r="BF366" s="234">
        <f>IF(N366="snížená",J366,0)</f>
        <v>0</v>
      </c>
      <c r="BG366" s="234">
        <f>IF(N366="zákl. přenesená",J366,0)</f>
        <v>0</v>
      </c>
      <c r="BH366" s="234">
        <f>IF(N366="sníž. přenesená",J366,0)</f>
        <v>0</v>
      </c>
      <c r="BI366" s="234">
        <f>IF(N366="nulová",J366,0)</f>
        <v>0</v>
      </c>
      <c r="BJ366" s="16" t="s">
        <v>84</v>
      </c>
      <c r="BK366" s="234">
        <f>ROUND(I366*H366,2)</f>
        <v>0</v>
      </c>
      <c r="BL366" s="16" t="s">
        <v>140</v>
      </c>
      <c r="BM366" s="233" t="s">
        <v>512</v>
      </c>
    </row>
    <row r="367" s="12" customFormat="1">
      <c r="B367" s="235"/>
      <c r="C367" s="236"/>
      <c r="D367" s="237" t="s">
        <v>150</v>
      </c>
      <c r="E367" s="238" t="s">
        <v>1</v>
      </c>
      <c r="F367" s="239" t="s">
        <v>513</v>
      </c>
      <c r="G367" s="236"/>
      <c r="H367" s="238" t="s">
        <v>1</v>
      </c>
      <c r="I367" s="240"/>
      <c r="J367" s="236"/>
      <c r="K367" s="236"/>
      <c r="L367" s="241"/>
      <c r="M367" s="242"/>
      <c r="N367" s="243"/>
      <c r="O367" s="243"/>
      <c r="P367" s="243"/>
      <c r="Q367" s="243"/>
      <c r="R367" s="243"/>
      <c r="S367" s="243"/>
      <c r="T367" s="244"/>
      <c r="AT367" s="245" t="s">
        <v>150</v>
      </c>
      <c r="AU367" s="245" t="s">
        <v>189</v>
      </c>
      <c r="AV367" s="12" t="s">
        <v>84</v>
      </c>
      <c r="AW367" s="12" t="s">
        <v>32</v>
      </c>
      <c r="AX367" s="12" t="s">
        <v>76</v>
      </c>
      <c r="AY367" s="245" t="s">
        <v>141</v>
      </c>
    </row>
    <row r="368" s="12" customFormat="1">
      <c r="B368" s="235"/>
      <c r="C368" s="236"/>
      <c r="D368" s="237" t="s">
        <v>150</v>
      </c>
      <c r="E368" s="238" t="s">
        <v>1</v>
      </c>
      <c r="F368" s="239" t="s">
        <v>514</v>
      </c>
      <c r="G368" s="236"/>
      <c r="H368" s="238" t="s">
        <v>1</v>
      </c>
      <c r="I368" s="240"/>
      <c r="J368" s="236"/>
      <c r="K368" s="236"/>
      <c r="L368" s="241"/>
      <c r="M368" s="242"/>
      <c r="N368" s="243"/>
      <c r="O368" s="243"/>
      <c r="P368" s="243"/>
      <c r="Q368" s="243"/>
      <c r="R368" s="243"/>
      <c r="S368" s="243"/>
      <c r="T368" s="244"/>
      <c r="AT368" s="245" t="s">
        <v>150</v>
      </c>
      <c r="AU368" s="245" t="s">
        <v>189</v>
      </c>
      <c r="AV368" s="12" t="s">
        <v>84</v>
      </c>
      <c r="AW368" s="12" t="s">
        <v>32</v>
      </c>
      <c r="AX368" s="12" t="s">
        <v>76</v>
      </c>
      <c r="AY368" s="245" t="s">
        <v>141</v>
      </c>
    </row>
    <row r="369" s="12" customFormat="1">
      <c r="B369" s="235"/>
      <c r="C369" s="236"/>
      <c r="D369" s="237" t="s">
        <v>150</v>
      </c>
      <c r="E369" s="238" t="s">
        <v>1</v>
      </c>
      <c r="F369" s="239" t="s">
        <v>515</v>
      </c>
      <c r="G369" s="236"/>
      <c r="H369" s="238" t="s">
        <v>1</v>
      </c>
      <c r="I369" s="240"/>
      <c r="J369" s="236"/>
      <c r="K369" s="236"/>
      <c r="L369" s="241"/>
      <c r="M369" s="242"/>
      <c r="N369" s="243"/>
      <c r="O369" s="243"/>
      <c r="P369" s="243"/>
      <c r="Q369" s="243"/>
      <c r="R369" s="243"/>
      <c r="S369" s="243"/>
      <c r="T369" s="244"/>
      <c r="AT369" s="245" t="s">
        <v>150</v>
      </c>
      <c r="AU369" s="245" t="s">
        <v>189</v>
      </c>
      <c r="AV369" s="12" t="s">
        <v>84</v>
      </c>
      <c r="AW369" s="12" t="s">
        <v>32</v>
      </c>
      <c r="AX369" s="12" t="s">
        <v>76</v>
      </c>
      <c r="AY369" s="245" t="s">
        <v>141</v>
      </c>
    </row>
    <row r="370" s="12" customFormat="1">
      <c r="B370" s="235"/>
      <c r="C370" s="236"/>
      <c r="D370" s="237" t="s">
        <v>150</v>
      </c>
      <c r="E370" s="238" t="s">
        <v>1</v>
      </c>
      <c r="F370" s="239" t="s">
        <v>516</v>
      </c>
      <c r="G370" s="236"/>
      <c r="H370" s="238" t="s">
        <v>1</v>
      </c>
      <c r="I370" s="240"/>
      <c r="J370" s="236"/>
      <c r="K370" s="236"/>
      <c r="L370" s="241"/>
      <c r="M370" s="242"/>
      <c r="N370" s="243"/>
      <c r="O370" s="243"/>
      <c r="P370" s="243"/>
      <c r="Q370" s="243"/>
      <c r="R370" s="243"/>
      <c r="S370" s="243"/>
      <c r="T370" s="244"/>
      <c r="AT370" s="245" t="s">
        <v>150</v>
      </c>
      <c r="AU370" s="245" t="s">
        <v>189</v>
      </c>
      <c r="AV370" s="12" t="s">
        <v>84</v>
      </c>
      <c r="AW370" s="12" t="s">
        <v>32</v>
      </c>
      <c r="AX370" s="12" t="s">
        <v>76</v>
      </c>
      <c r="AY370" s="245" t="s">
        <v>141</v>
      </c>
    </row>
    <row r="371" s="12" customFormat="1">
      <c r="B371" s="235"/>
      <c r="C371" s="236"/>
      <c r="D371" s="237" t="s">
        <v>150</v>
      </c>
      <c r="E371" s="238" t="s">
        <v>1</v>
      </c>
      <c r="F371" s="239" t="s">
        <v>517</v>
      </c>
      <c r="G371" s="236"/>
      <c r="H371" s="238" t="s">
        <v>1</v>
      </c>
      <c r="I371" s="240"/>
      <c r="J371" s="236"/>
      <c r="K371" s="236"/>
      <c r="L371" s="241"/>
      <c r="M371" s="242"/>
      <c r="N371" s="243"/>
      <c r="O371" s="243"/>
      <c r="P371" s="243"/>
      <c r="Q371" s="243"/>
      <c r="R371" s="243"/>
      <c r="S371" s="243"/>
      <c r="T371" s="244"/>
      <c r="AT371" s="245" t="s">
        <v>150</v>
      </c>
      <c r="AU371" s="245" t="s">
        <v>189</v>
      </c>
      <c r="AV371" s="12" t="s">
        <v>84</v>
      </c>
      <c r="AW371" s="12" t="s">
        <v>32</v>
      </c>
      <c r="AX371" s="12" t="s">
        <v>76</v>
      </c>
      <c r="AY371" s="245" t="s">
        <v>141</v>
      </c>
    </row>
    <row r="372" s="12" customFormat="1">
      <c r="B372" s="235"/>
      <c r="C372" s="236"/>
      <c r="D372" s="237" t="s">
        <v>150</v>
      </c>
      <c r="E372" s="238" t="s">
        <v>1</v>
      </c>
      <c r="F372" s="239" t="s">
        <v>518</v>
      </c>
      <c r="G372" s="236"/>
      <c r="H372" s="238" t="s">
        <v>1</v>
      </c>
      <c r="I372" s="240"/>
      <c r="J372" s="236"/>
      <c r="K372" s="236"/>
      <c r="L372" s="241"/>
      <c r="M372" s="242"/>
      <c r="N372" s="243"/>
      <c r="O372" s="243"/>
      <c r="P372" s="243"/>
      <c r="Q372" s="243"/>
      <c r="R372" s="243"/>
      <c r="S372" s="243"/>
      <c r="T372" s="244"/>
      <c r="AT372" s="245" t="s">
        <v>150</v>
      </c>
      <c r="AU372" s="245" t="s">
        <v>189</v>
      </c>
      <c r="AV372" s="12" t="s">
        <v>84</v>
      </c>
      <c r="AW372" s="12" t="s">
        <v>32</v>
      </c>
      <c r="AX372" s="12" t="s">
        <v>76</v>
      </c>
      <c r="AY372" s="245" t="s">
        <v>141</v>
      </c>
    </row>
    <row r="373" s="12" customFormat="1">
      <c r="B373" s="235"/>
      <c r="C373" s="236"/>
      <c r="D373" s="237" t="s">
        <v>150</v>
      </c>
      <c r="E373" s="238" t="s">
        <v>1</v>
      </c>
      <c r="F373" s="239" t="s">
        <v>519</v>
      </c>
      <c r="G373" s="236"/>
      <c r="H373" s="238" t="s">
        <v>1</v>
      </c>
      <c r="I373" s="240"/>
      <c r="J373" s="236"/>
      <c r="K373" s="236"/>
      <c r="L373" s="241"/>
      <c r="M373" s="242"/>
      <c r="N373" s="243"/>
      <c r="O373" s="243"/>
      <c r="P373" s="243"/>
      <c r="Q373" s="243"/>
      <c r="R373" s="243"/>
      <c r="S373" s="243"/>
      <c r="T373" s="244"/>
      <c r="AT373" s="245" t="s">
        <v>150</v>
      </c>
      <c r="AU373" s="245" t="s">
        <v>189</v>
      </c>
      <c r="AV373" s="12" t="s">
        <v>84</v>
      </c>
      <c r="AW373" s="12" t="s">
        <v>32</v>
      </c>
      <c r="AX373" s="12" t="s">
        <v>76</v>
      </c>
      <c r="AY373" s="245" t="s">
        <v>141</v>
      </c>
    </row>
    <row r="374" s="12" customFormat="1">
      <c r="B374" s="235"/>
      <c r="C374" s="236"/>
      <c r="D374" s="237" t="s">
        <v>150</v>
      </c>
      <c r="E374" s="238" t="s">
        <v>1</v>
      </c>
      <c r="F374" s="239" t="s">
        <v>520</v>
      </c>
      <c r="G374" s="236"/>
      <c r="H374" s="238" t="s">
        <v>1</v>
      </c>
      <c r="I374" s="240"/>
      <c r="J374" s="236"/>
      <c r="K374" s="236"/>
      <c r="L374" s="241"/>
      <c r="M374" s="242"/>
      <c r="N374" s="243"/>
      <c r="O374" s="243"/>
      <c r="P374" s="243"/>
      <c r="Q374" s="243"/>
      <c r="R374" s="243"/>
      <c r="S374" s="243"/>
      <c r="T374" s="244"/>
      <c r="AT374" s="245" t="s">
        <v>150</v>
      </c>
      <c r="AU374" s="245" t="s">
        <v>189</v>
      </c>
      <c r="AV374" s="12" t="s">
        <v>84</v>
      </c>
      <c r="AW374" s="12" t="s">
        <v>32</v>
      </c>
      <c r="AX374" s="12" t="s">
        <v>76</v>
      </c>
      <c r="AY374" s="245" t="s">
        <v>141</v>
      </c>
    </row>
    <row r="375" s="12" customFormat="1">
      <c r="B375" s="235"/>
      <c r="C375" s="236"/>
      <c r="D375" s="237" t="s">
        <v>150</v>
      </c>
      <c r="E375" s="238" t="s">
        <v>1</v>
      </c>
      <c r="F375" s="239" t="s">
        <v>521</v>
      </c>
      <c r="G375" s="236"/>
      <c r="H375" s="238" t="s">
        <v>1</v>
      </c>
      <c r="I375" s="240"/>
      <c r="J375" s="236"/>
      <c r="K375" s="236"/>
      <c r="L375" s="241"/>
      <c r="M375" s="242"/>
      <c r="N375" s="243"/>
      <c r="O375" s="243"/>
      <c r="P375" s="243"/>
      <c r="Q375" s="243"/>
      <c r="R375" s="243"/>
      <c r="S375" s="243"/>
      <c r="T375" s="244"/>
      <c r="AT375" s="245" t="s">
        <v>150</v>
      </c>
      <c r="AU375" s="245" t="s">
        <v>189</v>
      </c>
      <c r="AV375" s="12" t="s">
        <v>84</v>
      </c>
      <c r="AW375" s="12" t="s">
        <v>32</v>
      </c>
      <c r="AX375" s="12" t="s">
        <v>76</v>
      </c>
      <c r="AY375" s="245" t="s">
        <v>141</v>
      </c>
    </row>
    <row r="376" s="12" customFormat="1">
      <c r="B376" s="235"/>
      <c r="C376" s="236"/>
      <c r="D376" s="237" t="s">
        <v>150</v>
      </c>
      <c r="E376" s="238" t="s">
        <v>1</v>
      </c>
      <c r="F376" s="239" t="s">
        <v>225</v>
      </c>
      <c r="G376" s="236"/>
      <c r="H376" s="238" t="s">
        <v>1</v>
      </c>
      <c r="I376" s="240"/>
      <c r="J376" s="236"/>
      <c r="K376" s="236"/>
      <c r="L376" s="241"/>
      <c r="M376" s="242"/>
      <c r="N376" s="243"/>
      <c r="O376" s="243"/>
      <c r="P376" s="243"/>
      <c r="Q376" s="243"/>
      <c r="R376" s="243"/>
      <c r="S376" s="243"/>
      <c r="T376" s="244"/>
      <c r="AT376" s="245" t="s">
        <v>150</v>
      </c>
      <c r="AU376" s="245" t="s">
        <v>189</v>
      </c>
      <c r="AV376" s="12" t="s">
        <v>84</v>
      </c>
      <c r="AW376" s="12" t="s">
        <v>32</v>
      </c>
      <c r="AX376" s="12" t="s">
        <v>76</v>
      </c>
      <c r="AY376" s="245" t="s">
        <v>141</v>
      </c>
    </row>
    <row r="377" s="12" customFormat="1">
      <c r="B377" s="235"/>
      <c r="C377" s="236"/>
      <c r="D377" s="237" t="s">
        <v>150</v>
      </c>
      <c r="E377" s="238" t="s">
        <v>1</v>
      </c>
      <c r="F377" s="239" t="s">
        <v>522</v>
      </c>
      <c r="G377" s="236"/>
      <c r="H377" s="238" t="s">
        <v>1</v>
      </c>
      <c r="I377" s="240"/>
      <c r="J377" s="236"/>
      <c r="K377" s="236"/>
      <c r="L377" s="241"/>
      <c r="M377" s="242"/>
      <c r="N377" s="243"/>
      <c r="O377" s="243"/>
      <c r="P377" s="243"/>
      <c r="Q377" s="243"/>
      <c r="R377" s="243"/>
      <c r="S377" s="243"/>
      <c r="T377" s="244"/>
      <c r="AT377" s="245" t="s">
        <v>150</v>
      </c>
      <c r="AU377" s="245" t="s">
        <v>189</v>
      </c>
      <c r="AV377" s="12" t="s">
        <v>84</v>
      </c>
      <c r="AW377" s="12" t="s">
        <v>32</v>
      </c>
      <c r="AX377" s="12" t="s">
        <v>76</v>
      </c>
      <c r="AY377" s="245" t="s">
        <v>141</v>
      </c>
    </row>
    <row r="378" s="13" customFormat="1">
      <c r="B378" s="246"/>
      <c r="C378" s="247"/>
      <c r="D378" s="237" t="s">
        <v>150</v>
      </c>
      <c r="E378" s="248" t="s">
        <v>1</v>
      </c>
      <c r="F378" s="249" t="s">
        <v>523</v>
      </c>
      <c r="G378" s="247"/>
      <c r="H378" s="250">
        <v>603.71199999999999</v>
      </c>
      <c r="I378" s="251"/>
      <c r="J378" s="247"/>
      <c r="K378" s="247"/>
      <c r="L378" s="252"/>
      <c r="M378" s="257"/>
      <c r="N378" s="258"/>
      <c r="O378" s="258"/>
      <c r="P378" s="258"/>
      <c r="Q378" s="258"/>
      <c r="R378" s="258"/>
      <c r="S378" s="258"/>
      <c r="T378" s="259"/>
      <c r="AT378" s="256" t="s">
        <v>150</v>
      </c>
      <c r="AU378" s="256" t="s">
        <v>189</v>
      </c>
      <c r="AV378" s="13" t="s">
        <v>86</v>
      </c>
      <c r="AW378" s="13" t="s">
        <v>32</v>
      </c>
      <c r="AX378" s="13" t="s">
        <v>76</v>
      </c>
      <c r="AY378" s="256" t="s">
        <v>141</v>
      </c>
    </row>
    <row r="379" s="13" customFormat="1">
      <c r="B379" s="246"/>
      <c r="C379" s="247"/>
      <c r="D379" s="237" t="s">
        <v>150</v>
      </c>
      <c r="E379" s="248" t="s">
        <v>1</v>
      </c>
      <c r="F379" s="249" t="s">
        <v>524</v>
      </c>
      <c r="G379" s="247"/>
      <c r="H379" s="250">
        <v>2820.002</v>
      </c>
      <c r="I379" s="251"/>
      <c r="J379" s="247"/>
      <c r="K379" s="247"/>
      <c r="L379" s="252"/>
      <c r="M379" s="257"/>
      <c r="N379" s="258"/>
      <c r="O379" s="258"/>
      <c r="P379" s="258"/>
      <c r="Q379" s="258"/>
      <c r="R379" s="258"/>
      <c r="S379" s="258"/>
      <c r="T379" s="259"/>
      <c r="AT379" s="256" t="s">
        <v>150</v>
      </c>
      <c r="AU379" s="256" t="s">
        <v>189</v>
      </c>
      <c r="AV379" s="13" t="s">
        <v>86</v>
      </c>
      <c r="AW379" s="13" t="s">
        <v>32</v>
      </c>
      <c r="AX379" s="13" t="s">
        <v>76</v>
      </c>
      <c r="AY379" s="256" t="s">
        <v>141</v>
      </c>
    </row>
    <row r="380" s="13" customFormat="1">
      <c r="B380" s="246"/>
      <c r="C380" s="247"/>
      <c r="D380" s="237" t="s">
        <v>150</v>
      </c>
      <c r="E380" s="248" t="s">
        <v>1</v>
      </c>
      <c r="F380" s="249" t="s">
        <v>525</v>
      </c>
      <c r="G380" s="247"/>
      <c r="H380" s="250">
        <v>608.86500000000001</v>
      </c>
      <c r="I380" s="251"/>
      <c r="J380" s="247"/>
      <c r="K380" s="247"/>
      <c r="L380" s="252"/>
      <c r="M380" s="257"/>
      <c r="N380" s="258"/>
      <c r="O380" s="258"/>
      <c r="P380" s="258"/>
      <c r="Q380" s="258"/>
      <c r="R380" s="258"/>
      <c r="S380" s="258"/>
      <c r="T380" s="259"/>
      <c r="AT380" s="256" t="s">
        <v>150</v>
      </c>
      <c r="AU380" s="256" t="s">
        <v>189</v>
      </c>
      <c r="AV380" s="13" t="s">
        <v>86</v>
      </c>
      <c r="AW380" s="13" t="s">
        <v>32</v>
      </c>
      <c r="AX380" s="13" t="s">
        <v>76</v>
      </c>
      <c r="AY380" s="256" t="s">
        <v>141</v>
      </c>
    </row>
    <row r="381" s="14" customFormat="1">
      <c r="B381" s="260"/>
      <c r="C381" s="261"/>
      <c r="D381" s="237" t="s">
        <v>150</v>
      </c>
      <c r="E381" s="262" t="s">
        <v>1</v>
      </c>
      <c r="F381" s="263" t="s">
        <v>183</v>
      </c>
      <c r="G381" s="261"/>
      <c r="H381" s="264">
        <v>4032.5789999999997</v>
      </c>
      <c r="I381" s="265"/>
      <c r="J381" s="261"/>
      <c r="K381" s="261"/>
      <c r="L381" s="266"/>
      <c r="M381" s="267"/>
      <c r="N381" s="268"/>
      <c r="O381" s="268"/>
      <c r="P381" s="268"/>
      <c r="Q381" s="268"/>
      <c r="R381" s="268"/>
      <c r="S381" s="268"/>
      <c r="T381" s="269"/>
      <c r="AT381" s="270" t="s">
        <v>150</v>
      </c>
      <c r="AU381" s="270" t="s">
        <v>189</v>
      </c>
      <c r="AV381" s="14" t="s">
        <v>140</v>
      </c>
      <c r="AW381" s="14" t="s">
        <v>32</v>
      </c>
      <c r="AX381" s="14" t="s">
        <v>84</v>
      </c>
      <c r="AY381" s="270" t="s">
        <v>141</v>
      </c>
    </row>
    <row r="382" s="1" customFormat="1" ht="36" customHeight="1">
      <c r="B382" s="37"/>
      <c r="C382" s="222" t="s">
        <v>526</v>
      </c>
      <c r="D382" s="222" t="s">
        <v>144</v>
      </c>
      <c r="E382" s="223" t="s">
        <v>527</v>
      </c>
      <c r="F382" s="224" t="s">
        <v>528</v>
      </c>
      <c r="G382" s="225" t="s">
        <v>240</v>
      </c>
      <c r="H382" s="226">
        <v>529.54399999999998</v>
      </c>
      <c r="I382" s="227"/>
      <c r="J382" s="228">
        <f>ROUND(I382*H382,2)</f>
        <v>0</v>
      </c>
      <c r="K382" s="224" t="s">
        <v>1</v>
      </c>
      <c r="L382" s="42"/>
      <c r="M382" s="229" t="s">
        <v>1</v>
      </c>
      <c r="N382" s="230" t="s">
        <v>41</v>
      </c>
      <c r="O382" s="85"/>
      <c r="P382" s="231">
        <f>O382*H382</f>
        <v>0</v>
      </c>
      <c r="Q382" s="231">
        <v>0.016549999999999999</v>
      </c>
      <c r="R382" s="231">
        <f>Q382*H382</f>
        <v>8.7639531999999996</v>
      </c>
      <c r="S382" s="231">
        <v>0</v>
      </c>
      <c r="T382" s="232">
        <f>S382*H382</f>
        <v>0</v>
      </c>
      <c r="AR382" s="233" t="s">
        <v>140</v>
      </c>
      <c r="AT382" s="233" t="s">
        <v>144</v>
      </c>
      <c r="AU382" s="233" t="s">
        <v>189</v>
      </c>
      <c r="AY382" s="16" t="s">
        <v>141</v>
      </c>
      <c r="BE382" s="234">
        <f>IF(N382="základní",J382,0)</f>
        <v>0</v>
      </c>
      <c r="BF382" s="234">
        <f>IF(N382="snížená",J382,0)</f>
        <v>0</v>
      </c>
      <c r="BG382" s="234">
        <f>IF(N382="zákl. přenesená",J382,0)</f>
        <v>0</v>
      </c>
      <c r="BH382" s="234">
        <f>IF(N382="sníž. přenesená",J382,0)</f>
        <v>0</v>
      </c>
      <c r="BI382" s="234">
        <f>IF(N382="nulová",J382,0)</f>
        <v>0</v>
      </c>
      <c r="BJ382" s="16" t="s">
        <v>84</v>
      </c>
      <c r="BK382" s="234">
        <f>ROUND(I382*H382,2)</f>
        <v>0</v>
      </c>
      <c r="BL382" s="16" t="s">
        <v>140</v>
      </c>
      <c r="BM382" s="233" t="s">
        <v>529</v>
      </c>
    </row>
    <row r="383" s="12" customFormat="1">
      <c r="B383" s="235"/>
      <c r="C383" s="236"/>
      <c r="D383" s="237" t="s">
        <v>150</v>
      </c>
      <c r="E383" s="238" t="s">
        <v>1</v>
      </c>
      <c r="F383" s="239" t="s">
        <v>530</v>
      </c>
      <c r="G383" s="236"/>
      <c r="H383" s="238" t="s">
        <v>1</v>
      </c>
      <c r="I383" s="240"/>
      <c r="J383" s="236"/>
      <c r="K383" s="236"/>
      <c r="L383" s="241"/>
      <c r="M383" s="242"/>
      <c r="N383" s="243"/>
      <c r="O383" s="243"/>
      <c r="P383" s="243"/>
      <c r="Q383" s="243"/>
      <c r="R383" s="243"/>
      <c r="S383" s="243"/>
      <c r="T383" s="244"/>
      <c r="AT383" s="245" t="s">
        <v>150</v>
      </c>
      <c r="AU383" s="245" t="s">
        <v>189</v>
      </c>
      <c r="AV383" s="12" t="s">
        <v>84</v>
      </c>
      <c r="AW383" s="12" t="s">
        <v>32</v>
      </c>
      <c r="AX383" s="12" t="s">
        <v>76</v>
      </c>
      <c r="AY383" s="245" t="s">
        <v>141</v>
      </c>
    </row>
    <row r="384" s="12" customFormat="1">
      <c r="B384" s="235"/>
      <c r="C384" s="236"/>
      <c r="D384" s="237" t="s">
        <v>150</v>
      </c>
      <c r="E384" s="238" t="s">
        <v>1</v>
      </c>
      <c r="F384" s="239" t="s">
        <v>531</v>
      </c>
      <c r="G384" s="236"/>
      <c r="H384" s="238" t="s">
        <v>1</v>
      </c>
      <c r="I384" s="240"/>
      <c r="J384" s="236"/>
      <c r="K384" s="236"/>
      <c r="L384" s="241"/>
      <c r="M384" s="242"/>
      <c r="N384" s="243"/>
      <c r="O384" s="243"/>
      <c r="P384" s="243"/>
      <c r="Q384" s="243"/>
      <c r="R384" s="243"/>
      <c r="S384" s="243"/>
      <c r="T384" s="244"/>
      <c r="AT384" s="245" t="s">
        <v>150</v>
      </c>
      <c r="AU384" s="245" t="s">
        <v>189</v>
      </c>
      <c r="AV384" s="12" t="s">
        <v>84</v>
      </c>
      <c r="AW384" s="12" t="s">
        <v>32</v>
      </c>
      <c r="AX384" s="12" t="s">
        <v>76</v>
      </c>
      <c r="AY384" s="245" t="s">
        <v>141</v>
      </c>
    </row>
    <row r="385" s="12" customFormat="1">
      <c r="B385" s="235"/>
      <c r="C385" s="236"/>
      <c r="D385" s="237" t="s">
        <v>150</v>
      </c>
      <c r="E385" s="238" t="s">
        <v>1</v>
      </c>
      <c r="F385" s="239" t="s">
        <v>532</v>
      </c>
      <c r="G385" s="236"/>
      <c r="H385" s="238" t="s">
        <v>1</v>
      </c>
      <c r="I385" s="240"/>
      <c r="J385" s="236"/>
      <c r="K385" s="236"/>
      <c r="L385" s="241"/>
      <c r="M385" s="242"/>
      <c r="N385" s="243"/>
      <c r="O385" s="243"/>
      <c r="P385" s="243"/>
      <c r="Q385" s="243"/>
      <c r="R385" s="243"/>
      <c r="S385" s="243"/>
      <c r="T385" s="244"/>
      <c r="AT385" s="245" t="s">
        <v>150</v>
      </c>
      <c r="AU385" s="245" t="s">
        <v>189</v>
      </c>
      <c r="AV385" s="12" t="s">
        <v>84</v>
      </c>
      <c r="AW385" s="12" t="s">
        <v>32</v>
      </c>
      <c r="AX385" s="12" t="s">
        <v>76</v>
      </c>
      <c r="AY385" s="245" t="s">
        <v>141</v>
      </c>
    </row>
    <row r="386" s="12" customFormat="1">
      <c r="B386" s="235"/>
      <c r="C386" s="236"/>
      <c r="D386" s="237" t="s">
        <v>150</v>
      </c>
      <c r="E386" s="238" t="s">
        <v>1</v>
      </c>
      <c r="F386" s="239" t="s">
        <v>533</v>
      </c>
      <c r="G386" s="236"/>
      <c r="H386" s="238" t="s">
        <v>1</v>
      </c>
      <c r="I386" s="240"/>
      <c r="J386" s="236"/>
      <c r="K386" s="236"/>
      <c r="L386" s="241"/>
      <c r="M386" s="242"/>
      <c r="N386" s="243"/>
      <c r="O386" s="243"/>
      <c r="P386" s="243"/>
      <c r="Q386" s="243"/>
      <c r="R386" s="243"/>
      <c r="S386" s="243"/>
      <c r="T386" s="244"/>
      <c r="AT386" s="245" t="s">
        <v>150</v>
      </c>
      <c r="AU386" s="245" t="s">
        <v>189</v>
      </c>
      <c r="AV386" s="12" t="s">
        <v>84</v>
      </c>
      <c r="AW386" s="12" t="s">
        <v>32</v>
      </c>
      <c r="AX386" s="12" t="s">
        <v>76</v>
      </c>
      <c r="AY386" s="245" t="s">
        <v>141</v>
      </c>
    </row>
    <row r="387" s="12" customFormat="1">
      <c r="B387" s="235"/>
      <c r="C387" s="236"/>
      <c r="D387" s="237" t="s">
        <v>150</v>
      </c>
      <c r="E387" s="238" t="s">
        <v>1</v>
      </c>
      <c r="F387" s="239" t="s">
        <v>534</v>
      </c>
      <c r="G387" s="236"/>
      <c r="H387" s="238" t="s">
        <v>1</v>
      </c>
      <c r="I387" s="240"/>
      <c r="J387" s="236"/>
      <c r="K387" s="236"/>
      <c r="L387" s="241"/>
      <c r="M387" s="242"/>
      <c r="N387" s="243"/>
      <c r="O387" s="243"/>
      <c r="P387" s="243"/>
      <c r="Q387" s="243"/>
      <c r="R387" s="243"/>
      <c r="S387" s="243"/>
      <c r="T387" s="244"/>
      <c r="AT387" s="245" t="s">
        <v>150</v>
      </c>
      <c r="AU387" s="245" t="s">
        <v>189</v>
      </c>
      <c r="AV387" s="12" t="s">
        <v>84</v>
      </c>
      <c r="AW387" s="12" t="s">
        <v>32</v>
      </c>
      <c r="AX387" s="12" t="s">
        <v>76</v>
      </c>
      <c r="AY387" s="245" t="s">
        <v>141</v>
      </c>
    </row>
    <row r="388" s="12" customFormat="1">
      <c r="B388" s="235"/>
      <c r="C388" s="236"/>
      <c r="D388" s="237" t="s">
        <v>150</v>
      </c>
      <c r="E388" s="238" t="s">
        <v>1</v>
      </c>
      <c r="F388" s="239" t="s">
        <v>535</v>
      </c>
      <c r="G388" s="236"/>
      <c r="H388" s="238" t="s">
        <v>1</v>
      </c>
      <c r="I388" s="240"/>
      <c r="J388" s="236"/>
      <c r="K388" s="236"/>
      <c r="L388" s="241"/>
      <c r="M388" s="242"/>
      <c r="N388" s="243"/>
      <c r="O388" s="243"/>
      <c r="P388" s="243"/>
      <c r="Q388" s="243"/>
      <c r="R388" s="243"/>
      <c r="S388" s="243"/>
      <c r="T388" s="244"/>
      <c r="AT388" s="245" t="s">
        <v>150</v>
      </c>
      <c r="AU388" s="245" t="s">
        <v>189</v>
      </c>
      <c r="AV388" s="12" t="s">
        <v>84</v>
      </c>
      <c r="AW388" s="12" t="s">
        <v>32</v>
      </c>
      <c r="AX388" s="12" t="s">
        <v>76</v>
      </c>
      <c r="AY388" s="245" t="s">
        <v>141</v>
      </c>
    </row>
    <row r="389" s="12" customFormat="1">
      <c r="B389" s="235"/>
      <c r="C389" s="236"/>
      <c r="D389" s="237" t="s">
        <v>150</v>
      </c>
      <c r="E389" s="238" t="s">
        <v>1</v>
      </c>
      <c r="F389" s="239" t="s">
        <v>536</v>
      </c>
      <c r="G389" s="236"/>
      <c r="H389" s="238" t="s">
        <v>1</v>
      </c>
      <c r="I389" s="240"/>
      <c r="J389" s="236"/>
      <c r="K389" s="236"/>
      <c r="L389" s="241"/>
      <c r="M389" s="242"/>
      <c r="N389" s="243"/>
      <c r="O389" s="243"/>
      <c r="P389" s="243"/>
      <c r="Q389" s="243"/>
      <c r="R389" s="243"/>
      <c r="S389" s="243"/>
      <c r="T389" s="244"/>
      <c r="AT389" s="245" t="s">
        <v>150</v>
      </c>
      <c r="AU389" s="245" t="s">
        <v>189</v>
      </c>
      <c r="AV389" s="12" t="s">
        <v>84</v>
      </c>
      <c r="AW389" s="12" t="s">
        <v>32</v>
      </c>
      <c r="AX389" s="12" t="s">
        <v>76</v>
      </c>
      <c r="AY389" s="245" t="s">
        <v>141</v>
      </c>
    </row>
    <row r="390" s="12" customFormat="1">
      <c r="B390" s="235"/>
      <c r="C390" s="236"/>
      <c r="D390" s="237" t="s">
        <v>150</v>
      </c>
      <c r="E390" s="238" t="s">
        <v>1</v>
      </c>
      <c r="F390" s="239" t="s">
        <v>537</v>
      </c>
      <c r="G390" s="236"/>
      <c r="H390" s="238" t="s">
        <v>1</v>
      </c>
      <c r="I390" s="240"/>
      <c r="J390" s="236"/>
      <c r="K390" s="236"/>
      <c r="L390" s="241"/>
      <c r="M390" s="242"/>
      <c r="N390" s="243"/>
      <c r="O390" s="243"/>
      <c r="P390" s="243"/>
      <c r="Q390" s="243"/>
      <c r="R390" s="243"/>
      <c r="S390" s="243"/>
      <c r="T390" s="244"/>
      <c r="AT390" s="245" t="s">
        <v>150</v>
      </c>
      <c r="AU390" s="245" t="s">
        <v>189</v>
      </c>
      <c r="AV390" s="12" t="s">
        <v>84</v>
      </c>
      <c r="AW390" s="12" t="s">
        <v>32</v>
      </c>
      <c r="AX390" s="12" t="s">
        <v>76</v>
      </c>
      <c r="AY390" s="245" t="s">
        <v>141</v>
      </c>
    </row>
    <row r="391" s="12" customFormat="1">
      <c r="B391" s="235"/>
      <c r="C391" s="236"/>
      <c r="D391" s="237" t="s">
        <v>150</v>
      </c>
      <c r="E391" s="238" t="s">
        <v>1</v>
      </c>
      <c r="F391" s="239" t="s">
        <v>339</v>
      </c>
      <c r="G391" s="236"/>
      <c r="H391" s="238" t="s">
        <v>1</v>
      </c>
      <c r="I391" s="240"/>
      <c r="J391" s="236"/>
      <c r="K391" s="236"/>
      <c r="L391" s="241"/>
      <c r="M391" s="242"/>
      <c r="N391" s="243"/>
      <c r="O391" s="243"/>
      <c r="P391" s="243"/>
      <c r="Q391" s="243"/>
      <c r="R391" s="243"/>
      <c r="S391" s="243"/>
      <c r="T391" s="244"/>
      <c r="AT391" s="245" t="s">
        <v>150</v>
      </c>
      <c r="AU391" s="245" t="s">
        <v>189</v>
      </c>
      <c r="AV391" s="12" t="s">
        <v>84</v>
      </c>
      <c r="AW391" s="12" t="s">
        <v>32</v>
      </c>
      <c r="AX391" s="12" t="s">
        <v>76</v>
      </c>
      <c r="AY391" s="245" t="s">
        <v>141</v>
      </c>
    </row>
    <row r="392" s="13" customFormat="1">
      <c r="B392" s="246"/>
      <c r="C392" s="247"/>
      <c r="D392" s="237" t="s">
        <v>150</v>
      </c>
      <c r="E392" s="248" t="s">
        <v>1</v>
      </c>
      <c r="F392" s="249" t="s">
        <v>538</v>
      </c>
      <c r="G392" s="247"/>
      <c r="H392" s="250">
        <v>529.54399999999998</v>
      </c>
      <c r="I392" s="251"/>
      <c r="J392" s="247"/>
      <c r="K392" s="247"/>
      <c r="L392" s="252"/>
      <c r="M392" s="257"/>
      <c r="N392" s="258"/>
      <c r="O392" s="258"/>
      <c r="P392" s="258"/>
      <c r="Q392" s="258"/>
      <c r="R392" s="258"/>
      <c r="S392" s="258"/>
      <c r="T392" s="259"/>
      <c r="AT392" s="256" t="s">
        <v>150</v>
      </c>
      <c r="AU392" s="256" t="s">
        <v>189</v>
      </c>
      <c r="AV392" s="13" t="s">
        <v>86</v>
      </c>
      <c r="AW392" s="13" t="s">
        <v>32</v>
      </c>
      <c r="AX392" s="13" t="s">
        <v>84</v>
      </c>
      <c r="AY392" s="256" t="s">
        <v>141</v>
      </c>
    </row>
    <row r="393" s="1" customFormat="1" ht="16.5" customHeight="1">
      <c r="B393" s="37"/>
      <c r="C393" s="271" t="s">
        <v>539</v>
      </c>
      <c r="D393" s="271" t="s">
        <v>261</v>
      </c>
      <c r="E393" s="272" t="s">
        <v>540</v>
      </c>
      <c r="F393" s="273" t="s">
        <v>541</v>
      </c>
      <c r="G393" s="274" t="s">
        <v>360</v>
      </c>
      <c r="H393" s="275">
        <v>177</v>
      </c>
      <c r="I393" s="276"/>
      <c r="J393" s="277">
        <f>ROUND(I393*H393,2)</f>
        <v>0</v>
      </c>
      <c r="K393" s="273" t="s">
        <v>1</v>
      </c>
      <c r="L393" s="278"/>
      <c r="M393" s="279" t="s">
        <v>1</v>
      </c>
      <c r="N393" s="280" t="s">
        <v>41</v>
      </c>
      <c r="O393" s="85"/>
      <c r="P393" s="231">
        <f>O393*H393</f>
        <v>0</v>
      </c>
      <c r="Q393" s="231">
        <v>0.31</v>
      </c>
      <c r="R393" s="231">
        <f>Q393*H393</f>
        <v>54.869999999999997</v>
      </c>
      <c r="S393" s="231">
        <v>0</v>
      </c>
      <c r="T393" s="232">
        <f>S393*H393</f>
        <v>0</v>
      </c>
      <c r="AR393" s="233" t="s">
        <v>228</v>
      </c>
      <c r="AT393" s="233" t="s">
        <v>261</v>
      </c>
      <c r="AU393" s="233" t="s">
        <v>189</v>
      </c>
      <c r="AY393" s="16" t="s">
        <v>141</v>
      </c>
      <c r="BE393" s="234">
        <f>IF(N393="základní",J393,0)</f>
        <v>0</v>
      </c>
      <c r="BF393" s="234">
        <f>IF(N393="snížená",J393,0)</f>
        <v>0</v>
      </c>
      <c r="BG393" s="234">
        <f>IF(N393="zákl. přenesená",J393,0)</f>
        <v>0</v>
      </c>
      <c r="BH393" s="234">
        <f>IF(N393="sníž. přenesená",J393,0)</f>
        <v>0</v>
      </c>
      <c r="BI393" s="234">
        <f>IF(N393="nulová",J393,0)</f>
        <v>0</v>
      </c>
      <c r="BJ393" s="16" t="s">
        <v>84</v>
      </c>
      <c r="BK393" s="234">
        <f>ROUND(I393*H393,2)</f>
        <v>0</v>
      </c>
      <c r="BL393" s="16" t="s">
        <v>140</v>
      </c>
      <c r="BM393" s="233" t="s">
        <v>542</v>
      </c>
    </row>
    <row r="394" s="11" customFormat="1" ht="22.8" customHeight="1">
      <c r="B394" s="206"/>
      <c r="C394" s="207"/>
      <c r="D394" s="208" t="s">
        <v>75</v>
      </c>
      <c r="E394" s="220" t="s">
        <v>237</v>
      </c>
      <c r="F394" s="220" t="s">
        <v>543</v>
      </c>
      <c r="G394" s="207"/>
      <c r="H394" s="207"/>
      <c r="I394" s="210"/>
      <c r="J394" s="221">
        <f>BK394</f>
        <v>0</v>
      </c>
      <c r="K394" s="207"/>
      <c r="L394" s="212"/>
      <c r="M394" s="213"/>
      <c r="N394" s="214"/>
      <c r="O394" s="214"/>
      <c r="P394" s="215">
        <f>P395+SUM(P396:P445)</f>
        <v>0</v>
      </c>
      <c r="Q394" s="214"/>
      <c r="R394" s="215">
        <f>R395+SUM(R396:R445)</f>
        <v>314.51455803999994</v>
      </c>
      <c r="S394" s="214"/>
      <c r="T394" s="216">
        <f>T395+SUM(T396:T445)</f>
        <v>443.45104000000003</v>
      </c>
      <c r="AR394" s="217" t="s">
        <v>84</v>
      </c>
      <c r="AT394" s="218" t="s">
        <v>75</v>
      </c>
      <c r="AU394" s="218" t="s">
        <v>84</v>
      </c>
      <c r="AY394" s="217" t="s">
        <v>141</v>
      </c>
      <c r="BK394" s="219">
        <f>BK395+SUM(BK396:BK445)</f>
        <v>0</v>
      </c>
    </row>
    <row r="395" s="1" customFormat="1" ht="24" customHeight="1">
      <c r="B395" s="37"/>
      <c r="C395" s="222" t="s">
        <v>544</v>
      </c>
      <c r="D395" s="222" t="s">
        <v>144</v>
      </c>
      <c r="E395" s="223" t="s">
        <v>545</v>
      </c>
      <c r="F395" s="224" t="s">
        <v>546</v>
      </c>
      <c r="G395" s="225" t="s">
        <v>240</v>
      </c>
      <c r="H395" s="226">
        <v>294.77199999999999</v>
      </c>
      <c r="I395" s="227"/>
      <c r="J395" s="228">
        <f>ROUND(I395*H395,2)</f>
        <v>0</v>
      </c>
      <c r="K395" s="224" t="s">
        <v>186</v>
      </c>
      <c r="L395" s="42"/>
      <c r="M395" s="229" t="s">
        <v>1</v>
      </c>
      <c r="N395" s="230" t="s">
        <v>41</v>
      </c>
      <c r="O395" s="85"/>
      <c r="P395" s="231">
        <f>O395*H395</f>
        <v>0</v>
      </c>
      <c r="Q395" s="231">
        <v>0.00011</v>
      </c>
      <c r="R395" s="231">
        <f>Q395*H395</f>
        <v>0.032424920000000003</v>
      </c>
      <c r="S395" s="231">
        <v>0</v>
      </c>
      <c r="T395" s="232">
        <f>S395*H395</f>
        <v>0</v>
      </c>
      <c r="AR395" s="233" t="s">
        <v>140</v>
      </c>
      <c r="AT395" s="233" t="s">
        <v>144</v>
      </c>
      <c r="AU395" s="233" t="s">
        <v>86</v>
      </c>
      <c r="AY395" s="16" t="s">
        <v>141</v>
      </c>
      <c r="BE395" s="234">
        <f>IF(N395="základní",J395,0)</f>
        <v>0</v>
      </c>
      <c r="BF395" s="234">
        <f>IF(N395="snížená",J395,0)</f>
        <v>0</v>
      </c>
      <c r="BG395" s="234">
        <f>IF(N395="zákl. přenesená",J395,0)</f>
        <v>0</v>
      </c>
      <c r="BH395" s="234">
        <f>IF(N395="sníž. přenesená",J395,0)</f>
        <v>0</v>
      </c>
      <c r="BI395" s="234">
        <f>IF(N395="nulová",J395,0)</f>
        <v>0</v>
      </c>
      <c r="BJ395" s="16" t="s">
        <v>84</v>
      </c>
      <c r="BK395" s="234">
        <f>ROUND(I395*H395,2)</f>
        <v>0</v>
      </c>
      <c r="BL395" s="16" t="s">
        <v>140</v>
      </c>
      <c r="BM395" s="233" t="s">
        <v>547</v>
      </c>
    </row>
    <row r="396" s="13" customFormat="1">
      <c r="B396" s="246"/>
      <c r="C396" s="247"/>
      <c r="D396" s="237" t="s">
        <v>150</v>
      </c>
      <c r="E396" s="248" t="s">
        <v>1</v>
      </c>
      <c r="F396" s="249" t="s">
        <v>548</v>
      </c>
      <c r="G396" s="247"/>
      <c r="H396" s="250">
        <v>294.77199999999999</v>
      </c>
      <c r="I396" s="251"/>
      <c r="J396" s="247"/>
      <c r="K396" s="247"/>
      <c r="L396" s="252"/>
      <c r="M396" s="257"/>
      <c r="N396" s="258"/>
      <c r="O396" s="258"/>
      <c r="P396" s="258"/>
      <c r="Q396" s="258"/>
      <c r="R396" s="258"/>
      <c r="S396" s="258"/>
      <c r="T396" s="259"/>
      <c r="AT396" s="256" t="s">
        <v>150</v>
      </c>
      <c r="AU396" s="256" t="s">
        <v>86</v>
      </c>
      <c r="AV396" s="13" t="s">
        <v>86</v>
      </c>
      <c r="AW396" s="13" t="s">
        <v>32</v>
      </c>
      <c r="AX396" s="13" t="s">
        <v>84</v>
      </c>
      <c r="AY396" s="256" t="s">
        <v>141</v>
      </c>
    </row>
    <row r="397" s="1" customFormat="1" ht="24" customHeight="1">
      <c r="B397" s="37"/>
      <c r="C397" s="222" t="s">
        <v>549</v>
      </c>
      <c r="D397" s="222" t="s">
        <v>144</v>
      </c>
      <c r="E397" s="223" t="s">
        <v>550</v>
      </c>
      <c r="F397" s="224" t="s">
        <v>551</v>
      </c>
      <c r="G397" s="225" t="s">
        <v>240</v>
      </c>
      <c r="H397" s="226">
        <v>589.54399999999998</v>
      </c>
      <c r="I397" s="227"/>
      <c r="J397" s="228">
        <f>ROUND(I397*H397,2)</f>
        <v>0</v>
      </c>
      <c r="K397" s="224" t="s">
        <v>186</v>
      </c>
      <c r="L397" s="42"/>
      <c r="M397" s="229" t="s">
        <v>1</v>
      </c>
      <c r="N397" s="230" t="s">
        <v>41</v>
      </c>
      <c r="O397" s="85"/>
      <c r="P397" s="231">
        <f>O397*H397</f>
        <v>0</v>
      </c>
      <c r="Q397" s="231">
        <v>4.0000000000000003E-05</v>
      </c>
      <c r="R397" s="231">
        <f>Q397*H397</f>
        <v>0.02358176</v>
      </c>
      <c r="S397" s="231">
        <v>0</v>
      </c>
      <c r="T397" s="232">
        <f>S397*H397</f>
        <v>0</v>
      </c>
      <c r="AR397" s="233" t="s">
        <v>140</v>
      </c>
      <c r="AT397" s="233" t="s">
        <v>144</v>
      </c>
      <c r="AU397" s="233" t="s">
        <v>86</v>
      </c>
      <c r="AY397" s="16" t="s">
        <v>141</v>
      </c>
      <c r="BE397" s="234">
        <f>IF(N397="základní",J397,0)</f>
        <v>0</v>
      </c>
      <c r="BF397" s="234">
        <f>IF(N397="snížená",J397,0)</f>
        <v>0</v>
      </c>
      <c r="BG397" s="234">
        <f>IF(N397="zákl. přenesená",J397,0)</f>
        <v>0</v>
      </c>
      <c r="BH397" s="234">
        <f>IF(N397="sníž. přenesená",J397,0)</f>
        <v>0</v>
      </c>
      <c r="BI397" s="234">
        <f>IF(N397="nulová",J397,0)</f>
        <v>0</v>
      </c>
      <c r="BJ397" s="16" t="s">
        <v>84</v>
      </c>
      <c r="BK397" s="234">
        <f>ROUND(I397*H397,2)</f>
        <v>0</v>
      </c>
      <c r="BL397" s="16" t="s">
        <v>140</v>
      </c>
      <c r="BM397" s="233" t="s">
        <v>552</v>
      </c>
    </row>
    <row r="398" s="13" customFormat="1">
      <c r="B398" s="246"/>
      <c r="C398" s="247"/>
      <c r="D398" s="237" t="s">
        <v>150</v>
      </c>
      <c r="E398" s="248" t="s">
        <v>1</v>
      </c>
      <c r="F398" s="249" t="s">
        <v>553</v>
      </c>
      <c r="G398" s="247"/>
      <c r="H398" s="250">
        <v>589.54399999999998</v>
      </c>
      <c r="I398" s="251"/>
      <c r="J398" s="247"/>
      <c r="K398" s="247"/>
      <c r="L398" s="252"/>
      <c r="M398" s="257"/>
      <c r="N398" s="258"/>
      <c r="O398" s="258"/>
      <c r="P398" s="258"/>
      <c r="Q398" s="258"/>
      <c r="R398" s="258"/>
      <c r="S398" s="258"/>
      <c r="T398" s="259"/>
      <c r="AT398" s="256" t="s">
        <v>150</v>
      </c>
      <c r="AU398" s="256" t="s">
        <v>86</v>
      </c>
      <c r="AV398" s="13" t="s">
        <v>86</v>
      </c>
      <c r="AW398" s="13" t="s">
        <v>32</v>
      </c>
      <c r="AX398" s="13" t="s">
        <v>84</v>
      </c>
      <c r="AY398" s="256" t="s">
        <v>141</v>
      </c>
    </row>
    <row r="399" s="1" customFormat="1" ht="36" customHeight="1">
      <c r="B399" s="37"/>
      <c r="C399" s="222" t="s">
        <v>554</v>
      </c>
      <c r="D399" s="222" t="s">
        <v>144</v>
      </c>
      <c r="E399" s="223" t="s">
        <v>555</v>
      </c>
      <c r="F399" s="224" t="s">
        <v>556</v>
      </c>
      <c r="G399" s="225" t="s">
        <v>240</v>
      </c>
      <c r="H399" s="226">
        <v>1178.8879999999999</v>
      </c>
      <c r="I399" s="227"/>
      <c r="J399" s="228">
        <f>ROUND(I399*H399,2)</f>
        <v>0</v>
      </c>
      <c r="K399" s="224" t="s">
        <v>1</v>
      </c>
      <c r="L399" s="42"/>
      <c r="M399" s="229" t="s">
        <v>1</v>
      </c>
      <c r="N399" s="230" t="s">
        <v>41</v>
      </c>
      <c r="O399" s="85"/>
      <c r="P399" s="231">
        <f>O399*H399</f>
        <v>0</v>
      </c>
      <c r="Q399" s="231">
        <v>0</v>
      </c>
      <c r="R399" s="231">
        <f>Q399*H399</f>
        <v>0</v>
      </c>
      <c r="S399" s="231">
        <v>0</v>
      </c>
      <c r="T399" s="232">
        <f>S399*H399</f>
        <v>0</v>
      </c>
      <c r="AR399" s="233" t="s">
        <v>140</v>
      </c>
      <c r="AT399" s="233" t="s">
        <v>144</v>
      </c>
      <c r="AU399" s="233" t="s">
        <v>86</v>
      </c>
      <c r="AY399" s="16" t="s">
        <v>141</v>
      </c>
      <c r="BE399" s="234">
        <f>IF(N399="základní",J399,0)</f>
        <v>0</v>
      </c>
      <c r="BF399" s="234">
        <f>IF(N399="snížená",J399,0)</f>
        <v>0</v>
      </c>
      <c r="BG399" s="234">
        <f>IF(N399="zákl. přenesená",J399,0)</f>
        <v>0</v>
      </c>
      <c r="BH399" s="234">
        <f>IF(N399="sníž. přenesená",J399,0)</f>
        <v>0</v>
      </c>
      <c r="BI399" s="234">
        <f>IF(N399="nulová",J399,0)</f>
        <v>0</v>
      </c>
      <c r="BJ399" s="16" t="s">
        <v>84</v>
      </c>
      <c r="BK399" s="234">
        <f>ROUND(I399*H399,2)</f>
        <v>0</v>
      </c>
      <c r="BL399" s="16" t="s">
        <v>140</v>
      </c>
      <c r="BM399" s="233" t="s">
        <v>557</v>
      </c>
    </row>
    <row r="400" s="12" customFormat="1">
      <c r="B400" s="235"/>
      <c r="C400" s="236"/>
      <c r="D400" s="237" t="s">
        <v>150</v>
      </c>
      <c r="E400" s="238" t="s">
        <v>1</v>
      </c>
      <c r="F400" s="239" t="s">
        <v>558</v>
      </c>
      <c r="G400" s="236"/>
      <c r="H400" s="238" t="s">
        <v>1</v>
      </c>
      <c r="I400" s="240"/>
      <c r="J400" s="236"/>
      <c r="K400" s="236"/>
      <c r="L400" s="241"/>
      <c r="M400" s="242"/>
      <c r="N400" s="243"/>
      <c r="O400" s="243"/>
      <c r="P400" s="243"/>
      <c r="Q400" s="243"/>
      <c r="R400" s="243"/>
      <c r="S400" s="243"/>
      <c r="T400" s="244"/>
      <c r="AT400" s="245" t="s">
        <v>150</v>
      </c>
      <c r="AU400" s="245" t="s">
        <v>86</v>
      </c>
      <c r="AV400" s="12" t="s">
        <v>84</v>
      </c>
      <c r="AW400" s="12" t="s">
        <v>32</v>
      </c>
      <c r="AX400" s="12" t="s">
        <v>76</v>
      </c>
      <c r="AY400" s="245" t="s">
        <v>141</v>
      </c>
    </row>
    <row r="401" s="12" customFormat="1">
      <c r="B401" s="235"/>
      <c r="C401" s="236"/>
      <c r="D401" s="237" t="s">
        <v>150</v>
      </c>
      <c r="E401" s="238" t="s">
        <v>1</v>
      </c>
      <c r="F401" s="239" t="s">
        <v>559</v>
      </c>
      <c r="G401" s="236"/>
      <c r="H401" s="238" t="s">
        <v>1</v>
      </c>
      <c r="I401" s="240"/>
      <c r="J401" s="236"/>
      <c r="K401" s="236"/>
      <c r="L401" s="241"/>
      <c r="M401" s="242"/>
      <c r="N401" s="243"/>
      <c r="O401" s="243"/>
      <c r="P401" s="243"/>
      <c r="Q401" s="243"/>
      <c r="R401" s="243"/>
      <c r="S401" s="243"/>
      <c r="T401" s="244"/>
      <c r="AT401" s="245" t="s">
        <v>150</v>
      </c>
      <c r="AU401" s="245" t="s">
        <v>86</v>
      </c>
      <c r="AV401" s="12" t="s">
        <v>84</v>
      </c>
      <c r="AW401" s="12" t="s">
        <v>32</v>
      </c>
      <c r="AX401" s="12" t="s">
        <v>76</v>
      </c>
      <c r="AY401" s="245" t="s">
        <v>141</v>
      </c>
    </row>
    <row r="402" s="12" customFormat="1">
      <c r="B402" s="235"/>
      <c r="C402" s="236"/>
      <c r="D402" s="237" t="s">
        <v>150</v>
      </c>
      <c r="E402" s="238" t="s">
        <v>1</v>
      </c>
      <c r="F402" s="239" t="s">
        <v>560</v>
      </c>
      <c r="G402" s="236"/>
      <c r="H402" s="238" t="s">
        <v>1</v>
      </c>
      <c r="I402" s="240"/>
      <c r="J402" s="236"/>
      <c r="K402" s="236"/>
      <c r="L402" s="241"/>
      <c r="M402" s="242"/>
      <c r="N402" s="243"/>
      <c r="O402" s="243"/>
      <c r="P402" s="243"/>
      <c r="Q402" s="243"/>
      <c r="R402" s="243"/>
      <c r="S402" s="243"/>
      <c r="T402" s="244"/>
      <c r="AT402" s="245" t="s">
        <v>150</v>
      </c>
      <c r="AU402" s="245" t="s">
        <v>86</v>
      </c>
      <c r="AV402" s="12" t="s">
        <v>84</v>
      </c>
      <c r="AW402" s="12" t="s">
        <v>32</v>
      </c>
      <c r="AX402" s="12" t="s">
        <v>76</v>
      </c>
      <c r="AY402" s="245" t="s">
        <v>141</v>
      </c>
    </row>
    <row r="403" s="12" customFormat="1">
      <c r="B403" s="235"/>
      <c r="C403" s="236"/>
      <c r="D403" s="237" t="s">
        <v>150</v>
      </c>
      <c r="E403" s="238" t="s">
        <v>1</v>
      </c>
      <c r="F403" s="239" t="s">
        <v>561</v>
      </c>
      <c r="G403" s="236"/>
      <c r="H403" s="238" t="s">
        <v>1</v>
      </c>
      <c r="I403" s="240"/>
      <c r="J403" s="236"/>
      <c r="K403" s="236"/>
      <c r="L403" s="241"/>
      <c r="M403" s="242"/>
      <c r="N403" s="243"/>
      <c r="O403" s="243"/>
      <c r="P403" s="243"/>
      <c r="Q403" s="243"/>
      <c r="R403" s="243"/>
      <c r="S403" s="243"/>
      <c r="T403" s="244"/>
      <c r="AT403" s="245" t="s">
        <v>150</v>
      </c>
      <c r="AU403" s="245" t="s">
        <v>86</v>
      </c>
      <c r="AV403" s="12" t="s">
        <v>84</v>
      </c>
      <c r="AW403" s="12" t="s">
        <v>32</v>
      </c>
      <c r="AX403" s="12" t="s">
        <v>76</v>
      </c>
      <c r="AY403" s="245" t="s">
        <v>141</v>
      </c>
    </row>
    <row r="404" s="12" customFormat="1">
      <c r="B404" s="235"/>
      <c r="C404" s="236"/>
      <c r="D404" s="237" t="s">
        <v>150</v>
      </c>
      <c r="E404" s="238" t="s">
        <v>1</v>
      </c>
      <c r="F404" s="239" t="s">
        <v>562</v>
      </c>
      <c r="G404" s="236"/>
      <c r="H404" s="238" t="s">
        <v>1</v>
      </c>
      <c r="I404" s="240"/>
      <c r="J404" s="236"/>
      <c r="K404" s="236"/>
      <c r="L404" s="241"/>
      <c r="M404" s="242"/>
      <c r="N404" s="243"/>
      <c r="O404" s="243"/>
      <c r="P404" s="243"/>
      <c r="Q404" s="243"/>
      <c r="R404" s="243"/>
      <c r="S404" s="243"/>
      <c r="T404" s="244"/>
      <c r="AT404" s="245" t="s">
        <v>150</v>
      </c>
      <c r="AU404" s="245" t="s">
        <v>86</v>
      </c>
      <c r="AV404" s="12" t="s">
        <v>84</v>
      </c>
      <c r="AW404" s="12" t="s">
        <v>32</v>
      </c>
      <c r="AX404" s="12" t="s">
        <v>76</v>
      </c>
      <c r="AY404" s="245" t="s">
        <v>141</v>
      </c>
    </row>
    <row r="405" s="13" customFormat="1">
      <c r="B405" s="246"/>
      <c r="C405" s="247"/>
      <c r="D405" s="237" t="s">
        <v>150</v>
      </c>
      <c r="E405" s="248" t="s">
        <v>1</v>
      </c>
      <c r="F405" s="249" t="s">
        <v>563</v>
      </c>
      <c r="G405" s="247"/>
      <c r="H405" s="250">
        <v>1178.8879999999999</v>
      </c>
      <c r="I405" s="251"/>
      <c r="J405" s="247"/>
      <c r="K405" s="247"/>
      <c r="L405" s="252"/>
      <c r="M405" s="257"/>
      <c r="N405" s="258"/>
      <c r="O405" s="258"/>
      <c r="P405" s="258"/>
      <c r="Q405" s="258"/>
      <c r="R405" s="258"/>
      <c r="S405" s="258"/>
      <c r="T405" s="259"/>
      <c r="AT405" s="256" t="s">
        <v>150</v>
      </c>
      <c r="AU405" s="256" t="s">
        <v>86</v>
      </c>
      <c r="AV405" s="13" t="s">
        <v>86</v>
      </c>
      <c r="AW405" s="13" t="s">
        <v>32</v>
      </c>
      <c r="AX405" s="13" t="s">
        <v>84</v>
      </c>
      <c r="AY405" s="256" t="s">
        <v>141</v>
      </c>
    </row>
    <row r="406" s="1" customFormat="1" ht="36" customHeight="1">
      <c r="B406" s="37"/>
      <c r="C406" s="222" t="s">
        <v>564</v>
      </c>
      <c r="D406" s="222" t="s">
        <v>144</v>
      </c>
      <c r="E406" s="223" t="s">
        <v>565</v>
      </c>
      <c r="F406" s="224" t="s">
        <v>566</v>
      </c>
      <c r="G406" s="225" t="s">
        <v>240</v>
      </c>
      <c r="H406" s="226">
        <v>606.84400000000005</v>
      </c>
      <c r="I406" s="227"/>
      <c r="J406" s="228">
        <f>ROUND(I406*H406,2)</f>
        <v>0</v>
      </c>
      <c r="K406" s="224" t="s">
        <v>1</v>
      </c>
      <c r="L406" s="42"/>
      <c r="M406" s="229" t="s">
        <v>1</v>
      </c>
      <c r="N406" s="230" t="s">
        <v>41</v>
      </c>
      <c r="O406" s="85"/>
      <c r="P406" s="231">
        <f>O406*H406</f>
        <v>0</v>
      </c>
      <c r="Q406" s="231">
        <v>1.0000000000000001E-05</v>
      </c>
      <c r="R406" s="231">
        <f>Q406*H406</f>
        <v>0.0060684400000000013</v>
      </c>
      <c r="S406" s="231">
        <v>0</v>
      </c>
      <c r="T406" s="232">
        <f>S406*H406</f>
        <v>0</v>
      </c>
      <c r="AR406" s="233" t="s">
        <v>140</v>
      </c>
      <c r="AT406" s="233" t="s">
        <v>144</v>
      </c>
      <c r="AU406" s="233" t="s">
        <v>86</v>
      </c>
      <c r="AY406" s="16" t="s">
        <v>141</v>
      </c>
      <c r="BE406" s="234">
        <f>IF(N406="základní",J406,0)</f>
        <v>0</v>
      </c>
      <c r="BF406" s="234">
        <f>IF(N406="snížená",J406,0)</f>
        <v>0</v>
      </c>
      <c r="BG406" s="234">
        <f>IF(N406="zákl. přenesená",J406,0)</f>
        <v>0</v>
      </c>
      <c r="BH406" s="234">
        <f>IF(N406="sníž. přenesená",J406,0)</f>
        <v>0</v>
      </c>
      <c r="BI406" s="234">
        <f>IF(N406="nulová",J406,0)</f>
        <v>0</v>
      </c>
      <c r="BJ406" s="16" t="s">
        <v>84</v>
      </c>
      <c r="BK406" s="234">
        <f>ROUND(I406*H406,2)</f>
        <v>0</v>
      </c>
      <c r="BL406" s="16" t="s">
        <v>140</v>
      </c>
      <c r="BM406" s="233" t="s">
        <v>567</v>
      </c>
    </row>
    <row r="407" s="12" customFormat="1">
      <c r="B407" s="235"/>
      <c r="C407" s="236"/>
      <c r="D407" s="237" t="s">
        <v>150</v>
      </c>
      <c r="E407" s="238" t="s">
        <v>1</v>
      </c>
      <c r="F407" s="239" t="s">
        <v>568</v>
      </c>
      <c r="G407" s="236"/>
      <c r="H407" s="238" t="s">
        <v>1</v>
      </c>
      <c r="I407" s="240"/>
      <c r="J407" s="236"/>
      <c r="K407" s="236"/>
      <c r="L407" s="241"/>
      <c r="M407" s="242"/>
      <c r="N407" s="243"/>
      <c r="O407" s="243"/>
      <c r="P407" s="243"/>
      <c r="Q407" s="243"/>
      <c r="R407" s="243"/>
      <c r="S407" s="243"/>
      <c r="T407" s="244"/>
      <c r="AT407" s="245" t="s">
        <v>150</v>
      </c>
      <c r="AU407" s="245" t="s">
        <v>86</v>
      </c>
      <c r="AV407" s="12" t="s">
        <v>84</v>
      </c>
      <c r="AW407" s="12" t="s">
        <v>32</v>
      </c>
      <c r="AX407" s="12" t="s">
        <v>76</v>
      </c>
      <c r="AY407" s="245" t="s">
        <v>141</v>
      </c>
    </row>
    <row r="408" s="12" customFormat="1">
      <c r="B408" s="235"/>
      <c r="C408" s="236"/>
      <c r="D408" s="237" t="s">
        <v>150</v>
      </c>
      <c r="E408" s="238" t="s">
        <v>1</v>
      </c>
      <c r="F408" s="239" t="s">
        <v>569</v>
      </c>
      <c r="G408" s="236"/>
      <c r="H408" s="238" t="s">
        <v>1</v>
      </c>
      <c r="I408" s="240"/>
      <c r="J408" s="236"/>
      <c r="K408" s="236"/>
      <c r="L408" s="241"/>
      <c r="M408" s="242"/>
      <c r="N408" s="243"/>
      <c r="O408" s="243"/>
      <c r="P408" s="243"/>
      <c r="Q408" s="243"/>
      <c r="R408" s="243"/>
      <c r="S408" s="243"/>
      <c r="T408" s="244"/>
      <c r="AT408" s="245" t="s">
        <v>150</v>
      </c>
      <c r="AU408" s="245" t="s">
        <v>86</v>
      </c>
      <c r="AV408" s="12" t="s">
        <v>84</v>
      </c>
      <c r="AW408" s="12" t="s">
        <v>32</v>
      </c>
      <c r="AX408" s="12" t="s">
        <v>76</v>
      </c>
      <c r="AY408" s="245" t="s">
        <v>141</v>
      </c>
    </row>
    <row r="409" s="12" customFormat="1">
      <c r="B409" s="235"/>
      <c r="C409" s="236"/>
      <c r="D409" s="237" t="s">
        <v>150</v>
      </c>
      <c r="E409" s="238" t="s">
        <v>1</v>
      </c>
      <c r="F409" s="239" t="s">
        <v>570</v>
      </c>
      <c r="G409" s="236"/>
      <c r="H409" s="238" t="s">
        <v>1</v>
      </c>
      <c r="I409" s="240"/>
      <c r="J409" s="236"/>
      <c r="K409" s="236"/>
      <c r="L409" s="241"/>
      <c r="M409" s="242"/>
      <c r="N409" s="243"/>
      <c r="O409" s="243"/>
      <c r="P409" s="243"/>
      <c r="Q409" s="243"/>
      <c r="R409" s="243"/>
      <c r="S409" s="243"/>
      <c r="T409" s="244"/>
      <c r="AT409" s="245" t="s">
        <v>150</v>
      </c>
      <c r="AU409" s="245" t="s">
        <v>86</v>
      </c>
      <c r="AV409" s="12" t="s">
        <v>84</v>
      </c>
      <c r="AW409" s="12" t="s">
        <v>32</v>
      </c>
      <c r="AX409" s="12" t="s">
        <v>76</v>
      </c>
      <c r="AY409" s="245" t="s">
        <v>141</v>
      </c>
    </row>
    <row r="410" s="12" customFormat="1">
      <c r="B410" s="235"/>
      <c r="C410" s="236"/>
      <c r="D410" s="237" t="s">
        <v>150</v>
      </c>
      <c r="E410" s="238" t="s">
        <v>1</v>
      </c>
      <c r="F410" s="239" t="s">
        <v>571</v>
      </c>
      <c r="G410" s="236"/>
      <c r="H410" s="238" t="s">
        <v>1</v>
      </c>
      <c r="I410" s="240"/>
      <c r="J410" s="236"/>
      <c r="K410" s="236"/>
      <c r="L410" s="241"/>
      <c r="M410" s="242"/>
      <c r="N410" s="243"/>
      <c r="O410" s="243"/>
      <c r="P410" s="243"/>
      <c r="Q410" s="243"/>
      <c r="R410" s="243"/>
      <c r="S410" s="243"/>
      <c r="T410" s="244"/>
      <c r="AT410" s="245" t="s">
        <v>150</v>
      </c>
      <c r="AU410" s="245" t="s">
        <v>86</v>
      </c>
      <c r="AV410" s="12" t="s">
        <v>84</v>
      </c>
      <c r="AW410" s="12" t="s">
        <v>32</v>
      </c>
      <c r="AX410" s="12" t="s">
        <v>76</v>
      </c>
      <c r="AY410" s="245" t="s">
        <v>141</v>
      </c>
    </row>
    <row r="411" s="12" customFormat="1">
      <c r="B411" s="235"/>
      <c r="C411" s="236"/>
      <c r="D411" s="237" t="s">
        <v>150</v>
      </c>
      <c r="E411" s="238" t="s">
        <v>1</v>
      </c>
      <c r="F411" s="239" t="s">
        <v>561</v>
      </c>
      <c r="G411" s="236"/>
      <c r="H411" s="238" t="s">
        <v>1</v>
      </c>
      <c r="I411" s="240"/>
      <c r="J411" s="236"/>
      <c r="K411" s="236"/>
      <c r="L411" s="241"/>
      <c r="M411" s="242"/>
      <c r="N411" s="243"/>
      <c r="O411" s="243"/>
      <c r="P411" s="243"/>
      <c r="Q411" s="243"/>
      <c r="R411" s="243"/>
      <c r="S411" s="243"/>
      <c r="T411" s="244"/>
      <c r="AT411" s="245" t="s">
        <v>150</v>
      </c>
      <c r="AU411" s="245" t="s">
        <v>86</v>
      </c>
      <c r="AV411" s="12" t="s">
        <v>84</v>
      </c>
      <c r="AW411" s="12" t="s">
        <v>32</v>
      </c>
      <c r="AX411" s="12" t="s">
        <v>76</v>
      </c>
      <c r="AY411" s="245" t="s">
        <v>141</v>
      </c>
    </row>
    <row r="412" s="12" customFormat="1">
      <c r="B412" s="235"/>
      <c r="C412" s="236"/>
      <c r="D412" s="237" t="s">
        <v>150</v>
      </c>
      <c r="E412" s="238" t="s">
        <v>1</v>
      </c>
      <c r="F412" s="239" t="s">
        <v>339</v>
      </c>
      <c r="G412" s="236"/>
      <c r="H412" s="238" t="s">
        <v>1</v>
      </c>
      <c r="I412" s="240"/>
      <c r="J412" s="236"/>
      <c r="K412" s="236"/>
      <c r="L412" s="241"/>
      <c r="M412" s="242"/>
      <c r="N412" s="243"/>
      <c r="O412" s="243"/>
      <c r="P412" s="243"/>
      <c r="Q412" s="243"/>
      <c r="R412" s="243"/>
      <c r="S412" s="243"/>
      <c r="T412" s="244"/>
      <c r="AT412" s="245" t="s">
        <v>150</v>
      </c>
      <c r="AU412" s="245" t="s">
        <v>86</v>
      </c>
      <c r="AV412" s="12" t="s">
        <v>84</v>
      </c>
      <c r="AW412" s="12" t="s">
        <v>32</v>
      </c>
      <c r="AX412" s="12" t="s">
        <v>76</v>
      </c>
      <c r="AY412" s="245" t="s">
        <v>141</v>
      </c>
    </row>
    <row r="413" s="13" customFormat="1">
      <c r="B413" s="246"/>
      <c r="C413" s="247"/>
      <c r="D413" s="237" t="s">
        <v>150</v>
      </c>
      <c r="E413" s="248" t="s">
        <v>1</v>
      </c>
      <c r="F413" s="249" t="s">
        <v>572</v>
      </c>
      <c r="G413" s="247"/>
      <c r="H413" s="250">
        <v>589.44399999999996</v>
      </c>
      <c r="I413" s="251"/>
      <c r="J413" s="247"/>
      <c r="K413" s="247"/>
      <c r="L413" s="252"/>
      <c r="M413" s="257"/>
      <c r="N413" s="258"/>
      <c r="O413" s="258"/>
      <c r="P413" s="258"/>
      <c r="Q413" s="258"/>
      <c r="R413" s="258"/>
      <c r="S413" s="258"/>
      <c r="T413" s="259"/>
      <c r="AT413" s="256" t="s">
        <v>150</v>
      </c>
      <c r="AU413" s="256" t="s">
        <v>86</v>
      </c>
      <c r="AV413" s="13" t="s">
        <v>86</v>
      </c>
      <c r="AW413" s="13" t="s">
        <v>32</v>
      </c>
      <c r="AX413" s="13" t="s">
        <v>76</v>
      </c>
      <c r="AY413" s="256" t="s">
        <v>141</v>
      </c>
    </row>
    <row r="414" s="13" customFormat="1">
      <c r="B414" s="246"/>
      <c r="C414" s="247"/>
      <c r="D414" s="237" t="s">
        <v>150</v>
      </c>
      <c r="E414" s="248" t="s">
        <v>1</v>
      </c>
      <c r="F414" s="249" t="s">
        <v>573</v>
      </c>
      <c r="G414" s="247"/>
      <c r="H414" s="250">
        <v>17.399999999999999</v>
      </c>
      <c r="I414" s="251"/>
      <c r="J414" s="247"/>
      <c r="K414" s="247"/>
      <c r="L414" s="252"/>
      <c r="M414" s="257"/>
      <c r="N414" s="258"/>
      <c r="O414" s="258"/>
      <c r="P414" s="258"/>
      <c r="Q414" s="258"/>
      <c r="R414" s="258"/>
      <c r="S414" s="258"/>
      <c r="T414" s="259"/>
      <c r="AT414" s="256" t="s">
        <v>150</v>
      </c>
      <c r="AU414" s="256" t="s">
        <v>86</v>
      </c>
      <c r="AV414" s="13" t="s">
        <v>86</v>
      </c>
      <c r="AW414" s="13" t="s">
        <v>32</v>
      </c>
      <c r="AX414" s="13" t="s">
        <v>76</v>
      </c>
      <c r="AY414" s="256" t="s">
        <v>141</v>
      </c>
    </row>
    <row r="415" s="14" customFormat="1">
      <c r="B415" s="260"/>
      <c r="C415" s="261"/>
      <c r="D415" s="237" t="s">
        <v>150</v>
      </c>
      <c r="E415" s="262" t="s">
        <v>1</v>
      </c>
      <c r="F415" s="263" t="s">
        <v>183</v>
      </c>
      <c r="G415" s="261"/>
      <c r="H415" s="264">
        <v>606.84399999999994</v>
      </c>
      <c r="I415" s="265"/>
      <c r="J415" s="261"/>
      <c r="K415" s="261"/>
      <c r="L415" s="266"/>
      <c r="M415" s="267"/>
      <c r="N415" s="268"/>
      <c r="O415" s="268"/>
      <c r="P415" s="268"/>
      <c r="Q415" s="268"/>
      <c r="R415" s="268"/>
      <c r="S415" s="268"/>
      <c r="T415" s="269"/>
      <c r="AT415" s="270" t="s">
        <v>150</v>
      </c>
      <c r="AU415" s="270" t="s">
        <v>86</v>
      </c>
      <c r="AV415" s="14" t="s">
        <v>140</v>
      </c>
      <c r="AW415" s="14" t="s">
        <v>32</v>
      </c>
      <c r="AX415" s="14" t="s">
        <v>84</v>
      </c>
      <c r="AY415" s="270" t="s">
        <v>141</v>
      </c>
    </row>
    <row r="416" s="1" customFormat="1" ht="24" customHeight="1">
      <c r="B416" s="37"/>
      <c r="C416" s="222" t="s">
        <v>574</v>
      </c>
      <c r="D416" s="222" t="s">
        <v>144</v>
      </c>
      <c r="E416" s="223" t="s">
        <v>575</v>
      </c>
      <c r="F416" s="224" t="s">
        <v>576</v>
      </c>
      <c r="G416" s="225" t="s">
        <v>176</v>
      </c>
      <c r="H416" s="226">
        <v>1292.356</v>
      </c>
      <c r="I416" s="227"/>
      <c r="J416" s="228">
        <f>ROUND(I416*H416,2)</f>
        <v>0</v>
      </c>
      <c r="K416" s="224" t="s">
        <v>177</v>
      </c>
      <c r="L416" s="42"/>
      <c r="M416" s="229" t="s">
        <v>1</v>
      </c>
      <c r="N416" s="230" t="s">
        <v>41</v>
      </c>
      <c r="O416" s="85"/>
      <c r="P416" s="231">
        <f>O416*H416</f>
        <v>0</v>
      </c>
      <c r="Q416" s="231">
        <v>0</v>
      </c>
      <c r="R416" s="231">
        <f>Q416*H416</f>
        <v>0</v>
      </c>
      <c r="S416" s="231">
        <v>0.34000000000000002</v>
      </c>
      <c r="T416" s="232">
        <f>S416*H416</f>
        <v>439.40104000000002</v>
      </c>
      <c r="AR416" s="233" t="s">
        <v>140</v>
      </c>
      <c r="AT416" s="233" t="s">
        <v>144</v>
      </c>
      <c r="AU416" s="233" t="s">
        <v>86</v>
      </c>
      <c r="AY416" s="16" t="s">
        <v>141</v>
      </c>
      <c r="BE416" s="234">
        <f>IF(N416="základní",J416,0)</f>
        <v>0</v>
      </c>
      <c r="BF416" s="234">
        <f>IF(N416="snížená",J416,0)</f>
        <v>0</v>
      </c>
      <c r="BG416" s="234">
        <f>IF(N416="zákl. přenesená",J416,0)</f>
        <v>0</v>
      </c>
      <c r="BH416" s="234">
        <f>IF(N416="sníž. přenesená",J416,0)</f>
        <v>0</v>
      </c>
      <c r="BI416" s="234">
        <f>IF(N416="nulová",J416,0)</f>
        <v>0</v>
      </c>
      <c r="BJ416" s="16" t="s">
        <v>84</v>
      </c>
      <c r="BK416" s="234">
        <f>ROUND(I416*H416,2)</f>
        <v>0</v>
      </c>
      <c r="BL416" s="16" t="s">
        <v>140</v>
      </c>
      <c r="BM416" s="233" t="s">
        <v>577</v>
      </c>
    </row>
    <row r="417" s="13" customFormat="1">
      <c r="B417" s="246"/>
      <c r="C417" s="247"/>
      <c r="D417" s="237" t="s">
        <v>150</v>
      </c>
      <c r="E417" s="248" t="s">
        <v>1</v>
      </c>
      <c r="F417" s="249" t="s">
        <v>578</v>
      </c>
      <c r="G417" s="247"/>
      <c r="H417" s="250">
        <v>1292.356</v>
      </c>
      <c r="I417" s="251"/>
      <c r="J417" s="247"/>
      <c r="K417" s="247"/>
      <c r="L417" s="252"/>
      <c r="M417" s="257"/>
      <c r="N417" s="258"/>
      <c r="O417" s="258"/>
      <c r="P417" s="258"/>
      <c r="Q417" s="258"/>
      <c r="R417" s="258"/>
      <c r="S417" s="258"/>
      <c r="T417" s="259"/>
      <c r="AT417" s="256" t="s">
        <v>150</v>
      </c>
      <c r="AU417" s="256" t="s">
        <v>86</v>
      </c>
      <c r="AV417" s="13" t="s">
        <v>86</v>
      </c>
      <c r="AW417" s="13" t="s">
        <v>32</v>
      </c>
      <c r="AX417" s="13" t="s">
        <v>84</v>
      </c>
      <c r="AY417" s="256" t="s">
        <v>141</v>
      </c>
    </row>
    <row r="418" s="1" customFormat="1" ht="24" customHeight="1">
      <c r="B418" s="37"/>
      <c r="C418" s="222" t="s">
        <v>579</v>
      </c>
      <c r="D418" s="222" t="s">
        <v>144</v>
      </c>
      <c r="E418" s="223" t="s">
        <v>580</v>
      </c>
      <c r="F418" s="224" t="s">
        <v>581</v>
      </c>
      <c r="G418" s="225" t="s">
        <v>240</v>
      </c>
      <c r="H418" s="226">
        <v>1178.8879999999999</v>
      </c>
      <c r="I418" s="227"/>
      <c r="J418" s="228">
        <f>ROUND(I418*H418,2)</f>
        <v>0</v>
      </c>
      <c r="K418" s="224" t="s">
        <v>177</v>
      </c>
      <c r="L418" s="42"/>
      <c r="M418" s="229" t="s">
        <v>1</v>
      </c>
      <c r="N418" s="230" t="s">
        <v>41</v>
      </c>
      <c r="O418" s="85"/>
      <c r="P418" s="231">
        <f>O418*H418</f>
        <v>0</v>
      </c>
      <c r="Q418" s="231">
        <v>0.00044999999999999999</v>
      </c>
      <c r="R418" s="231">
        <f>Q418*H418</f>
        <v>0.53049959999999996</v>
      </c>
      <c r="S418" s="231">
        <v>0</v>
      </c>
      <c r="T418" s="232">
        <f>S418*H418</f>
        <v>0</v>
      </c>
      <c r="AR418" s="233" t="s">
        <v>140</v>
      </c>
      <c r="AT418" s="233" t="s">
        <v>144</v>
      </c>
      <c r="AU418" s="233" t="s">
        <v>86</v>
      </c>
      <c r="AY418" s="16" t="s">
        <v>141</v>
      </c>
      <c r="BE418" s="234">
        <f>IF(N418="základní",J418,0)</f>
        <v>0</v>
      </c>
      <c r="BF418" s="234">
        <f>IF(N418="snížená",J418,0)</f>
        <v>0</v>
      </c>
      <c r="BG418" s="234">
        <f>IF(N418="zákl. přenesená",J418,0)</f>
        <v>0</v>
      </c>
      <c r="BH418" s="234">
        <f>IF(N418="sníž. přenesená",J418,0)</f>
        <v>0</v>
      </c>
      <c r="BI418" s="234">
        <f>IF(N418="nulová",J418,0)</f>
        <v>0</v>
      </c>
      <c r="BJ418" s="16" t="s">
        <v>84</v>
      </c>
      <c r="BK418" s="234">
        <f>ROUND(I418*H418,2)</f>
        <v>0</v>
      </c>
      <c r="BL418" s="16" t="s">
        <v>140</v>
      </c>
      <c r="BM418" s="233" t="s">
        <v>582</v>
      </c>
    </row>
    <row r="419" s="13" customFormat="1">
      <c r="B419" s="246"/>
      <c r="C419" s="247"/>
      <c r="D419" s="237" t="s">
        <v>150</v>
      </c>
      <c r="E419" s="248" t="s">
        <v>1</v>
      </c>
      <c r="F419" s="249" t="s">
        <v>583</v>
      </c>
      <c r="G419" s="247"/>
      <c r="H419" s="250">
        <v>1178.8879999999999</v>
      </c>
      <c r="I419" s="251"/>
      <c r="J419" s="247"/>
      <c r="K419" s="247"/>
      <c r="L419" s="252"/>
      <c r="M419" s="257"/>
      <c r="N419" s="258"/>
      <c r="O419" s="258"/>
      <c r="P419" s="258"/>
      <c r="Q419" s="258"/>
      <c r="R419" s="258"/>
      <c r="S419" s="258"/>
      <c r="T419" s="259"/>
      <c r="AT419" s="256" t="s">
        <v>150</v>
      </c>
      <c r="AU419" s="256" t="s">
        <v>86</v>
      </c>
      <c r="AV419" s="13" t="s">
        <v>86</v>
      </c>
      <c r="AW419" s="13" t="s">
        <v>32</v>
      </c>
      <c r="AX419" s="13" t="s">
        <v>84</v>
      </c>
      <c r="AY419" s="256" t="s">
        <v>141</v>
      </c>
    </row>
    <row r="420" s="1" customFormat="1" ht="16.5" customHeight="1">
      <c r="B420" s="37"/>
      <c r="C420" s="222" t="s">
        <v>584</v>
      </c>
      <c r="D420" s="222" t="s">
        <v>144</v>
      </c>
      <c r="E420" s="223" t="s">
        <v>585</v>
      </c>
      <c r="F420" s="224" t="s">
        <v>586</v>
      </c>
      <c r="G420" s="225" t="s">
        <v>360</v>
      </c>
      <c r="H420" s="226">
        <v>8</v>
      </c>
      <c r="I420" s="227"/>
      <c r="J420" s="228">
        <f>ROUND(I420*H420,2)</f>
        <v>0</v>
      </c>
      <c r="K420" s="224" t="s">
        <v>1</v>
      </c>
      <c r="L420" s="42"/>
      <c r="M420" s="229" t="s">
        <v>1</v>
      </c>
      <c r="N420" s="230" t="s">
        <v>41</v>
      </c>
      <c r="O420" s="85"/>
      <c r="P420" s="231">
        <f>O420*H420</f>
        <v>0</v>
      </c>
      <c r="Q420" s="231">
        <v>0</v>
      </c>
      <c r="R420" s="231">
        <f>Q420*H420</f>
        <v>0</v>
      </c>
      <c r="S420" s="231">
        <v>0</v>
      </c>
      <c r="T420" s="232">
        <f>S420*H420</f>
        <v>0</v>
      </c>
      <c r="AR420" s="233" t="s">
        <v>140</v>
      </c>
      <c r="AT420" s="233" t="s">
        <v>144</v>
      </c>
      <c r="AU420" s="233" t="s">
        <v>86</v>
      </c>
      <c r="AY420" s="16" t="s">
        <v>141</v>
      </c>
      <c r="BE420" s="234">
        <f>IF(N420="základní",J420,0)</f>
        <v>0</v>
      </c>
      <c r="BF420" s="234">
        <f>IF(N420="snížená",J420,0)</f>
        <v>0</v>
      </c>
      <c r="BG420" s="234">
        <f>IF(N420="zákl. přenesená",J420,0)</f>
        <v>0</v>
      </c>
      <c r="BH420" s="234">
        <f>IF(N420="sníž. přenesená",J420,0)</f>
        <v>0</v>
      </c>
      <c r="BI420" s="234">
        <f>IF(N420="nulová",J420,0)</f>
        <v>0</v>
      </c>
      <c r="BJ420" s="16" t="s">
        <v>84</v>
      </c>
      <c r="BK420" s="234">
        <f>ROUND(I420*H420,2)</f>
        <v>0</v>
      </c>
      <c r="BL420" s="16" t="s">
        <v>140</v>
      </c>
      <c r="BM420" s="233" t="s">
        <v>587</v>
      </c>
    </row>
    <row r="421" s="1" customFormat="1" ht="36" customHeight="1">
      <c r="B421" s="37"/>
      <c r="C421" s="222" t="s">
        <v>588</v>
      </c>
      <c r="D421" s="222" t="s">
        <v>144</v>
      </c>
      <c r="E421" s="223" t="s">
        <v>589</v>
      </c>
      <c r="F421" s="224" t="s">
        <v>590</v>
      </c>
      <c r="G421" s="225" t="s">
        <v>360</v>
      </c>
      <c r="H421" s="226">
        <v>18</v>
      </c>
      <c r="I421" s="227"/>
      <c r="J421" s="228">
        <f>ROUND(I421*H421,2)</f>
        <v>0</v>
      </c>
      <c r="K421" s="224" t="s">
        <v>1</v>
      </c>
      <c r="L421" s="42"/>
      <c r="M421" s="229" t="s">
        <v>1</v>
      </c>
      <c r="N421" s="230" t="s">
        <v>41</v>
      </c>
      <c r="O421" s="85"/>
      <c r="P421" s="231">
        <f>O421*H421</f>
        <v>0</v>
      </c>
      <c r="Q421" s="231">
        <v>0.0047200000000000002</v>
      </c>
      <c r="R421" s="231">
        <f>Q421*H421</f>
        <v>0.084960000000000008</v>
      </c>
      <c r="S421" s="231">
        <v>0</v>
      </c>
      <c r="T421" s="232">
        <f>S421*H421</f>
        <v>0</v>
      </c>
      <c r="AR421" s="233" t="s">
        <v>140</v>
      </c>
      <c r="AT421" s="233" t="s">
        <v>144</v>
      </c>
      <c r="AU421" s="233" t="s">
        <v>86</v>
      </c>
      <c r="AY421" s="16" t="s">
        <v>141</v>
      </c>
      <c r="BE421" s="234">
        <f>IF(N421="základní",J421,0)</f>
        <v>0</v>
      </c>
      <c r="BF421" s="234">
        <f>IF(N421="snížená",J421,0)</f>
        <v>0</v>
      </c>
      <c r="BG421" s="234">
        <f>IF(N421="zákl. přenesená",J421,0)</f>
        <v>0</v>
      </c>
      <c r="BH421" s="234">
        <f>IF(N421="sníž. přenesená",J421,0)</f>
        <v>0</v>
      </c>
      <c r="BI421" s="234">
        <f>IF(N421="nulová",J421,0)</f>
        <v>0</v>
      </c>
      <c r="BJ421" s="16" t="s">
        <v>84</v>
      </c>
      <c r="BK421" s="234">
        <f>ROUND(I421*H421,2)</f>
        <v>0</v>
      </c>
      <c r="BL421" s="16" t="s">
        <v>140</v>
      </c>
      <c r="BM421" s="233" t="s">
        <v>591</v>
      </c>
    </row>
    <row r="422" s="12" customFormat="1">
      <c r="B422" s="235"/>
      <c r="C422" s="236"/>
      <c r="D422" s="237" t="s">
        <v>150</v>
      </c>
      <c r="E422" s="238" t="s">
        <v>1</v>
      </c>
      <c r="F422" s="239" t="s">
        <v>592</v>
      </c>
      <c r="G422" s="236"/>
      <c r="H422" s="238" t="s">
        <v>1</v>
      </c>
      <c r="I422" s="240"/>
      <c r="J422" s="236"/>
      <c r="K422" s="236"/>
      <c r="L422" s="241"/>
      <c r="M422" s="242"/>
      <c r="N422" s="243"/>
      <c r="O422" s="243"/>
      <c r="P422" s="243"/>
      <c r="Q422" s="243"/>
      <c r="R422" s="243"/>
      <c r="S422" s="243"/>
      <c r="T422" s="244"/>
      <c r="AT422" s="245" t="s">
        <v>150</v>
      </c>
      <c r="AU422" s="245" t="s">
        <v>86</v>
      </c>
      <c r="AV422" s="12" t="s">
        <v>84</v>
      </c>
      <c r="AW422" s="12" t="s">
        <v>32</v>
      </c>
      <c r="AX422" s="12" t="s">
        <v>76</v>
      </c>
      <c r="AY422" s="245" t="s">
        <v>141</v>
      </c>
    </row>
    <row r="423" s="12" customFormat="1">
      <c r="B423" s="235"/>
      <c r="C423" s="236"/>
      <c r="D423" s="237" t="s">
        <v>150</v>
      </c>
      <c r="E423" s="238" t="s">
        <v>1</v>
      </c>
      <c r="F423" s="239" t="s">
        <v>593</v>
      </c>
      <c r="G423" s="236"/>
      <c r="H423" s="238" t="s">
        <v>1</v>
      </c>
      <c r="I423" s="240"/>
      <c r="J423" s="236"/>
      <c r="K423" s="236"/>
      <c r="L423" s="241"/>
      <c r="M423" s="242"/>
      <c r="N423" s="243"/>
      <c r="O423" s="243"/>
      <c r="P423" s="243"/>
      <c r="Q423" s="243"/>
      <c r="R423" s="243"/>
      <c r="S423" s="243"/>
      <c r="T423" s="244"/>
      <c r="AT423" s="245" t="s">
        <v>150</v>
      </c>
      <c r="AU423" s="245" t="s">
        <v>86</v>
      </c>
      <c r="AV423" s="12" t="s">
        <v>84</v>
      </c>
      <c r="AW423" s="12" t="s">
        <v>32</v>
      </c>
      <c r="AX423" s="12" t="s">
        <v>76</v>
      </c>
      <c r="AY423" s="245" t="s">
        <v>141</v>
      </c>
    </row>
    <row r="424" s="12" customFormat="1">
      <c r="B424" s="235"/>
      <c r="C424" s="236"/>
      <c r="D424" s="237" t="s">
        <v>150</v>
      </c>
      <c r="E424" s="238" t="s">
        <v>1</v>
      </c>
      <c r="F424" s="239" t="s">
        <v>594</v>
      </c>
      <c r="G424" s="236"/>
      <c r="H424" s="238" t="s">
        <v>1</v>
      </c>
      <c r="I424" s="240"/>
      <c r="J424" s="236"/>
      <c r="K424" s="236"/>
      <c r="L424" s="241"/>
      <c r="M424" s="242"/>
      <c r="N424" s="243"/>
      <c r="O424" s="243"/>
      <c r="P424" s="243"/>
      <c r="Q424" s="243"/>
      <c r="R424" s="243"/>
      <c r="S424" s="243"/>
      <c r="T424" s="244"/>
      <c r="AT424" s="245" t="s">
        <v>150</v>
      </c>
      <c r="AU424" s="245" t="s">
        <v>86</v>
      </c>
      <c r="AV424" s="12" t="s">
        <v>84</v>
      </c>
      <c r="AW424" s="12" t="s">
        <v>32</v>
      </c>
      <c r="AX424" s="12" t="s">
        <v>76</v>
      </c>
      <c r="AY424" s="245" t="s">
        <v>141</v>
      </c>
    </row>
    <row r="425" s="13" customFormat="1">
      <c r="B425" s="246"/>
      <c r="C425" s="247"/>
      <c r="D425" s="237" t="s">
        <v>150</v>
      </c>
      <c r="E425" s="248" t="s">
        <v>1</v>
      </c>
      <c r="F425" s="249" t="s">
        <v>304</v>
      </c>
      <c r="G425" s="247"/>
      <c r="H425" s="250">
        <v>18</v>
      </c>
      <c r="I425" s="251"/>
      <c r="J425" s="247"/>
      <c r="K425" s="247"/>
      <c r="L425" s="252"/>
      <c r="M425" s="257"/>
      <c r="N425" s="258"/>
      <c r="O425" s="258"/>
      <c r="P425" s="258"/>
      <c r="Q425" s="258"/>
      <c r="R425" s="258"/>
      <c r="S425" s="258"/>
      <c r="T425" s="259"/>
      <c r="AT425" s="256" t="s">
        <v>150</v>
      </c>
      <c r="AU425" s="256" t="s">
        <v>86</v>
      </c>
      <c r="AV425" s="13" t="s">
        <v>86</v>
      </c>
      <c r="AW425" s="13" t="s">
        <v>32</v>
      </c>
      <c r="AX425" s="13" t="s">
        <v>84</v>
      </c>
      <c r="AY425" s="256" t="s">
        <v>141</v>
      </c>
    </row>
    <row r="426" s="1" customFormat="1" ht="36" customHeight="1">
      <c r="B426" s="37"/>
      <c r="C426" s="222" t="s">
        <v>595</v>
      </c>
      <c r="D426" s="222" t="s">
        <v>144</v>
      </c>
      <c r="E426" s="223" t="s">
        <v>596</v>
      </c>
      <c r="F426" s="224" t="s">
        <v>597</v>
      </c>
      <c r="G426" s="225" t="s">
        <v>360</v>
      </c>
      <c r="H426" s="226">
        <v>18</v>
      </c>
      <c r="I426" s="227"/>
      <c r="J426" s="228">
        <f>ROUND(I426*H426,2)</f>
        <v>0</v>
      </c>
      <c r="K426" s="224" t="s">
        <v>1</v>
      </c>
      <c r="L426" s="42"/>
      <c r="M426" s="229" t="s">
        <v>1</v>
      </c>
      <c r="N426" s="230" t="s">
        <v>41</v>
      </c>
      <c r="O426" s="85"/>
      <c r="P426" s="231">
        <f>O426*H426</f>
        <v>0</v>
      </c>
      <c r="Q426" s="231">
        <v>0.0047200000000000002</v>
      </c>
      <c r="R426" s="231">
        <f>Q426*H426</f>
        <v>0.084960000000000008</v>
      </c>
      <c r="S426" s="231">
        <v>0</v>
      </c>
      <c r="T426" s="232">
        <f>S426*H426</f>
        <v>0</v>
      </c>
      <c r="AR426" s="233" t="s">
        <v>140</v>
      </c>
      <c r="AT426" s="233" t="s">
        <v>144</v>
      </c>
      <c r="AU426" s="233" t="s">
        <v>86</v>
      </c>
      <c r="AY426" s="16" t="s">
        <v>141</v>
      </c>
      <c r="BE426" s="234">
        <f>IF(N426="základní",J426,0)</f>
        <v>0</v>
      </c>
      <c r="BF426" s="234">
        <f>IF(N426="snížená",J426,0)</f>
        <v>0</v>
      </c>
      <c r="BG426" s="234">
        <f>IF(N426="zákl. přenesená",J426,0)</f>
        <v>0</v>
      </c>
      <c r="BH426" s="234">
        <f>IF(N426="sníž. přenesená",J426,0)</f>
        <v>0</v>
      </c>
      <c r="BI426" s="234">
        <f>IF(N426="nulová",J426,0)</f>
        <v>0</v>
      </c>
      <c r="BJ426" s="16" t="s">
        <v>84</v>
      </c>
      <c r="BK426" s="234">
        <f>ROUND(I426*H426,2)</f>
        <v>0</v>
      </c>
      <c r="BL426" s="16" t="s">
        <v>140</v>
      </c>
      <c r="BM426" s="233" t="s">
        <v>598</v>
      </c>
    </row>
    <row r="427" s="12" customFormat="1">
      <c r="B427" s="235"/>
      <c r="C427" s="236"/>
      <c r="D427" s="237" t="s">
        <v>150</v>
      </c>
      <c r="E427" s="238" t="s">
        <v>1</v>
      </c>
      <c r="F427" s="239" t="s">
        <v>599</v>
      </c>
      <c r="G427" s="236"/>
      <c r="H427" s="238" t="s">
        <v>1</v>
      </c>
      <c r="I427" s="240"/>
      <c r="J427" s="236"/>
      <c r="K427" s="236"/>
      <c r="L427" s="241"/>
      <c r="M427" s="242"/>
      <c r="N427" s="243"/>
      <c r="O427" s="243"/>
      <c r="P427" s="243"/>
      <c r="Q427" s="243"/>
      <c r="R427" s="243"/>
      <c r="S427" s="243"/>
      <c r="T427" s="244"/>
      <c r="AT427" s="245" t="s">
        <v>150</v>
      </c>
      <c r="AU427" s="245" t="s">
        <v>86</v>
      </c>
      <c r="AV427" s="12" t="s">
        <v>84</v>
      </c>
      <c r="AW427" s="12" t="s">
        <v>32</v>
      </c>
      <c r="AX427" s="12" t="s">
        <v>76</v>
      </c>
      <c r="AY427" s="245" t="s">
        <v>141</v>
      </c>
    </row>
    <row r="428" s="13" customFormat="1">
      <c r="B428" s="246"/>
      <c r="C428" s="247"/>
      <c r="D428" s="237" t="s">
        <v>150</v>
      </c>
      <c r="E428" s="248" t="s">
        <v>1</v>
      </c>
      <c r="F428" s="249" t="s">
        <v>304</v>
      </c>
      <c r="G428" s="247"/>
      <c r="H428" s="250">
        <v>18</v>
      </c>
      <c r="I428" s="251"/>
      <c r="J428" s="247"/>
      <c r="K428" s="247"/>
      <c r="L428" s="252"/>
      <c r="M428" s="257"/>
      <c r="N428" s="258"/>
      <c r="O428" s="258"/>
      <c r="P428" s="258"/>
      <c r="Q428" s="258"/>
      <c r="R428" s="258"/>
      <c r="S428" s="258"/>
      <c r="T428" s="259"/>
      <c r="AT428" s="256" t="s">
        <v>150</v>
      </c>
      <c r="AU428" s="256" t="s">
        <v>86</v>
      </c>
      <c r="AV428" s="13" t="s">
        <v>86</v>
      </c>
      <c r="AW428" s="13" t="s">
        <v>32</v>
      </c>
      <c r="AX428" s="13" t="s">
        <v>84</v>
      </c>
      <c r="AY428" s="256" t="s">
        <v>141</v>
      </c>
    </row>
    <row r="429" s="1" customFormat="1" ht="16.5" customHeight="1">
      <c r="B429" s="37"/>
      <c r="C429" s="222" t="s">
        <v>600</v>
      </c>
      <c r="D429" s="222" t="s">
        <v>144</v>
      </c>
      <c r="E429" s="223" t="s">
        <v>601</v>
      </c>
      <c r="F429" s="224" t="s">
        <v>602</v>
      </c>
      <c r="G429" s="225" t="s">
        <v>360</v>
      </c>
      <c r="H429" s="226">
        <v>36</v>
      </c>
      <c r="I429" s="227"/>
      <c r="J429" s="228">
        <f>ROUND(I429*H429,2)</f>
        <v>0</v>
      </c>
      <c r="K429" s="224" t="s">
        <v>1</v>
      </c>
      <c r="L429" s="42"/>
      <c r="M429" s="229" t="s">
        <v>1</v>
      </c>
      <c r="N429" s="230" t="s">
        <v>41</v>
      </c>
      <c r="O429" s="85"/>
      <c r="P429" s="231">
        <f>O429*H429</f>
        <v>0</v>
      </c>
      <c r="Q429" s="231">
        <v>0</v>
      </c>
      <c r="R429" s="231">
        <f>Q429*H429</f>
        <v>0</v>
      </c>
      <c r="S429" s="231">
        <v>0</v>
      </c>
      <c r="T429" s="232">
        <f>S429*H429</f>
        <v>0</v>
      </c>
      <c r="AR429" s="233" t="s">
        <v>140</v>
      </c>
      <c r="AT429" s="233" t="s">
        <v>144</v>
      </c>
      <c r="AU429" s="233" t="s">
        <v>86</v>
      </c>
      <c r="AY429" s="16" t="s">
        <v>141</v>
      </c>
      <c r="BE429" s="234">
        <f>IF(N429="základní",J429,0)</f>
        <v>0</v>
      </c>
      <c r="BF429" s="234">
        <f>IF(N429="snížená",J429,0)</f>
        <v>0</v>
      </c>
      <c r="BG429" s="234">
        <f>IF(N429="zákl. přenesená",J429,0)</f>
        <v>0</v>
      </c>
      <c r="BH429" s="234">
        <f>IF(N429="sníž. přenesená",J429,0)</f>
        <v>0</v>
      </c>
      <c r="BI429" s="234">
        <f>IF(N429="nulová",J429,0)</f>
        <v>0</v>
      </c>
      <c r="BJ429" s="16" t="s">
        <v>84</v>
      </c>
      <c r="BK429" s="234">
        <f>ROUND(I429*H429,2)</f>
        <v>0</v>
      </c>
      <c r="BL429" s="16" t="s">
        <v>140</v>
      </c>
      <c r="BM429" s="233" t="s">
        <v>603</v>
      </c>
    </row>
    <row r="430" s="12" customFormat="1">
      <c r="B430" s="235"/>
      <c r="C430" s="236"/>
      <c r="D430" s="237" t="s">
        <v>150</v>
      </c>
      <c r="E430" s="238" t="s">
        <v>1</v>
      </c>
      <c r="F430" s="239" t="s">
        <v>604</v>
      </c>
      <c r="G430" s="236"/>
      <c r="H430" s="238" t="s">
        <v>1</v>
      </c>
      <c r="I430" s="240"/>
      <c r="J430" s="236"/>
      <c r="K430" s="236"/>
      <c r="L430" s="241"/>
      <c r="M430" s="242"/>
      <c r="N430" s="243"/>
      <c r="O430" s="243"/>
      <c r="P430" s="243"/>
      <c r="Q430" s="243"/>
      <c r="R430" s="243"/>
      <c r="S430" s="243"/>
      <c r="T430" s="244"/>
      <c r="AT430" s="245" t="s">
        <v>150</v>
      </c>
      <c r="AU430" s="245" t="s">
        <v>86</v>
      </c>
      <c r="AV430" s="12" t="s">
        <v>84</v>
      </c>
      <c r="AW430" s="12" t="s">
        <v>32</v>
      </c>
      <c r="AX430" s="12" t="s">
        <v>76</v>
      </c>
      <c r="AY430" s="245" t="s">
        <v>141</v>
      </c>
    </row>
    <row r="431" s="12" customFormat="1">
      <c r="B431" s="235"/>
      <c r="C431" s="236"/>
      <c r="D431" s="237" t="s">
        <v>150</v>
      </c>
      <c r="E431" s="238" t="s">
        <v>1</v>
      </c>
      <c r="F431" s="239" t="s">
        <v>605</v>
      </c>
      <c r="G431" s="236"/>
      <c r="H431" s="238" t="s">
        <v>1</v>
      </c>
      <c r="I431" s="240"/>
      <c r="J431" s="236"/>
      <c r="K431" s="236"/>
      <c r="L431" s="241"/>
      <c r="M431" s="242"/>
      <c r="N431" s="243"/>
      <c r="O431" s="243"/>
      <c r="P431" s="243"/>
      <c r="Q431" s="243"/>
      <c r="R431" s="243"/>
      <c r="S431" s="243"/>
      <c r="T431" s="244"/>
      <c r="AT431" s="245" t="s">
        <v>150</v>
      </c>
      <c r="AU431" s="245" t="s">
        <v>86</v>
      </c>
      <c r="AV431" s="12" t="s">
        <v>84</v>
      </c>
      <c r="AW431" s="12" t="s">
        <v>32</v>
      </c>
      <c r="AX431" s="12" t="s">
        <v>76</v>
      </c>
      <c r="AY431" s="245" t="s">
        <v>141</v>
      </c>
    </row>
    <row r="432" s="13" customFormat="1">
      <c r="B432" s="246"/>
      <c r="C432" s="247"/>
      <c r="D432" s="237" t="s">
        <v>150</v>
      </c>
      <c r="E432" s="248" t="s">
        <v>1</v>
      </c>
      <c r="F432" s="249" t="s">
        <v>606</v>
      </c>
      <c r="G432" s="247"/>
      <c r="H432" s="250">
        <v>18</v>
      </c>
      <c r="I432" s="251"/>
      <c r="J432" s="247"/>
      <c r="K432" s="247"/>
      <c r="L432" s="252"/>
      <c r="M432" s="257"/>
      <c r="N432" s="258"/>
      <c r="O432" s="258"/>
      <c r="P432" s="258"/>
      <c r="Q432" s="258"/>
      <c r="R432" s="258"/>
      <c r="S432" s="258"/>
      <c r="T432" s="259"/>
      <c r="AT432" s="256" t="s">
        <v>150</v>
      </c>
      <c r="AU432" s="256" t="s">
        <v>86</v>
      </c>
      <c r="AV432" s="13" t="s">
        <v>86</v>
      </c>
      <c r="AW432" s="13" t="s">
        <v>32</v>
      </c>
      <c r="AX432" s="13" t="s">
        <v>76</v>
      </c>
      <c r="AY432" s="256" t="s">
        <v>141</v>
      </c>
    </row>
    <row r="433" s="12" customFormat="1">
      <c r="B433" s="235"/>
      <c r="C433" s="236"/>
      <c r="D433" s="237" t="s">
        <v>150</v>
      </c>
      <c r="E433" s="238" t="s">
        <v>1</v>
      </c>
      <c r="F433" s="239" t="s">
        <v>607</v>
      </c>
      <c r="G433" s="236"/>
      <c r="H433" s="238" t="s">
        <v>1</v>
      </c>
      <c r="I433" s="240"/>
      <c r="J433" s="236"/>
      <c r="K433" s="236"/>
      <c r="L433" s="241"/>
      <c r="M433" s="242"/>
      <c r="N433" s="243"/>
      <c r="O433" s="243"/>
      <c r="P433" s="243"/>
      <c r="Q433" s="243"/>
      <c r="R433" s="243"/>
      <c r="S433" s="243"/>
      <c r="T433" s="244"/>
      <c r="AT433" s="245" t="s">
        <v>150</v>
      </c>
      <c r="AU433" s="245" t="s">
        <v>86</v>
      </c>
      <c r="AV433" s="12" t="s">
        <v>84</v>
      </c>
      <c r="AW433" s="12" t="s">
        <v>32</v>
      </c>
      <c r="AX433" s="12" t="s">
        <v>76</v>
      </c>
      <c r="AY433" s="245" t="s">
        <v>141</v>
      </c>
    </row>
    <row r="434" s="13" customFormat="1">
      <c r="B434" s="246"/>
      <c r="C434" s="247"/>
      <c r="D434" s="237" t="s">
        <v>150</v>
      </c>
      <c r="E434" s="248" t="s">
        <v>1</v>
      </c>
      <c r="F434" s="249" t="s">
        <v>606</v>
      </c>
      <c r="G434" s="247"/>
      <c r="H434" s="250">
        <v>18</v>
      </c>
      <c r="I434" s="251"/>
      <c r="J434" s="247"/>
      <c r="K434" s="247"/>
      <c r="L434" s="252"/>
      <c r="M434" s="257"/>
      <c r="N434" s="258"/>
      <c r="O434" s="258"/>
      <c r="P434" s="258"/>
      <c r="Q434" s="258"/>
      <c r="R434" s="258"/>
      <c r="S434" s="258"/>
      <c r="T434" s="259"/>
      <c r="AT434" s="256" t="s">
        <v>150</v>
      </c>
      <c r="AU434" s="256" t="s">
        <v>86</v>
      </c>
      <c r="AV434" s="13" t="s">
        <v>86</v>
      </c>
      <c r="AW434" s="13" t="s">
        <v>32</v>
      </c>
      <c r="AX434" s="13" t="s">
        <v>76</v>
      </c>
      <c r="AY434" s="256" t="s">
        <v>141</v>
      </c>
    </row>
    <row r="435" s="14" customFormat="1">
      <c r="B435" s="260"/>
      <c r="C435" s="261"/>
      <c r="D435" s="237" t="s">
        <v>150</v>
      </c>
      <c r="E435" s="262" t="s">
        <v>1</v>
      </c>
      <c r="F435" s="263" t="s">
        <v>183</v>
      </c>
      <c r="G435" s="261"/>
      <c r="H435" s="264">
        <v>36</v>
      </c>
      <c r="I435" s="265"/>
      <c r="J435" s="261"/>
      <c r="K435" s="261"/>
      <c r="L435" s="266"/>
      <c r="M435" s="267"/>
      <c r="N435" s="268"/>
      <c r="O435" s="268"/>
      <c r="P435" s="268"/>
      <c r="Q435" s="268"/>
      <c r="R435" s="268"/>
      <c r="S435" s="268"/>
      <c r="T435" s="269"/>
      <c r="AT435" s="270" t="s">
        <v>150</v>
      </c>
      <c r="AU435" s="270" t="s">
        <v>86</v>
      </c>
      <c r="AV435" s="14" t="s">
        <v>140</v>
      </c>
      <c r="AW435" s="14" t="s">
        <v>32</v>
      </c>
      <c r="AX435" s="14" t="s">
        <v>84</v>
      </c>
      <c r="AY435" s="270" t="s">
        <v>141</v>
      </c>
    </row>
    <row r="436" s="1" customFormat="1" ht="36" customHeight="1">
      <c r="B436" s="37"/>
      <c r="C436" s="222" t="s">
        <v>608</v>
      </c>
      <c r="D436" s="222" t="s">
        <v>144</v>
      </c>
      <c r="E436" s="223" t="s">
        <v>609</v>
      </c>
      <c r="F436" s="224" t="s">
        <v>610</v>
      </c>
      <c r="G436" s="225" t="s">
        <v>360</v>
      </c>
      <c r="H436" s="226">
        <v>9</v>
      </c>
      <c r="I436" s="227"/>
      <c r="J436" s="228">
        <f>ROUND(I436*H436,2)</f>
        <v>0</v>
      </c>
      <c r="K436" s="224" t="s">
        <v>1</v>
      </c>
      <c r="L436" s="42"/>
      <c r="M436" s="229" t="s">
        <v>1</v>
      </c>
      <c r="N436" s="230" t="s">
        <v>41</v>
      </c>
      <c r="O436" s="85"/>
      <c r="P436" s="231">
        <f>O436*H436</f>
        <v>0</v>
      </c>
      <c r="Q436" s="231">
        <v>0.78420999999999996</v>
      </c>
      <c r="R436" s="231">
        <f>Q436*H436</f>
        <v>7.0578899999999996</v>
      </c>
      <c r="S436" s="231">
        <v>0.45000000000000001</v>
      </c>
      <c r="T436" s="232">
        <f>S436*H436</f>
        <v>4.0499999999999998</v>
      </c>
      <c r="AR436" s="233" t="s">
        <v>140</v>
      </c>
      <c r="AT436" s="233" t="s">
        <v>144</v>
      </c>
      <c r="AU436" s="233" t="s">
        <v>86</v>
      </c>
      <c r="AY436" s="16" t="s">
        <v>141</v>
      </c>
      <c r="BE436" s="234">
        <f>IF(N436="základní",J436,0)</f>
        <v>0</v>
      </c>
      <c r="BF436" s="234">
        <f>IF(N436="snížená",J436,0)</f>
        <v>0</v>
      </c>
      <c r="BG436" s="234">
        <f>IF(N436="zákl. přenesená",J436,0)</f>
        <v>0</v>
      </c>
      <c r="BH436" s="234">
        <f>IF(N436="sníž. přenesená",J436,0)</f>
        <v>0</v>
      </c>
      <c r="BI436" s="234">
        <f>IF(N436="nulová",J436,0)</f>
        <v>0</v>
      </c>
      <c r="BJ436" s="16" t="s">
        <v>84</v>
      </c>
      <c r="BK436" s="234">
        <f>ROUND(I436*H436,2)</f>
        <v>0</v>
      </c>
      <c r="BL436" s="16" t="s">
        <v>140</v>
      </c>
      <c r="BM436" s="233" t="s">
        <v>611</v>
      </c>
    </row>
    <row r="437" s="12" customFormat="1">
      <c r="B437" s="235"/>
      <c r="C437" s="236"/>
      <c r="D437" s="237" t="s">
        <v>150</v>
      </c>
      <c r="E437" s="238" t="s">
        <v>1</v>
      </c>
      <c r="F437" s="239" t="s">
        <v>612</v>
      </c>
      <c r="G437" s="236"/>
      <c r="H437" s="238" t="s">
        <v>1</v>
      </c>
      <c r="I437" s="240"/>
      <c r="J437" s="236"/>
      <c r="K437" s="236"/>
      <c r="L437" s="241"/>
      <c r="M437" s="242"/>
      <c r="N437" s="243"/>
      <c r="O437" s="243"/>
      <c r="P437" s="243"/>
      <c r="Q437" s="243"/>
      <c r="R437" s="243"/>
      <c r="S437" s="243"/>
      <c r="T437" s="244"/>
      <c r="AT437" s="245" t="s">
        <v>150</v>
      </c>
      <c r="AU437" s="245" t="s">
        <v>86</v>
      </c>
      <c r="AV437" s="12" t="s">
        <v>84</v>
      </c>
      <c r="AW437" s="12" t="s">
        <v>32</v>
      </c>
      <c r="AX437" s="12" t="s">
        <v>76</v>
      </c>
      <c r="AY437" s="245" t="s">
        <v>141</v>
      </c>
    </row>
    <row r="438" s="12" customFormat="1">
      <c r="B438" s="235"/>
      <c r="C438" s="236"/>
      <c r="D438" s="237" t="s">
        <v>150</v>
      </c>
      <c r="E438" s="238" t="s">
        <v>1</v>
      </c>
      <c r="F438" s="239" t="s">
        <v>613</v>
      </c>
      <c r="G438" s="236"/>
      <c r="H438" s="238" t="s">
        <v>1</v>
      </c>
      <c r="I438" s="240"/>
      <c r="J438" s="236"/>
      <c r="K438" s="236"/>
      <c r="L438" s="241"/>
      <c r="M438" s="242"/>
      <c r="N438" s="243"/>
      <c r="O438" s="243"/>
      <c r="P438" s="243"/>
      <c r="Q438" s="243"/>
      <c r="R438" s="243"/>
      <c r="S438" s="243"/>
      <c r="T438" s="244"/>
      <c r="AT438" s="245" t="s">
        <v>150</v>
      </c>
      <c r="AU438" s="245" t="s">
        <v>86</v>
      </c>
      <c r="AV438" s="12" t="s">
        <v>84</v>
      </c>
      <c r="AW438" s="12" t="s">
        <v>32</v>
      </c>
      <c r="AX438" s="12" t="s">
        <v>76</v>
      </c>
      <c r="AY438" s="245" t="s">
        <v>141</v>
      </c>
    </row>
    <row r="439" s="12" customFormat="1">
      <c r="B439" s="235"/>
      <c r="C439" s="236"/>
      <c r="D439" s="237" t="s">
        <v>150</v>
      </c>
      <c r="E439" s="238" t="s">
        <v>1</v>
      </c>
      <c r="F439" s="239" t="s">
        <v>614</v>
      </c>
      <c r="G439" s="236"/>
      <c r="H439" s="238" t="s">
        <v>1</v>
      </c>
      <c r="I439" s="240"/>
      <c r="J439" s="236"/>
      <c r="K439" s="236"/>
      <c r="L439" s="241"/>
      <c r="M439" s="242"/>
      <c r="N439" s="243"/>
      <c r="O439" s="243"/>
      <c r="P439" s="243"/>
      <c r="Q439" s="243"/>
      <c r="R439" s="243"/>
      <c r="S439" s="243"/>
      <c r="T439" s="244"/>
      <c r="AT439" s="245" t="s">
        <v>150</v>
      </c>
      <c r="AU439" s="245" t="s">
        <v>86</v>
      </c>
      <c r="AV439" s="12" t="s">
        <v>84</v>
      </c>
      <c r="AW439" s="12" t="s">
        <v>32</v>
      </c>
      <c r="AX439" s="12" t="s">
        <v>76</v>
      </c>
      <c r="AY439" s="245" t="s">
        <v>141</v>
      </c>
    </row>
    <row r="440" s="12" customFormat="1">
      <c r="B440" s="235"/>
      <c r="C440" s="236"/>
      <c r="D440" s="237" t="s">
        <v>150</v>
      </c>
      <c r="E440" s="238" t="s">
        <v>1</v>
      </c>
      <c r="F440" s="239" t="s">
        <v>615</v>
      </c>
      <c r="G440" s="236"/>
      <c r="H440" s="238" t="s">
        <v>1</v>
      </c>
      <c r="I440" s="240"/>
      <c r="J440" s="236"/>
      <c r="K440" s="236"/>
      <c r="L440" s="241"/>
      <c r="M440" s="242"/>
      <c r="N440" s="243"/>
      <c r="O440" s="243"/>
      <c r="P440" s="243"/>
      <c r="Q440" s="243"/>
      <c r="R440" s="243"/>
      <c r="S440" s="243"/>
      <c r="T440" s="244"/>
      <c r="AT440" s="245" t="s">
        <v>150</v>
      </c>
      <c r="AU440" s="245" t="s">
        <v>86</v>
      </c>
      <c r="AV440" s="12" t="s">
        <v>84</v>
      </c>
      <c r="AW440" s="12" t="s">
        <v>32</v>
      </c>
      <c r="AX440" s="12" t="s">
        <v>76</v>
      </c>
      <c r="AY440" s="245" t="s">
        <v>141</v>
      </c>
    </row>
    <row r="441" s="12" customFormat="1">
      <c r="B441" s="235"/>
      <c r="C441" s="236"/>
      <c r="D441" s="237" t="s">
        <v>150</v>
      </c>
      <c r="E441" s="238" t="s">
        <v>1</v>
      </c>
      <c r="F441" s="239" t="s">
        <v>616</v>
      </c>
      <c r="G441" s="236"/>
      <c r="H441" s="238" t="s">
        <v>1</v>
      </c>
      <c r="I441" s="240"/>
      <c r="J441" s="236"/>
      <c r="K441" s="236"/>
      <c r="L441" s="241"/>
      <c r="M441" s="242"/>
      <c r="N441" s="243"/>
      <c r="O441" s="243"/>
      <c r="P441" s="243"/>
      <c r="Q441" s="243"/>
      <c r="R441" s="243"/>
      <c r="S441" s="243"/>
      <c r="T441" s="244"/>
      <c r="AT441" s="245" t="s">
        <v>150</v>
      </c>
      <c r="AU441" s="245" t="s">
        <v>86</v>
      </c>
      <c r="AV441" s="12" t="s">
        <v>84</v>
      </c>
      <c r="AW441" s="12" t="s">
        <v>32</v>
      </c>
      <c r="AX441" s="12" t="s">
        <v>76</v>
      </c>
      <c r="AY441" s="245" t="s">
        <v>141</v>
      </c>
    </row>
    <row r="442" s="12" customFormat="1">
      <c r="B442" s="235"/>
      <c r="C442" s="236"/>
      <c r="D442" s="237" t="s">
        <v>150</v>
      </c>
      <c r="E442" s="238" t="s">
        <v>1</v>
      </c>
      <c r="F442" s="239" t="s">
        <v>617</v>
      </c>
      <c r="G442" s="236"/>
      <c r="H442" s="238" t="s">
        <v>1</v>
      </c>
      <c r="I442" s="240"/>
      <c r="J442" s="236"/>
      <c r="K442" s="236"/>
      <c r="L442" s="241"/>
      <c r="M442" s="242"/>
      <c r="N442" s="243"/>
      <c r="O442" s="243"/>
      <c r="P442" s="243"/>
      <c r="Q442" s="243"/>
      <c r="R442" s="243"/>
      <c r="S442" s="243"/>
      <c r="T442" s="244"/>
      <c r="AT442" s="245" t="s">
        <v>150</v>
      </c>
      <c r="AU442" s="245" t="s">
        <v>86</v>
      </c>
      <c r="AV442" s="12" t="s">
        <v>84</v>
      </c>
      <c r="AW442" s="12" t="s">
        <v>32</v>
      </c>
      <c r="AX442" s="12" t="s">
        <v>76</v>
      </c>
      <c r="AY442" s="245" t="s">
        <v>141</v>
      </c>
    </row>
    <row r="443" s="12" customFormat="1">
      <c r="B443" s="235"/>
      <c r="C443" s="236"/>
      <c r="D443" s="237" t="s">
        <v>150</v>
      </c>
      <c r="E443" s="238" t="s">
        <v>1</v>
      </c>
      <c r="F443" s="239" t="s">
        <v>618</v>
      </c>
      <c r="G443" s="236"/>
      <c r="H443" s="238" t="s">
        <v>1</v>
      </c>
      <c r="I443" s="240"/>
      <c r="J443" s="236"/>
      <c r="K443" s="236"/>
      <c r="L443" s="241"/>
      <c r="M443" s="242"/>
      <c r="N443" s="243"/>
      <c r="O443" s="243"/>
      <c r="P443" s="243"/>
      <c r="Q443" s="243"/>
      <c r="R443" s="243"/>
      <c r="S443" s="243"/>
      <c r="T443" s="244"/>
      <c r="AT443" s="245" t="s">
        <v>150</v>
      </c>
      <c r="AU443" s="245" t="s">
        <v>86</v>
      </c>
      <c r="AV443" s="12" t="s">
        <v>84</v>
      </c>
      <c r="AW443" s="12" t="s">
        <v>32</v>
      </c>
      <c r="AX443" s="12" t="s">
        <v>76</v>
      </c>
      <c r="AY443" s="245" t="s">
        <v>141</v>
      </c>
    </row>
    <row r="444" s="13" customFormat="1">
      <c r="B444" s="246"/>
      <c r="C444" s="247"/>
      <c r="D444" s="237" t="s">
        <v>150</v>
      </c>
      <c r="E444" s="248" t="s">
        <v>1</v>
      </c>
      <c r="F444" s="249" t="s">
        <v>237</v>
      </c>
      <c r="G444" s="247"/>
      <c r="H444" s="250">
        <v>9</v>
      </c>
      <c r="I444" s="251"/>
      <c r="J444" s="247"/>
      <c r="K444" s="247"/>
      <c r="L444" s="252"/>
      <c r="M444" s="257"/>
      <c r="N444" s="258"/>
      <c r="O444" s="258"/>
      <c r="P444" s="258"/>
      <c r="Q444" s="258"/>
      <c r="R444" s="258"/>
      <c r="S444" s="258"/>
      <c r="T444" s="259"/>
      <c r="AT444" s="256" t="s">
        <v>150</v>
      </c>
      <c r="AU444" s="256" t="s">
        <v>86</v>
      </c>
      <c r="AV444" s="13" t="s">
        <v>86</v>
      </c>
      <c r="AW444" s="13" t="s">
        <v>32</v>
      </c>
      <c r="AX444" s="13" t="s">
        <v>84</v>
      </c>
      <c r="AY444" s="256" t="s">
        <v>141</v>
      </c>
    </row>
    <row r="445" s="11" customFormat="1" ht="20.88" customHeight="1">
      <c r="B445" s="206"/>
      <c r="C445" s="207"/>
      <c r="D445" s="208" t="s">
        <v>75</v>
      </c>
      <c r="E445" s="220" t="s">
        <v>619</v>
      </c>
      <c r="F445" s="220" t="s">
        <v>620</v>
      </c>
      <c r="G445" s="207"/>
      <c r="H445" s="207"/>
      <c r="I445" s="210"/>
      <c r="J445" s="221">
        <f>BK445</f>
        <v>0</v>
      </c>
      <c r="K445" s="207"/>
      <c r="L445" s="212"/>
      <c r="M445" s="213"/>
      <c r="N445" s="214"/>
      <c r="O445" s="214"/>
      <c r="P445" s="215">
        <f>SUM(P446:P483)</f>
        <v>0</v>
      </c>
      <c r="Q445" s="214"/>
      <c r="R445" s="215">
        <f>SUM(R446:R483)</f>
        <v>306.69417331999995</v>
      </c>
      <c r="S445" s="214"/>
      <c r="T445" s="216">
        <f>SUM(T446:T483)</f>
        <v>0</v>
      </c>
      <c r="AR445" s="217" t="s">
        <v>84</v>
      </c>
      <c r="AT445" s="218" t="s">
        <v>75</v>
      </c>
      <c r="AU445" s="218" t="s">
        <v>86</v>
      </c>
      <c r="AY445" s="217" t="s">
        <v>141</v>
      </c>
      <c r="BK445" s="219">
        <f>SUM(BK446:BK483)</f>
        <v>0</v>
      </c>
    </row>
    <row r="446" s="1" customFormat="1" ht="36" customHeight="1">
      <c r="B446" s="37"/>
      <c r="C446" s="222" t="s">
        <v>457</v>
      </c>
      <c r="D446" s="222" t="s">
        <v>144</v>
      </c>
      <c r="E446" s="223" t="s">
        <v>621</v>
      </c>
      <c r="F446" s="224" t="s">
        <v>622</v>
      </c>
      <c r="G446" s="225" t="s">
        <v>240</v>
      </c>
      <c r="H446" s="226">
        <v>529.44399999999996</v>
      </c>
      <c r="I446" s="227"/>
      <c r="J446" s="228">
        <f>ROUND(I446*H446,2)</f>
        <v>0</v>
      </c>
      <c r="K446" s="224" t="s">
        <v>1</v>
      </c>
      <c r="L446" s="42"/>
      <c r="M446" s="229" t="s">
        <v>1</v>
      </c>
      <c r="N446" s="230" t="s">
        <v>41</v>
      </c>
      <c r="O446" s="85"/>
      <c r="P446" s="231">
        <f>O446*H446</f>
        <v>0</v>
      </c>
      <c r="Q446" s="231">
        <v>0</v>
      </c>
      <c r="R446" s="231">
        <f>Q446*H446</f>
        <v>0</v>
      </c>
      <c r="S446" s="231">
        <v>0</v>
      </c>
      <c r="T446" s="232">
        <f>S446*H446</f>
        <v>0</v>
      </c>
      <c r="AR446" s="233" t="s">
        <v>140</v>
      </c>
      <c r="AT446" s="233" t="s">
        <v>144</v>
      </c>
      <c r="AU446" s="233" t="s">
        <v>189</v>
      </c>
      <c r="AY446" s="16" t="s">
        <v>141</v>
      </c>
      <c r="BE446" s="234">
        <f>IF(N446="základní",J446,0)</f>
        <v>0</v>
      </c>
      <c r="BF446" s="234">
        <f>IF(N446="snížená",J446,0)</f>
        <v>0</v>
      </c>
      <c r="BG446" s="234">
        <f>IF(N446="zákl. přenesená",J446,0)</f>
        <v>0</v>
      </c>
      <c r="BH446" s="234">
        <f>IF(N446="sníž. přenesená",J446,0)</f>
        <v>0</v>
      </c>
      <c r="BI446" s="234">
        <f>IF(N446="nulová",J446,0)</f>
        <v>0</v>
      </c>
      <c r="BJ446" s="16" t="s">
        <v>84</v>
      </c>
      <c r="BK446" s="234">
        <f>ROUND(I446*H446,2)</f>
        <v>0</v>
      </c>
      <c r="BL446" s="16" t="s">
        <v>140</v>
      </c>
      <c r="BM446" s="233" t="s">
        <v>623</v>
      </c>
    </row>
    <row r="447" s="12" customFormat="1">
      <c r="B447" s="235"/>
      <c r="C447" s="236"/>
      <c r="D447" s="237" t="s">
        <v>150</v>
      </c>
      <c r="E447" s="238" t="s">
        <v>1</v>
      </c>
      <c r="F447" s="239" t="s">
        <v>624</v>
      </c>
      <c r="G447" s="236"/>
      <c r="H447" s="238" t="s">
        <v>1</v>
      </c>
      <c r="I447" s="240"/>
      <c r="J447" s="236"/>
      <c r="K447" s="236"/>
      <c r="L447" s="241"/>
      <c r="M447" s="242"/>
      <c r="N447" s="243"/>
      <c r="O447" s="243"/>
      <c r="P447" s="243"/>
      <c r="Q447" s="243"/>
      <c r="R447" s="243"/>
      <c r="S447" s="243"/>
      <c r="T447" s="244"/>
      <c r="AT447" s="245" t="s">
        <v>150</v>
      </c>
      <c r="AU447" s="245" t="s">
        <v>189</v>
      </c>
      <c r="AV447" s="12" t="s">
        <v>84</v>
      </c>
      <c r="AW447" s="12" t="s">
        <v>32</v>
      </c>
      <c r="AX447" s="12" t="s">
        <v>76</v>
      </c>
      <c r="AY447" s="245" t="s">
        <v>141</v>
      </c>
    </row>
    <row r="448" s="12" customFormat="1">
      <c r="B448" s="235"/>
      <c r="C448" s="236"/>
      <c r="D448" s="237" t="s">
        <v>150</v>
      </c>
      <c r="E448" s="238" t="s">
        <v>1</v>
      </c>
      <c r="F448" s="239" t="s">
        <v>625</v>
      </c>
      <c r="G448" s="236"/>
      <c r="H448" s="238" t="s">
        <v>1</v>
      </c>
      <c r="I448" s="240"/>
      <c r="J448" s="236"/>
      <c r="K448" s="236"/>
      <c r="L448" s="241"/>
      <c r="M448" s="242"/>
      <c r="N448" s="243"/>
      <c r="O448" s="243"/>
      <c r="P448" s="243"/>
      <c r="Q448" s="243"/>
      <c r="R448" s="243"/>
      <c r="S448" s="243"/>
      <c r="T448" s="244"/>
      <c r="AT448" s="245" t="s">
        <v>150</v>
      </c>
      <c r="AU448" s="245" t="s">
        <v>189</v>
      </c>
      <c r="AV448" s="12" t="s">
        <v>84</v>
      </c>
      <c r="AW448" s="12" t="s">
        <v>32</v>
      </c>
      <c r="AX448" s="12" t="s">
        <v>76</v>
      </c>
      <c r="AY448" s="245" t="s">
        <v>141</v>
      </c>
    </row>
    <row r="449" s="12" customFormat="1">
      <c r="B449" s="235"/>
      <c r="C449" s="236"/>
      <c r="D449" s="237" t="s">
        <v>150</v>
      </c>
      <c r="E449" s="238" t="s">
        <v>1</v>
      </c>
      <c r="F449" s="239" t="s">
        <v>626</v>
      </c>
      <c r="G449" s="236"/>
      <c r="H449" s="238" t="s">
        <v>1</v>
      </c>
      <c r="I449" s="240"/>
      <c r="J449" s="236"/>
      <c r="K449" s="236"/>
      <c r="L449" s="241"/>
      <c r="M449" s="242"/>
      <c r="N449" s="243"/>
      <c r="O449" s="243"/>
      <c r="P449" s="243"/>
      <c r="Q449" s="243"/>
      <c r="R449" s="243"/>
      <c r="S449" s="243"/>
      <c r="T449" s="244"/>
      <c r="AT449" s="245" t="s">
        <v>150</v>
      </c>
      <c r="AU449" s="245" t="s">
        <v>189</v>
      </c>
      <c r="AV449" s="12" t="s">
        <v>84</v>
      </c>
      <c r="AW449" s="12" t="s">
        <v>32</v>
      </c>
      <c r="AX449" s="12" t="s">
        <v>76</v>
      </c>
      <c r="AY449" s="245" t="s">
        <v>141</v>
      </c>
    </row>
    <row r="450" s="12" customFormat="1">
      <c r="B450" s="235"/>
      <c r="C450" s="236"/>
      <c r="D450" s="237" t="s">
        <v>150</v>
      </c>
      <c r="E450" s="238" t="s">
        <v>1</v>
      </c>
      <c r="F450" s="239" t="s">
        <v>627</v>
      </c>
      <c r="G450" s="236"/>
      <c r="H450" s="238" t="s">
        <v>1</v>
      </c>
      <c r="I450" s="240"/>
      <c r="J450" s="236"/>
      <c r="K450" s="236"/>
      <c r="L450" s="241"/>
      <c r="M450" s="242"/>
      <c r="N450" s="243"/>
      <c r="O450" s="243"/>
      <c r="P450" s="243"/>
      <c r="Q450" s="243"/>
      <c r="R450" s="243"/>
      <c r="S450" s="243"/>
      <c r="T450" s="244"/>
      <c r="AT450" s="245" t="s">
        <v>150</v>
      </c>
      <c r="AU450" s="245" t="s">
        <v>189</v>
      </c>
      <c r="AV450" s="12" t="s">
        <v>84</v>
      </c>
      <c r="AW450" s="12" t="s">
        <v>32</v>
      </c>
      <c r="AX450" s="12" t="s">
        <v>76</v>
      </c>
      <c r="AY450" s="245" t="s">
        <v>141</v>
      </c>
    </row>
    <row r="451" s="12" customFormat="1">
      <c r="B451" s="235"/>
      <c r="C451" s="236"/>
      <c r="D451" s="237" t="s">
        <v>150</v>
      </c>
      <c r="E451" s="238" t="s">
        <v>1</v>
      </c>
      <c r="F451" s="239" t="s">
        <v>628</v>
      </c>
      <c r="G451" s="236"/>
      <c r="H451" s="238" t="s">
        <v>1</v>
      </c>
      <c r="I451" s="240"/>
      <c r="J451" s="236"/>
      <c r="K451" s="236"/>
      <c r="L451" s="241"/>
      <c r="M451" s="242"/>
      <c r="N451" s="243"/>
      <c r="O451" s="243"/>
      <c r="P451" s="243"/>
      <c r="Q451" s="243"/>
      <c r="R451" s="243"/>
      <c r="S451" s="243"/>
      <c r="T451" s="244"/>
      <c r="AT451" s="245" t="s">
        <v>150</v>
      </c>
      <c r="AU451" s="245" t="s">
        <v>189</v>
      </c>
      <c r="AV451" s="12" t="s">
        <v>84</v>
      </c>
      <c r="AW451" s="12" t="s">
        <v>32</v>
      </c>
      <c r="AX451" s="12" t="s">
        <v>76</v>
      </c>
      <c r="AY451" s="245" t="s">
        <v>141</v>
      </c>
    </row>
    <row r="452" s="12" customFormat="1">
      <c r="B452" s="235"/>
      <c r="C452" s="236"/>
      <c r="D452" s="237" t="s">
        <v>150</v>
      </c>
      <c r="E452" s="238" t="s">
        <v>1</v>
      </c>
      <c r="F452" s="239" t="s">
        <v>629</v>
      </c>
      <c r="G452" s="236"/>
      <c r="H452" s="238" t="s">
        <v>1</v>
      </c>
      <c r="I452" s="240"/>
      <c r="J452" s="236"/>
      <c r="K452" s="236"/>
      <c r="L452" s="241"/>
      <c r="M452" s="242"/>
      <c r="N452" s="243"/>
      <c r="O452" s="243"/>
      <c r="P452" s="243"/>
      <c r="Q452" s="243"/>
      <c r="R452" s="243"/>
      <c r="S452" s="243"/>
      <c r="T452" s="244"/>
      <c r="AT452" s="245" t="s">
        <v>150</v>
      </c>
      <c r="AU452" s="245" t="s">
        <v>189</v>
      </c>
      <c r="AV452" s="12" t="s">
        <v>84</v>
      </c>
      <c r="AW452" s="12" t="s">
        <v>32</v>
      </c>
      <c r="AX452" s="12" t="s">
        <v>76</v>
      </c>
      <c r="AY452" s="245" t="s">
        <v>141</v>
      </c>
    </row>
    <row r="453" s="12" customFormat="1">
      <c r="B453" s="235"/>
      <c r="C453" s="236"/>
      <c r="D453" s="237" t="s">
        <v>150</v>
      </c>
      <c r="E453" s="238" t="s">
        <v>1</v>
      </c>
      <c r="F453" s="239" t="s">
        <v>339</v>
      </c>
      <c r="G453" s="236"/>
      <c r="H453" s="238" t="s">
        <v>1</v>
      </c>
      <c r="I453" s="240"/>
      <c r="J453" s="236"/>
      <c r="K453" s="236"/>
      <c r="L453" s="241"/>
      <c r="M453" s="242"/>
      <c r="N453" s="243"/>
      <c r="O453" s="243"/>
      <c r="P453" s="243"/>
      <c r="Q453" s="243"/>
      <c r="R453" s="243"/>
      <c r="S453" s="243"/>
      <c r="T453" s="244"/>
      <c r="AT453" s="245" t="s">
        <v>150</v>
      </c>
      <c r="AU453" s="245" t="s">
        <v>189</v>
      </c>
      <c r="AV453" s="12" t="s">
        <v>84</v>
      </c>
      <c r="AW453" s="12" t="s">
        <v>32</v>
      </c>
      <c r="AX453" s="12" t="s">
        <v>76</v>
      </c>
      <c r="AY453" s="245" t="s">
        <v>141</v>
      </c>
    </row>
    <row r="454" s="13" customFormat="1">
      <c r="B454" s="246"/>
      <c r="C454" s="247"/>
      <c r="D454" s="237" t="s">
        <v>150</v>
      </c>
      <c r="E454" s="248" t="s">
        <v>1</v>
      </c>
      <c r="F454" s="249" t="s">
        <v>630</v>
      </c>
      <c r="G454" s="247"/>
      <c r="H454" s="250">
        <v>529.44399999999996</v>
      </c>
      <c r="I454" s="251"/>
      <c r="J454" s="247"/>
      <c r="K454" s="247"/>
      <c r="L454" s="252"/>
      <c r="M454" s="257"/>
      <c r="N454" s="258"/>
      <c r="O454" s="258"/>
      <c r="P454" s="258"/>
      <c r="Q454" s="258"/>
      <c r="R454" s="258"/>
      <c r="S454" s="258"/>
      <c r="T454" s="259"/>
      <c r="AT454" s="256" t="s">
        <v>150</v>
      </c>
      <c r="AU454" s="256" t="s">
        <v>189</v>
      </c>
      <c r="AV454" s="13" t="s">
        <v>86</v>
      </c>
      <c r="AW454" s="13" t="s">
        <v>32</v>
      </c>
      <c r="AX454" s="13" t="s">
        <v>76</v>
      </c>
      <c r="AY454" s="256" t="s">
        <v>141</v>
      </c>
    </row>
    <row r="455" s="14" customFormat="1">
      <c r="B455" s="260"/>
      <c r="C455" s="261"/>
      <c r="D455" s="237" t="s">
        <v>150</v>
      </c>
      <c r="E455" s="262" t="s">
        <v>1</v>
      </c>
      <c r="F455" s="263" t="s">
        <v>183</v>
      </c>
      <c r="G455" s="261"/>
      <c r="H455" s="264">
        <v>529.44399999999996</v>
      </c>
      <c r="I455" s="265"/>
      <c r="J455" s="261"/>
      <c r="K455" s="261"/>
      <c r="L455" s="266"/>
      <c r="M455" s="267"/>
      <c r="N455" s="268"/>
      <c r="O455" s="268"/>
      <c r="P455" s="268"/>
      <c r="Q455" s="268"/>
      <c r="R455" s="268"/>
      <c r="S455" s="268"/>
      <c r="T455" s="269"/>
      <c r="AT455" s="270" t="s">
        <v>150</v>
      </c>
      <c r="AU455" s="270" t="s">
        <v>189</v>
      </c>
      <c r="AV455" s="14" t="s">
        <v>140</v>
      </c>
      <c r="AW455" s="14" t="s">
        <v>32</v>
      </c>
      <c r="AX455" s="14" t="s">
        <v>84</v>
      </c>
      <c r="AY455" s="270" t="s">
        <v>141</v>
      </c>
    </row>
    <row r="456" s="1" customFormat="1" ht="48" customHeight="1">
      <c r="B456" s="37"/>
      <c r="C456" s="222" t="s">
        <v>388</v>
      </c>
      <c r="D456" s="222" t="s">
        <v>144</v>
      </c>
      <c r="E456" s="223" t="s">
        <v>631</v>
      </c>
      <c r="F456" s="224" t="s">
        <v>632</v>
      </c>
      <c r="G456" s="225" t="s">
        <v>240</v>
      </c>
      <c r="H456" s="226">
        <v>1178.8879999999999</v>
      </c>
      <c r="I456" s="227"/>
      <c r="J456" s="228">
        <f>ROUND(I456*H456,2)</f>
        <v>0</v>
      </c>
      <c r="K456" s="224" t="s">
        <v>1</v>
      </c>
      <c r="L456" s="42"/>
      <c r="M456" s="229" t="s">
        <v>1</v>
      </c>
      <c r="N456" s="230" t="s">
        <v>41</v>
      </c>
      <c r="O456" s="85"/>
      <c r="P456" s="231">
        <f>O456*H456</f>
        <v>0</v>
      </c>
      <c r="Q456" s="231">
        <v>0.00021000000000000001</v>
      </c>
      <c r="R456" s="231">
        <f>Q456*H456</f>
        <v>0.24756648000000001</v>
      </c>
      <c r="S456" s="231">
        <v>0</v>
      </c>
      <c r="T456" s="232">
        <f>S456*H456</f>
        <v>0</v>
      </c>
      <c r="AR456" s="233" t="s">
        <v>140</v>
      </c>
      <c r="AT456" s="233" t="s">
        <v>144</v>
      </c>
      <c r="AU456" s="233" t="s">
        <v>189</v>
      </c>
      <c r="AY456" s="16" t="s">
        <v>141</v>
      </c>
      <c r="BE456" s="234">
        <f>IF(N456="základní",J456,0)</f>
        <v>0</v>
      </c>
      <c r="BF456" s="234">
        <f>IF(N456="snížená",J456,0)</f>
        <v>0</v>
      </c>
      <c r="BG456" s="234">
        <f>IF(N456="zákl. přenesená",J456,0)</f>
        <v>0</v>
      </c>
      <c r="BH456" s="234">
        <f>IF(N456="sníž. přenesená",J456,0)</f>
        <v>0</v>
      </c>
      <c r="BI456" s="234">
        <f>IF(N456="nulová",J456,0)</f>
        <v>0</v>
      </c>
      <c r="BJ456" s="16" t="s">
        <v>84</v>
      </c>
      <c r="BK456" s="234">
        <f>ROUND(I456*H456,2)</f>
        <v>0</v>
      </c>
      <c r="BL456" s="16" t="s">
        <v>140</v>
      </c>
      <c r="BM456" s="233" t="s">
        <v>633</v>
      </c>
    </row>
    <row r="457" s="12" customFormat="1">
      <c r="B457" s="235"/>
      <c r="C457" s="236"/>
      <c r="D457" s="237" t="s">
        <v>150</v>
      </c>
      <c r="E457" s="238" t="s">
        <v>1</v>
      </c>
      <c r="F457" s="239" t="s">
        <v>634</v>
      </c>
      <c r="G457" s="236"/>
      <c r="H457" s="238" t="s">
        <v>1</v>
      </c>
      <c r="I457" s="240"/>
      <c r="J457" s="236"/>
      <c r="K457" s="236"/>
      <c r="L457" s="241"/>
      <c r="M457" s="242"/>
      <c r="N457" s="243"/>
      <c r="O457" s="243"/>
      <c r="P457" s="243"/>
      <c r="Q457" s="243"/>
      <c r="R457" s="243"/>
      <c r="S457" s="243"/>
      <c r="T457" s="244"/>
      <c r="AT457" s="245" t="s">
        <v>150</v>
      </c>
      <c r="AU457" s="245" t="s">
        <v>189</v>
      </c>
      <c r="AV457" s="12" t="s">
        <v>84</v>
      </c>
      <c r="AW457" s="12" t="s">
        <v>32</v>
      </c>
      <c r="AX457" s="12" t="s">
        <v>76</v>
      </c>
      <c r="AY457" s="245" t="s">
        <v>141</v>
      </c>
    </row>
    <row r="458" s="12" customFormat="1">
      <c r="B458" s="235"/>
      <c r="C458" s="236"/>
      <c r="D458" s="237" t="s">
        <v>150</v>
      </c>
      <c r="E458" s="238" t="s">
        <v>1</v>
      </c>
      <c r="F458" s="239" t="s">
        <v>635</v>
      </c>
      <c r="G458" s="236"/>
      <c r="H458" s="238" t="s">
        <v>1</v>
      </c>
      <c r="I458" s="240"/>
      <c r="J458" s="236"/>
      <c r="K458" s="236"/>
      <c r="L458" s="241"/>
      <c r="M458" s="242"/>
      <c r="N458" s="243"/>
      <c r="O458" s="243"/>
      <c r="P458" s="243"/>
      <c r="Q458" s="243"/>
      <c r="R458" s="243"/>
      <c r="S458" s="243"/>
      <c r="T458" s="244"/>
      <c r="AT458" s="245" t="s">
        <v>150</v>
      </c>
      <c r="AU458" s="245" t="s">
        <v>189</v>
      </c>
      <c r="AV458" s="12" t="s">
        <v>84</v>
      </c>
      <c r="AW458" s="12" t="s">
        <v>32</v>
      </c>
      <c r="AX458" s="12" t="s">
        <v>76</v>
      </c>
      <c r="AY458" s="245" t="s">
        <v>141</v>
      </c>
    </row>
    <row r="459" s="12" customFormat="1">
      <c r="B459" s="235"/>
      <c r="C459" s="236"/>
      <c r="D459" s="237" t="s">
        <v>150</v>
      </c>
      <c r="E459" s="238" t="s">
        <v>1</v>
      </c>
      <c r="F459" s="239" t="s">
        <v>636</v>
      </c>
      <c r="G459" s="236"/>
      <c r="H459" s="238" t="s">
        <v>1</v>
      </c>
      <c r="I459" s="240"/>
      <c r="J459" s="236"/>
      <c r="K459" s="236"/>
      <c r="L459" s="241"/>
      <c r="M459" s="242"/>
      <c r="N459" s="243"/>
      <c r="O459" s="243"/>
      <c r="P459" s="243"/>
      <c r="Q459" s="243"/>
      <c r="R459" s="243"/>
      <c r="S459" s="243"/>
      <c r="T459" s="244"/>
      <c r="AT459" s="245" t="s">
        <v>150</v>
      </c>
      <c r="AU459" s="245" t="s">
        <v>189</v>
      </c>
      <c r="AV459" s="12" t="s">
        <v>84</v>
      </c>
      <c r="AW459" s="12" t="s">
        <v>32</v>
      </c>
      <c r="AX459" s="12" t="s">
        <v>76</v>
      </c>
      <c r="AY459" s="245" t="s">
        <v>141</v>
      </c>
    </row>
    <row r="460" s="12" customFormat="1">
      <c r="B460" s="235"/>
      <c r="C460" s="236"/>
      <c r="D460" s="237" t="s">
        <v>150</v>
      </c>
      <c r="E460" s="238" t="s">
        <v>1</v>
      </c>
      <c r="F460" s="239" t="s">
        <v>637</v>
      </c>
      <c r="G460" s="236"/>
      <c r="H460" s="238" t="s">
        <v>1</v>
      </c>
      <c r="I460" s="240"/>
      <c r="J460" s="236"/>
      <c r="K460" s="236"/>
      <c r="L460" s="241"/>
      <c r="M460" s="242"/>
      <c r="N460" s="243"/>
      <c r="O460" s="243"/>
      <c r="P460" s="243"/>
      <c r="Q460" s="243"/>
      <c r="R460" s="243"/>
      <c r="S460" s="243"/>
      <c r="T460" s="244"/>
      <c r="AT460" s="245" t="s">
        <v>150</v>
      </c>
      <c r="AU460" s="245" t="s">
        <v>189</v>
      </c>
      <c r="AV460" s="12" t="s">
        <v>84</v>
      </c>
      <c r="AW460" s="12" t="s">
        <v>32</v>
      </c>
      <c r="AX460" s="12" t="s">
        <v>76</v>
      </c>
      <c r="AY460" s="245" t="s">
        <v>141</v>
      </c>
    </row>
    <row r="461" s="12" customFormat="1">
      <c r="B461" s="235"/>
      <c r="C461" s="236"/>
      <c r="D461" s="237" t="s">
        <v>150</v>
      </c>
      <c r="E461" s="238" t="s">
        <v>1</v>
      </c>
      <c r="F461" s="239" t="s">
        <v>638</v>
      </c>
      <c r="G461" s="236"/>
      <c r="H461" s="238" t="s">
        <v>1</v>
      </c>
      <c r="I461" s="240"/>
      <c r="J461" s="236"/>
      <c r="K461" s="236"/>
      <c r="L461" s="241"/>
      <c r="M461" s="242"/>
      <c r="N461" s="243"/>
      <c r="O461" s="243"/>
      <c r="P461" s="243"/>
      <c r="Q461" s="243"/>
      <c r="R461" s="243"/>
      <c r="S461" s="243"/>
      <c r="T461" s="244"/>
      <c r="AT461" s="245" t="s">
        <v>150</v>
      </c>
      <c r="AU461" s="245" t="s">
        <v>189</v>
      </c>
      <c r="AV461" s="12" t="s">
        <v>84</v>
      </c>
      <c r="AW461" s="12" t="s">
        <v>32</v>
      </c>
      <c r="AX461" s="12" t="s">
        <v>76</v>
      </c>
      <c r="AY461" s="245" t="s">
        <v>141</v>
      </c>
    </row>
    <row r="462" s="12" customFormat="1">
      <c r="B462" s="235"/>
      <c r="C462" s="236"/>
      <c r="D462" s="237" t="s">
        <v>150</v>
      </c>
      <c r="E462" s="238" t="s">
        <v>1</v>
      </c>
      <c r="F462" s="239" t="s">
        <v>339</v>
      </c>
      <c r="G462" s="236"/>
      <c r="H462" s="238" t="s">
        <v>1</v>
      </c>
      <c r="I462" s="240"/>
      <c r="J462" s="236"/>
      <c r="K462" s="236"/>
      <c r="L462" s="241"/>
      <c r="M462" s="242"/>
      <c r="N462" s="243"/>
      <c r="O462" s="243"/>
      <c r="P462" s="243"/>
      <c r="Q462" s="243"/>
      <c r="R462" s="243"/>
      <c r="S462" s="243"/>
      <c r="T462" s="244"/>
      <c r="AT462" s="245" t="s">
        <v>150</v>
      </c>
      <c r="AU462" s="245" t="s">
        <v>189</v>
      </c>
      <c r="AV462" s="12" t="s">
        <v>84</v>
      </c>
      <c r="AW462" s="12" t="s">
        <v>32</v>
      </c>
      <c r="AX462" s="12" t="s">
        <v>76</v>
      </c>
      <c r="AY462" s="245" t="s">
        <v>141</v>
      </c>
    </row>
    <row r="463" s="13" customFormat="1">
      <c r="B463" s="246"/>
      <c r="C463" s="247"/>
      <c r="D463" s="237" t="s">
        <v>150</v>
      </c>
      <c r="E463" s="248" t="s">
        <v>1</v>
      </c>
      <c r="F463" s="249" t="s">
        <v>563</v>
      </c>
      <c r="G463" s="247"/>
      <c r="H463" s="250">
        <v>1178.8879999999999</v>
      </c>
      <c r="I463" s="251"/>
      <c r="J463" s="247"/>
      <c r="K463" s="247"/>
      <c r="L463" s="252"/>
      <c r="M463" s="257"/>
      <c r="N463" s="258"/>
      <c r="O463" s="258"/>
      <c r="P463" s="258"/>
      <c r="Q463" s="258"/>
      <c r="R463" s="258"/>
      <c r="S463" s="258"/>
      <c r="T463" s="259"/>
      <c r="AT463" s="256" t="s">
        <v>150</v>
      </c>
      <c r="AU463" s="256" t="s">
        <v>189</v>
      </c>
      <c r="AV463" s="13" t="s">
        <v>86</v>
      </c>
      <c r="AW463" s="13" t="s">
        <v>32</v>
      </c>
      <c r="AX463" s="13" t="s">
        <v>84</v>
      </c>
      <c r="AY463" s="256" t="s">
        <v>141</v>
      </c>
    </row>
    <row r="464" s="1" customFormat="1" ht="60" customHeight="1">
      <c r="B464" s="37"/>
      <c r="C464" s="222" t="s">
        <v>639</v>
      </c>
      <c r="D464" s="222" t="s">
        <v>144</v>
      </c>
      <c r="E464" s="223" t="s">
        <v>640</v>
      </c>
      <c r="F464" s="224" t="s">
        <v>641</v>
      </c>
      <c r="G464" s="225" t="s">
        <v>240</v>
      </c>
      <c r="H464" s="226">
        <v>606.84400000000005</v>
      </c>
      <c r="I464" s="227"/>
      <c r="J464" s="228">
        <f>ROUND(I464*H464,2)</f>
        <v>0</v>
      </c>
      <c r="K464" s="224" t="s">
        <v>1</v>
      </c>
      <c r="L464" s="42"/>
      <c r="M464" s="229" t="s">
        <v>1</v>
      </c>
      <c r="N464" s="230" t="s">
        <v>41</v>
      </c>
      <c r="O464" s="85"/>
      <c r="P464" s="231">
        <f>O464*H464</f>
        <v>0</v>
      </c>
      <c r="Q464" s="231">
        <v>0.00060999999999999997</v>
      </c>
      <c r="R464" s="231">
        <f>Q464*H464</f>
        <v>0.37017484</v>
      </c>
      <c r="S464" s="231">
        <v>0</v>
      </c>
      <c r="T464" s="232">
        <f>S464*H464</f>
        <v>0</v>
      </c>
      <c r="AR464" s="233" t="s">
        <v>140</v>
      </c>
      <c r="AT464" s="233" t="s">
        <v>144</v>
      </c>
      <c r="AU464" s="233" t="s">
        <v>189</v>
      </c>
      <c r="AY464" s="16" t="s">
        <v>141</v>
      </c>
      <c r="BE464" s="234">
        <f>IF(N464="základní",J464,0)</f>
        <v>0</v>
      </c>
      <c r="BF464" s="234">
        <f>IF(N464="snížená",J464,0)</f>
        <v>0</v>
      </c>
      <c r="BG464" s="234">
        <f>IF(N464="zákl. přenesená",J464,0)</f>
        <v>0</v>
      </c>
      <c r="BH464" s="234">
        <f>IF(N464="sníž. přenesená",J464,0)</f>
        <v>0</v>
      </c>
      <c r="BI464" s="234">
        <f>IF(N464="nulová",J464,0)</f>
        <v>0</v>
      </c>
      <c r="BJ464" s="16" t="s">
        <v>84</v>
      </c>
      <c r="BK464" s="234">
        <f>ROUND(I464*H464,2)</f>
        <v>0</v>
      </c>
      <c r="BL464" s="16" t="s">
        <v>140</v>
      </c>
      <c r="BM464" s="233" t="s">
        <v>642</v>
      </c>
    </row>
    <row r="465" s="12" customFormat="1">
      <c r="B465" s="235"/>
      <c r="C465" s="236"/>
      <c r="D465" s="237" t="s">
        <v>150</v>
      </c>
      <c r="E465" s="238" t="s">
        <v>1</v>
      </c>
      <c r="F465" s="239" t="s">
        <v>643</v>
      </c>
      <c r="G465" s="236"/>
      <c r="H465" s="238" t="s">
        <v>1</v>
      </c>
      <c r="I465" s="240"/>
      <c r="J465" s="236"/>
      <c r="K465" s="236"/>
      <c r="L465" s="241"/>
      <c r="M465" s="242"/>
      <c r="N465" s="243"/>
      <c r="O465" s="243"/>
      <c r="P465" s="243"/>
      <c r="Q465" s="243"/>
      <c r="R465" s="243"/>
      <c r="S465" s="243"/>
      <c r="T465" s="244"/>
      <c r="AT465" s="245" t="s">
        <v>150</v>
      </c>
      <c r="AU465" s="245" t="s">
        <v>189</v>
      </c>
      <c r="AV465" s="12" t="s">
        <v>84</v>
      </c>
      <c r="AW465" s="12" t="s">
        <v>32</v>
      </c>
      <c r="AX465" s="12" t="s">
        <v>76</v>
      </c>
      <c r="AY465" s="245" t="s">
        <v>141</v>
      </c>
    </row>
    <row r="466" s="12" customFormat="1">
      <c r="B466" s="235"/>
      <c r="C466" s="236"/>
      <c r="D466" s="237" t="s">
        <v>150</v>
      </c>
      <c r="E466" s="238" t="s">
        <v>1</v>
      </c>
      <c r="F466" s="239" t="s">
        <v>644</v>
      </c>
      <c r="G466" s="236"/>
      <c r="H466" s="238" t="s">
        <v>1</v>
      </c>
      <c r="I466" s="240"/>
      <c r="J466" s="236"/>
      <c r="K466" s="236"/>
      <c r="L466" s="241"/>
      <c r="M466" s="242"/>
      <c r="N466" s="243"/>
      <c r="O466" s="243"/>
      <c r="P466" s="243"/>
      <c r="Q466" s="243"/>
      <c r="R466" s="243"/>
      <c r="S466" s="243"/>
      <c r="T466" s="244"/>
      <c r="AT466" s="245" t="s">
        <v>150</v>
      </c>
      <c r="AU466" s="245" t="s">
        <v>189</v>
      </c>
      <c r="AV466" s="12" t="s">
        <v>84</v>
      </c>
      <c r="AW466" s="12" t="s">
        <v>32</v>
      </c>
      <c r="AX466" s="12" t="s">
        <v>76</v>
      </c>
      <c r="AY466" s="245" t="s">
        <v>141</v>
      </c>
    </row>
    <row r="467" s="12" customFormat="1">
      <c r="B467" s="235"/>
      <c r="C467" s="236"/>
      <c r="D467" s="237" t="s">
        <v>150</v>
      </c>
      <c r="E467" s="238" t="s">
        <v>1</v>
      </c>
      <c r="F467" s="239" t="s">
        <v>645</v>
      </c>
      <c r="G467" s="236"/>
      <c r="H467" s="238" t="s">
        <v>1</v>
      </c>
      <c r="I467" s="240"/>
      <c r="J467" s="236"/>
      <c r="K467" s="236"/>
      <c r="L467" s="241"/>
      <c r="M467" s="242"/>
      <c r="N467" s="243"/>
      <c r="O467" s="243"/>
      <c r="P467" s="243"/>
      <c r="Q467" s="243"/>
      <c r="R467" s="243"/>
      <c r="S467" s="243"/>
      <c r="T467" s="244"/>
      <c r="AT467" s="245" t="s">
        <v>150</v>
      </c>
      <c r="AU467" s="245" t="s">
        <v>189</v>
      </c>
      <c r="AV467" s="12" t="s">
        <v>84</v>
      </c>
      <c r="AW467" s="12" t="s">
        <v>32</v>
      </c>
      <c r="AX467" s="12" t="s">
        <v>76</v>
      </c>
      <c r="AY467" s="245" t="s">
        <v>141</v>
      </c>
    </row>
    <row r="468" s="12" customFormat="1">
      <c r="B468" s="235"/>
      <c r="C468" s="236"/>
      <c r="D468" s="237" t="s">
        <v>150</v>
      </c>
      <c r="E468" s="238" t="s">
        <v>1</v>
      </c>
      <c r="F468" s="239" t="s">
        <v>646</v>
      </c>
      <c r="G468" s="236"/>
      <c r="H468" s="238" t="s">
        <v>1</v>
      </c>
      <c r="I468" s="240"/>
      <c r="J468" s="236"/>
      <c r="K468" s="236"/>
      <c r="L468" s="241"/>
      <c r="M468" s="242"/>
      <c r="N468" s="243"/>
      <c r="O468" s="243"/>
      <c r="P468" s="243"/>
      <c r="Q468" s="243"/>
      <c r="R468" s="243"/>
      <c r="S468" s="243"/>
      <c r="T468" s="244"/>
      <c r="AT468" s="245" t="s">
        <v>150</v>
      </c>
      <c r="AU468" s="245" t="s">
        <v>189</v>
      </c>
      <c r="AV468" s="12" t="s">
        <v>84</v>
      </c>
      <c r="AW468" s="12" t="s">
        <v>32</v>
      </c>
      <c r="AX468" s="12" t="s">
        <v>76</v>
      </c>
      <c r="AY468" s="245" t="s">
        <v>141</v>
      </c>
    </row>
    <row r="469" s="12" customFormat="1">
      <c r="B469" s="235"/>
      <c r="C469" s="236"/>
      <c r="D469" s="237" t="s">
        <v>150</v>
      </c>
      <c r="E469" s="238" t="s">
        <v>1</v>
      </c>
      <c r="F469" s="239" t="s">
        <v>647</v>
      </c>
      <c r="G469" s="236"/>
      <c r="H469" s="238" t="s">
        <v>1</v>
      </c>
      <c r="I469" s="240"/>
      <c r="J469" s="236"/>
      <c r="K469" s="236"/>
      <c r="L469" s="241"/>
      <c r="M469" s="242"/>
      <c r="N469" s="243"/>
      <c r="O469" s="243"/>
      <c r="P469" s="243"/>
      <c r="Q469" s="243"/>
      <c r="R469" s="243"/>
      <c r="S469" s="243"/>
      <c r="T469" s="244"/>
      <c r="AT469" s="245" t="s">
        <v>150</v>
      </c>
      <c r="AU469" s="245" t="s">
        <v>189</v>
      </c>
      <c r="AV469" s="12" t="s">
        <v>84</v>
      </c>
      <c r="AW469" s="12" t="s">
        <v>32</v>
      </c>
      <c r="AX469" s="12" t="s">
        <v>76</v>
      </c>
      <c r="AY469" s="245" t="s">
        <v>141</v>
      </c>
    </row>
    <row r="470" s="12" customFormat="1">
      <c r="B470" s="235"/>
      <c r="C470" s="236"/>
      <c r="D470" s="237" t="s">
        <v>150</v>
      </c>
      <c r="E470" s="238" t="s">
        <v>1</v>
      </c>
      <c r="F470" s="239" t="s">
        <v>339</v>
      </c>
      <c r="G470" s="236"/>
      <c r="H470" s="238" t="s">
        <v>1</v>
      </c>
      <c r="I470" s="240"/>
      <c r="J470" s="236"/>
      <c r="K470" s="236"/>
      <c r="L470" s="241"/>
      <c r="M470" s="242"/>
      <c r="N470" s="243"/>
      <c r="O470" s="243"/>
      <c r="P470" s="243"/>
      <c r="Q470" s="243"/>
      <c r="R470" s="243"/>
      <c r="S470" s="243"/>
      <c r="T470" s="244"/>
      <c r="AT470" s="245" t="s">
        <v>150</v>
      </c>
      <c r="AU470" s="245" t="s">
        <v>189</v>
      </c>
      <c r="AV470" s="12" t="s">
        <v>84</v>
      </c>
      <c r="AW470" s="12" t="s">
        <v>32</v>
      </c>
      <c r="AX470" s="12" t="s">
        <v>76</v>
      </c>
      <c r="AY470" s="245" t="s">
        <v>141</v>
      </c>
    </row>
    <row r="471" s="13" customFormat="1">
      <c r="B471" s="246"/>
      <c r="C471" s="247"/>
      <c r="D471" s="237" t="s">
        <v>150</v>
      </c>
      <c r="E471" s="248" t="s">
        <v>1</v>
      </c>
      <c r="F471" s="249" t="s">
        <v>572</v>
      </c>
      <c r="G471" s="247"/>
      <c r="H471" s="250">
        <v>589.44399999999996</v>
      </c>
      <c r="I471" s="251"/>
      <c r="J471" s="247"/>
      <c r="K471" s="247"/>
      <c r="L471" s="252"/>
      <c r="M471" s="257"/>
      <c r="N471" s="258"/>
      <c r="O471" s="258"/>
      <c r="P471" s="258"/>
      <c r="Q471" s="258"/>
      <c r="R471" s="258"/>
      <c r="S471" s="258"/>
      <c r="T471" s="259"/>
      <c r="AT471" s="256" t="s">
        <v>150</v>
      </c>
      <c r="AU471" s="256" t="s">
        <v>189</v>
      </c>
      <c r="AV471" s="13" t="s">
        <v>86</v>
      </c>
      <c r="AW471" s="13" t="s">
        <v>32</v>
      </c>
      <c r="AX471" s="13" t="s">
        <v>76</v>
      </c>
      <c r="AY471" s="256" t="s">
        <v>141</v>
      </c>
    </row>
    <row r="472" s="13" customFormat="1">
      <c r="B472" s="246"/>
      <c r="C472" s="247"/>
      <c r="D472" s="237" t="s">
        <v>150</v>
      </c>
      <c r="E472" s="248" t="s">
        <v>1</v>
      </c>
      <c r="F472" s="249" t="s">
        <v>573</v>
      </c>
      <c r="G472" s="247"/>
      <c r="H472" s="250">
        <v>17.399999999999999</v>
      </c>
      <c r="I472" s="251"/>
      <c r="J472" s="247"/>
      <c r="K472" s="247"/>
      <c r="L472" s="252"/>
      <c r="M472" s="257"/>
      <c r="N472" s="258"/>
      <c r="O472" s="258"/>
      <c r="P472" s="258"/>
      <c r="Q472" s="258"/>
      <c r="R472" s="258"/>
      <c r="S472" s="258"/>
      <c r="T472" s="259"/>
      <c r="AT472" s="256" t="s">
        <v>150</v>
      </c>
      <c r="AU472" s="256" t="s">
        <v>189</v>
      </c>
      <c r="AV472" s="13" t="s">
        <v>86</v>
      </c>
      <c r="AW472" s="13" t="s">
        <v>32</v>
      </c>
      <c r="AX472" s="13" t="s">
        <v>76</v>
      </c>
      <c r="AY472" s="256" t="s">
        <v>141</v>
      </c>
    </row>
    <row r="473" s="14" customFormat="1">
      <c r="B473" s="260"/>
      <c r="C473" s="261"/>
      <c r="D473" s="237" t="s">
        <v>150</v>
      </c>
      <c r="E473" s="262" t="s">
        <v>1</v>
      </c>
      <c r="F473" s="263" t="s">
        <v>183</v>
      </c>
      <c r="G473" s="261"/>
      <c r="H473" s="264">
        <v>606.84399999999994</v>
      </c>
      <c r="I473" s="265"/>
      <c r="J473" s="261"/>
      <c r="K473" s="261"/>
      <c r="L473" s="266"/>
      <c r="M473" s="267"/>
      <c r="N473" s="268"/>
      <c r="O473" s="268"/>
      <c r="P473" s="268"/>
      <c r="Q473" s="268"/>
      <c r="R473" s="268"/>
      <c r="S473" s="268"/>
      <c r="T473" s="269"/>
      <c r="AT473" s="270" t="s">
        <v>150</v>
      </c>
      <c r="AU473" s="270" t="s">
        <v>189</v>
      </c>
      <c r="AV473" s="14" t="s">
        <v>140</v>
      </c>
      <c r="AW473" s="14" t="s">
        <v>32</v>
      </c>
      <c r="AX473" s="14" t="s">
        <v>84</v>
      </c>
      <c r="AY473" s="270" t="s">
        <v>141</v>
      </c>
    </row>
    <row r="474" s="1" customFormat="1" ht="36" customHeight="1">
      <c r="B474" s="37"/>
      <c r="C474" s="222" t="s">
        <v>648</v>
      </c>
      <c r="D474" s="222" t="s">
        <v>144</v>
      </c>
      <c r="E474" s="223" t="s">
        <v>649</v>
      </c>
      <c r="F474" s="224" t="s">
        <v>650</v>
      </c>
      <c r="G474" s="225" t="s">
        <v>240</v>
      </c>
      <c r="H474" s="226">
        <v>529.54399999999998</v>
      </c>
      <c r="I474" s="227"/>
      <c r="J474" s="228">
        <f>ROUND(I474*H474,2)</f>
        <v>0</v>
      </c>
      <c r="K474" s="224" t="s">
        <v>1</v>
      </c>
      <c r="L474" s="42"/>
      <c r="M474" s="229" t="s">
        <v>1</v>
      </c>
      <c r="N474" s="230" t="s">
        <v>41</v>
      </c>
      <c r="O474" s="85"/>
      <c r="P474" s="231">
        <f>O474*H474</f>
        <v>0</v>
      </c>
      <c r="Q474" s="231">
        <v>0.57799999999999996</v>
      </c>
      <c r="R474" s="231">
        <f>Q474*H474</f>
        <v>306.07643199999995</v>
      </c>
      <c r="S474" s="231">
        <v>0</v>
      </c>
      <c r="T474" s="232">
        <f>S474*H474</f>
        <v>0</v>
      </c>
      <c r="AR474" s="233" t="s">
        <v>140</v>
      </c>
      <c r="AT474" s="233" t="s">
        <v>144</v>
      </c>
      <c r="AU474" s="233" t="s">
        <v>189</v>
      </c>
      <c r="AY474" s="16" t="s">
        <v>141</v>
      </c>
      <c r="BE474" s="234">
        <f>IF(N474="základní",J474,0)</f>
        <v>0</v>
      </c>
      <c r="BF474" s="234">
        <f>IF(N474="snížená",J474,0)</f>
        <v>0</v>
      </c>
      <c r="BG474" s="234">
        <f>IF(N474="zákl. přenesená",J474,0)</f>
        <v>0</v>
      </c>
      <c r="BH474" s="234">
        <f>IF(N474="sníž. přenesená",J474,0)</f>
        <v>0</v>
      </c>
      <c r="BI474" s="234">
        <f>IF(N474="nulová",J474,0)</f>
        <v>0</v>
      </c>
      <c r="BJ474" s="16" t="s">
        <v>84</v>
      </c>
      <c r="BK474" s="234">
        <f>ROUND(I474*H474,2)</f>
        <v>0</v>
      </c>
      <c r="BL474" s="16" t="s">
        <v>140</v>
      </c>
      <c r="BM474" s="233" t="s">
        <v>651</v>
      </c>
    </row>
    <row r="475" s="12" customFormat="1">
      <c r="B475" s="235"/>
      <c r="C475" s="236"/>
      <c r="D475" s="237" t="s">
        <v>150</v>
      </c>
      <c r="E475" s="238" t="s">
        <v>1</v>
      </c>
      <c r="F475" s="239" t="s">
        <v>652</v>
      </c>
      <c r="G475" s="236"/>
      <c r="H475" s="238" t="s">
        <v>1</v>
      </c>
      <c r="I475" s="240"/>
      <c r="J475" s="236"/>
      <c r="K475" s="236"/>
      <c r="L475" s="241"/>
      <c r="M475" s="242"/>
      <c r="N475" s="243"/>
      <c r="O475" s="243"/>
      <c r="P475" s="243"/>
      <c r="Q475" s="243"/>
      <c r="R475" s="243"/>
      <c r="S475" s="243"/>
      <c r="T475" s="244"/>
      <c r="AT475" s="245" t="s">
        <v>150</v>
      </c>
      <c r="AU475" s="245" t="s">
        <v>189</v>
      </c>
      <c r="AV475" s="12" t="s">
        <v>84</v>
      </c>
      <c r="AW475" s="12" t="s">
        <v>32</v>
      </c>
      <c r="AX475" s="12" t="s">
        <v>76</v>
      </c>
      <c r="AY475" s="245" t="s">
        <v>141</v>
      </c>
    </row>
    <row r="476" s="12" customFormat="1">
      <c r="B476" s="235"/>
      <c r="C476" s="236"/>
      <c r="D476" s="237" t="s">
        <v>150</v>
      </c>
      <c r="E476" s="238" t="s">
        <v>1</v>
      </c>
      <c r="F476" s="239" t="s">
        <v>653</v>
      </c>
      <c r="G476" s="236"/>
      <c r="H476" s="238" t="s">
        <v>1</v>
      </c>
      <c r="I476" s="240"/>
      <c r="J476" s="236"/>
      <c r="K476" s="236"/>
      <c r="L476" s="241"/>
      <c r="M476" s="242"/>
      <c r="N476" s="243"/>
      <c r="O476" s="243"/>
      <c r="P476" s="243"/>
      <c r="Q476" s="243"/>
      <c r="R476" s="243"/>
      <c r="S476" s="243"/>
      <c r="T476" s="244"/>
      <c r="AT476" s="245" t="s">
        <v>150</v>
      </c>
      <c r="AU476" s="245" t="s">
        <v>189</v>
      </c>
      <c r="AV476" s="12" t="s">
        <v>84</v>
      </c>
      <c r="AW476" s="12" t="s">
        <v>32</v>
      </c>
      <c r="AX476" s="12" t="s">
        <v>76</v>
      </c>
      <c r="AY476" s="245" t="s">
        <v>141</v>
      </c>
    </row>
    <row r="477" s="12" customFormat="1">
      <c r="B477" s="235"/>
      <c r="C477" s="236"/>
      <c r="D477" s="237" t="s">
        <v>150</v>
      </c>
      <c r="E477" s="238" t="s">
        <v>1</v>
      </c>
      <c r="F477" s="239" t="s">
        <v>654</v>
      </c>
      <c r="G477" s="236"/>
      <c r="H477" s="238" t="s">
        <v>1</v>
      </c>
      <c r="I477" s="240"/>
      <c r="J477" s="236"/>
      <c r="K477" s="236"/>
      <c r="L477" s="241"/>
      <c r="M477" s="242"/>
      <c r="N477" s="243"/>
      <c r="O477" s="243"/>
      <c r="P477" s="243"/>
      <c r="Q477" s="243"/>
      <c r="R477" s="243"/>
      <c r="S477" s="243"/>
      <c r="T477" s="244"/>
      <c r="AT477" s="245" t="s">
        <v>150</v>
      </c>
      <c r="AU477" s="245" t="s">
        <v>189</v>
      </c>
      <c r="AV477" s="12" t="s">
        <v>84</v>
      </c>
      <c r="AW477" s="12" t="s">
        <v>32</v>
      </c>
      <c r="AX477" s="12" t="s">
        <v>76</v>
      </c>
      <c r="AY477" s="245" t="s">
        <v>141</v>
      </c>
    </row>
    <row r="478" s="12" customFormat="1">
      <c r="B478" s="235"/>
      <c r="C478" s="236"/>
      <c r="D478" s="237" t="s">
        <v>150</v>
      </c>
      <c r="E478" s="238" t="s">
        <v>1</v>
      </c>
      <c r="F478" s="239" t="s">
        <v>655</v>
      </c>
      <c r="G478" s="236"/>
      <c r="H478" s="238" t="s">
        <v>1</v>
      </c>
      <c r="I478" s="240"/>
      <c r="J478" s="236"/>
      <c r="K478" s="236"/>
      <c r="L478" s="241"/>
      <c r="M478" s="242"/>
      <c r="N478" s="243"/>
      <c r="O478" s="243"/>
      <c r="P478" s="243"/>
      <c r="Q478" s="243"/>
      <c r="R478" s="243"/>
      <c r="S478" s="243"/>
      <c r="T478" s="244"/>
      <c r="AT478" s="245" t="s">
        <v>150</v>
      </c>
      <c r="AU478" s="245" t="s">
        <v>189</v>
      </c>
      <c r="AV478" s="12" t="s">
        <v>84</v>
      </c>
      <c r="AW478" s="12" t="s">
        <v>32</v>
      </c>
      <c r="AX478" s="12" t="s">
        <v>76</v>
      </c>
      <c r="AY478" s="245" t="s">
        <v>141</v>
      </c>
    </row>
    <row r="479" s="12" customFormat="1">
      <c r="B479" s="235"/>
      <c r="C479" s="236"/>
      <c r="D479" s="237" t="s">
        <v>150</v>
      </c>
      <c r="E479" s="238" t="s">
        <v>1</v>
      </c>
      <c r="F479" s="239" t="s">
        <v>656</v>
      </c>
      <c r="G479" s="236"/>
      <c r="H479" s="238" t="s">
        <v>1</v>
      </c>
      <c r="I479" s="240"/>
      <c r="J479" s="236"/>
      <c r="K479" s="236"/>
      <c r="L479" s="241"/>
      <c r="M479" s="242"/>
      <c r="N479" s="243"/>
      <c r="O479" s="243"/>
      <c r="P479" s="243"/>
      <c r="Q479" s="243"/>
      <c r="R479" s="243"/>
      <c r="S479" s="243"/>
      <c r="T479" s="244"/>
      <c r="AT479" s="245" t="s">
        <v>150</v>
      </c>
      <c r="AU479" s="245" t="s">
        <v>189</v>
      </c>
      <c r="AV479" s="12" t="s">
        <v>84</v>
      </c>
      <c r="AW479" s="12" t="s">
        <v>32</v>
      </c>
      <c r="AX479" s="12" t="s">
        <v>76</v>
      </c>
      <c r="AY479" s="245" t="s">
        <v>141</v>
      </c>
    </row>
    <row r="480" s="12" customFormat="1">
      <c r="B480" s="235"/>
      <c r="C480" s="236"/>
      <c r="D480" s="237" t="s">
        <v>150</v>
      </c>
      <c r="E480" s="238" t="s">
        <v>1</v>
      </c>
      <c r="F480" s="239" t="s">
        <v>647</v>
      </c>
      <c r="G480" s="236"/>
      <c r="H480" s="238" t="s">
        <v>1</v>
      </c>
      <c r="I480" s="240"/>
      <c r="J480" s="236"/>
      <c r="K480" s="236"/>
      <c r="L480" s="241"/>
      <c r="M480" s="242"/>
      <c r="N480" s="243"/>
      <c r="O480" s="243"/>
      <c r="P480" s="243"/>
      <c r="Q480" s="243"/>
      <c r="R480" s="243"/>
      <c r="S480" s="243"/>
      <c r="T480" s="244"/>
      <c r="AT480" s="245" t="s">
        <v>150</v>
      </c>
      <c r="AU480" s="245" t="s">
        <v>189</v>
      </c>
      <c r="AV480" s="12" t="s">
        <v>84</v>
      </c>
      <c r="AW480" s="12" t="s">
        <v>32</v>
      </c>
      <c r="AX480" s="12" t="s">
        <v>76</v>
      </c>
      <c r="AY480" s="245" t="s">
        <v>141</v>
      </c>
    </row>
    <row r="481" s="12" customFormat="1">
      <c r="B481" s="235"/>
      <c r="C481" s="236"/>
      <c r="D481" s="237" t="s">
        <v>150</v>
      </c>
      <c r="E481" s="238" t="s">
        <v>1</v>
      </c>
      <c r="F481" s="239" t="s">
        <v>258</v>
      </c>
      <c r="G481" s="236"/>
      <c r="H481" s="238" t="s">
        <v>1</v>
      </c>
      <c r="I481" s="240"/>
      <c r="J481" s="236"/>
      <c r="K481" s="236"/>
      <c r="L481" s="241"/>
      <c r="M481" s="242"/>
      <c r="N481" s="243"/>
      <c r="O481" s="243"/>
      <c r="P481" s="243"/>
      <c r="Q481" s="243"/>
      <c r="R481" s="243"/>
      <c r="S481" s="243"/>
      <c r="T481" s="244"/>
      <c r="AT481" s="245" t="s">
        <v>150</v>
      </c>
      <c r="AU481" s="245" t="s">
        <v>189</v>
      </c>
      <c r="AV481" s="12" t="s">
        <v>84</v>
      </c>
      <c r="AW481" s="12" t="s">
        <v>32</v>
      </c>
      <c r="AX481" s="12" t="s">
        <v>76</v>
      </c>
      <c r="AY481" s="245" t="s">
        <v>141</v>
      </c>
    </row>
    <row r="482" s="13" customFormat="1">
      <c r="B482" s="246"/>
      <c r="C482" s="247"/>
      <c r="D482" s="237" t="s">
        <v>150</v>
      </c>
      <c r="E482" s="248" t="s">
        <v>1</v>
      </c>
      <c r="F482" s="249" t="s">
        <v>538</v>
      </c>
      <c r="G482" s="247"/>
      <c r="H482" s="250">
        <v>529.54399999999998</v>
      </c>
      <c r="I482" s="251"/>
      <c r="J482" s="247"/>
      <c r="K482" s="247"/>
      <c r="L482" s="252"/>
      <c r="M482" s="257"/>
      <c r="N482" s="258"/>
      <c r="O482" s="258"/>
      <c r="P482" s="258"/>
      <c r="Q482" s="258"/>
      <c r="R482" s="258"/>
      <c r="S482" s="258"/>
      <c r="T482" s="259"/>
      <c r="AT482" s="256" t="s">
        <v>150</v>
      </c>
      <c r="AU482" s="256" t="s">
        <v>189</v>
      </c>
      <c r="AV482" s="13" t="s">
        <v>86</v>
      </c>
      <c r="AW482" s="13" t="s">
        <v>32</v>
      </c>
      <c r="AX482" s="13" t="s">
        <v>76</v>
      </c>
      <c r="AY482" s="256" t="s">
        <v>141</v>
      </c>
    </row>
    <row r="483" s="14" customFormat="1">
      <c r="B483" s="260"/>
      <c r="C483" s="261"/>
      <c r="D483" s="237" t="s">
        <v>150</v>
      </c>
      <c r="E483" s="262" t="s">
        <v>1</v>
      </c>
      <c r="F483" s="263" t="s">
        <v>183</v>
      </c>
      <c r="G483" s="261"/>
      <c r="H483" s="264">
        <v>529.54399999999998</v>
      </c>
      <c r="I483" s="265"/>
      <c r="J483" s="261"/>
      <c r="K483" s="261"/>
      <c r="L483" s="266"/>
      <c r="M483" s="267"/>
      <c r="N483" s="268"/>
      <c r="O483" s="268"/>
      <c r="P483" s="268"/>
      <c r="Q483" s="268"/>
      <c r="R483" s="268"/>
      <c r="S483" s="268"/>
      <c r="T483" s="269"/>
      <c r="AT483" s="270" t="s">
        <v>150</v>
      </c>
      <c r="AU483" s="270" t="s">
        <v>189</v>
      </c>
      <c r="AV483" s="14" t="s">
        <v>140</v>
      </c>
      <c r="AW483" s="14" t="s">
        <v>32</v>
      </c>
      <c r="AX483" s="14" t="s">
        <v>84</v>
      </c>
      <c r="AY483" s="270" t="s">
        <v>141</v>
      </c>
    </row>
    <row r="484" s="11" customFormat="1" ht="22.8" customHeight="1">
      <c r="B484" s="206"/>
      <c r="C484" s="207"/>
      <c r="D484" s="208" t="s">
        <v>75</v>
      </c>
      <c r="E484" s="220" t="s">
        <v>657</v>
      </c>
      <c r="F484" s="220" t="s">
        <v>658</v>
      </c>
      <c r="G484" s="207"/>
      <c r="H484" s="207"/>
      <c r="I484" s="210"/>
      <c r="J484" s="221">
        <f>BK484</f>
        <v>0</v>
      </c>
      <c r="K484" s="207"/>
      <c r="L484" s="212"/>
      <c r="M484" s="213"/>
      <c r="N484" s="214"/>
      <c r="O484" s="214"/>
      <c r="P484" s="215">
        <f>SUM(P485:P543)</f>
        <v>0</v>
      </c>
      <c r="Q484" s="214"/>
      <c r="R484" s="215">
        <f>SUM(R485:R543)</f>
        <v>0</v>
      </c>
      <c r="S484" s="214"/>
      <c r="T484" s="216">
        <f>SUM(T485:T543)</f>
        <v>0</v>
      </c>
      <c r="AR484" s="217" t="s">
        <v>84</v>
      </c>
      <c r="AT484" s="218" t="s">
        <v>75</v>
      </c>
      <c r="AU484" s="218" t="s">
        <v>84</v>
      </c>
      <c r="AY484" s="217" t="s">
        <v>141</v>
      </c>
      <c r="BK484" s="219">
        <f>SUM(BK485:BK543)</f>
        <v>0</v>
      </c>
    </row>
    <row r="485" s="1" customFormat="1" ht="36" customHeight="1">
      <c r="B485" s="37"/>
      <c r="C485" s="222" t="s">
        <v>659</v>
      </c>
      <c r="D485" s="222" t="s">
        <v>144</v>
      </c>
      <c r="E485" s="223" t="s">
        <v>660</v>
      </c>
      <c r="F485" s="224" t="s">
        <v>661</v>
      </c>
      <c r="G485" s="225" t="s">
        <v>264</v>
      </c>
      <c r="H485" s="226">
        <v>439.40100000000001</v>
      </c>
      <c r="I485" s="227"/>
      <c r="J485" s="228">
        <f>ROUND(I485*H485,2)</f>
        <v>0</v>
      </c>
      <c r="K485" s="224" t="s">
        <v>186</v>
      </c>
      <c r="L485" s="42"/>
      <c r="M485" s="229" t="s">
        <v>1</v>
      </c>
      <c r="N485" s="230" t="s">
        <v>41</v>
      </c>
      <c r="O485" s="85"/>
      <c r="P485" s="231">
        <f>O485*H485</f>
        <v>0</v>
      </c>
      <c r="Q485" s="231">
        <v>0</v>
      </c>
      <c r="R485" s="231">
        <f>Q485*H485</f>
        <v>0</v>
      </c>
      <c r="S485" s="231">
        <v>0</v>
      </c>
      <c r="T485" s="232">
        <f>S485*H485</f>
        <v>0</v>
      </c>
      <c r="AR485" s="233" t="s">
        <v>140</v>
      </c>
      <c r="AT485" s="233" t="s">
        <v>144</v>
      </c>
      <c r="AU485" s="233" t="s">
        <v>86</v>
      </c>
      <c r="AY485" s="16" t="s">
        <v>141</v>
      </c>
      <c r="BE485" s="234">
        <f>IF(N485="základní",J485,0)</f>
        <v>0</v>
      </c>
      <c r="BF485" s="234">
        <f>IF(N485="snížená",J485,0)</f>
        <v>0</v>
      </c>
      <c r="BG485" s="234">
        <f>IF(N485="zákl. přenesená",J485,0)</f>
        <v>0</v>
      </c>
      <c r="BH485" s="234">
        <f>IF(N485="sníž. přenesená",J485,0)</f>
        <v>0</v>
      </c>
      <c r="BI485" s="234">
        <f>IF(N485="nulová",J485,0)</f>
        <v>0</v>
      </c>
      <c r="BJ485" s="16" t="s">
        <v>84</v>
      </c>
      <c r="BK485" s="234">
        <f>ROUND(I485*H485,2)</f>
        <v>0</v>
      </c>
      <c r="BL485" s="16" t="s">
        <v>140</v>
      </c>
      <c r="BM485" s="233" t="s">
        <v>662</v>
      </c>
    </row>
    <row r="486" s="12" customFormat="1">
      <c r="B486" s="235"/>
      <c r="C486" s="236"/>
      <c r="D486" s="237" t="s">
        <v>150</v>
      </c>
      <c r="E486" s="238" t="s">
        <v>1</v>
      </c>
      <c r="F486" s="239" t="s">
        <v>663</v>
      </c>
      <c r="G486" s="236"/>
      <c r="H486" s="238" t="s">
        <v>1</v>
      </c>
      <c r="I486" s="240"/>
      <c r="J486" s="236"/>
      <c r="K486" s="236"/>
      <c r="L486" s="241"/>
      <c r="M486" s="242"/>
      <c r="N486" s="243"/>
      <c r="O486" s="243"/>
      <c r="P486" s="243"/>
      <c r="Q486" s="243"/>
      <c r="R486" s="243"/>
      <c r="S486" s="243"/>
      <c r="T486" s="244"/>
      <c r="AT486" s="245" t="s">
        <v>150</v>
      </c>
      <c r="AU486" s="245" t="s">
        <v>86</v>
      </c>
      <c r="AV486" s="12" t="s">
        <v>84</v>
      </c>
      <c r="AW486" s="12" t="s">
        <v>32</v>
      </c>
      <c r="AX486" s="12" t="s">
        <v>76</v>
      </c>
      <c r="AY486" s="245" t="s">
        <v>141</v>
      </c>
    </row>
    <row r="487" s="12" customFormat="1">
      <c r="B487" s="235"/>
      <c r="C487" s="236"/>
      <c r="D487" s="237" t="s">
        <v>150</v>
      </c>
      <c r="E487" s="238" t="s">
        <v>1</v>
      </c>
      <c r="F487" s="239" t="s">
        <v>664</v>
      </c>
      <c r="G487" s="236"/>
      <c r="H487" s="238" t="s">
        <v>1</v>
      </c>
      <c r="I487" s="240"/>
      <c r="J487" s="236"/>
      <c r="K487" s="236"/>
      <c r="L487" s="241"/>
      <c r="M487" s="242"/>
      <c r="N487" s="243"/>
      <c r="O487" s="243"/>
      <c r="P487" s="243"/>
      <c r="Q487" s="243"/>
      <c r="R487" s="243"/>
      <c r="S487" s="243"/>
      <c r="T487" s="244"/>
      <c r="AT487" s="245" t="s">
        <v>150</v>
      </c>
      <c r="AU487" s="245" t="s">
        <v>86</v>
      </c>
      <c r="AV487" s="12" t="s">
        <v>84</v>
      </c>
      <c r="AW487" s="12" t="s">
        <v>32</v>
      </c>
      <c r="AX487" s="12" t="s">
        <v>76</v>
      </c>
      <c r="AY487" s="245" t="s">
        <v>141</v>
      </c>
    </row>
    <row r="488" s="13" customFormat="1">
      <c r="B488" s="246"/>
      <c r="C488" s="247"/>
      <c r="D488" s="237" t="s">
        <v>150</v>
      </c>
      <c r="E488" s="248" t="s">
        <v>1</v>
      </c>
      <c r="F488" s="249" t="s">
        <v>665</v>
      </c>
      <c r="G488" s="247"/>
      <c r="H488" s="250">
        <v>439.40100000000001</v>
      </c>
      <c r="I488" s="251"/>
      <c r="J488" s="247"/>
      <c r="K488" s="247"/>
      <c r="L488" s="252"/>
      <c r="M488" s="257"/>
      <c r="N488" s="258"/>
      <c r="O488" s="258"/>
      <c r="P488" s="258"/>
      <c r="Q488" s="258"/>
      <c r="R488" s="258"/>
      <c r="S488" s="258"/>
      <c r="T488" s="259"/>
      <c r="AT488" s="256" t="s">
        <v>150</v>
      </c>
      <c r="AU488" s="256" t="s">
        <v>86</v>
      </c>
      <c r="AV488" s="13" t="s">
        <v>86</v>
      </c>
      <c r="AW488" s="13" t="s">
        <v>32</v>
      </c>
      <c r="AX488" s="13" t="s">
        <v>84</v>
      </c>
      <c r="AY488" s="256" t="s">
        <v>141</v>
      </c>
    </row>
    <row r="489" s="1" customFormat="1" ht="36" customHeight="1">
      <c r="B489" s="37"/>
      <c r="C489" s="222" t="s">
        <v>666</v>
      </c>
      <c r="D489" s="222" t="s">
        <v>144</v>
      </c>
      <c r="E489" s="223" t="s">
        <v>667</v>
      </c>
      <c r="F489" s="224" t="s">
        <v>668</v>
      </c>
      <c r="G489" s="225" t="s">
        <v>264</v>
      </c>
      <c r="H489" s="226">
        <v>2636.4059999999999</v>
      </c>
      <c r="I489" s="227"/>
      <c r="J489" s="228">
        <f>ROUND(I489*H489,2)</f>
        <v>0</v>
      </c>
      <c r="K489" s="224" t="s">
        <v>186</v>
      </c>
      <c r="L489" s="42"/>
      <c r="M489" s="229" t="s">
        <v>1</v>
      </c>
      <c r="N489" s="230" t="s">
        <v>41</v>
      </c>
      <c r="O489" s="85"/>
      <c r="P489" s="231">
        <f>O489*H489</f>
        <v>0</v>
      </c>
      <c r="Q489" s="231">
        <v>0</v>
      </c>
      <c r="R489" s="231">
        <f>Q489*H489</f>
        <v>0</v>
      </c>
      <c r="S489" s="231">
        <v>0</v>
      </c>
      <c r="T489" s="232">
        <f>S489*H489</f>
        <v>0</v>
      </c>
      <c r="AR489" s="233" t="s">
        <v>140</v>
      </c>
      <c r="AT489" s="233" t="s">
        <v>144</v>
      </c>
      <c r="AU489" s="233" t="s">
        <v>86</v>
      </c>
      <c r="AY489" s="16" t="s">
        <v>141</v>
      </c>
      <c r="BE489" s="234">
        <f>IF(N489="základní",J489,0)</f>
        <v>0</v>
      </c>
      <c r="BF489" s="234">
        <f>IF(N489="snížená",J489,0)</f>
        <v>0</v>
      </c>
      <c r="BG489" s="234">
        <f>IF(N489="zákl. přenesená",J489,0)</f>
        <v>0</v>
      </c>
      <c r="BH489" s="234">
        <f>IF(N489="sníž. přenesená",J489,0)</f>
        <v>0</v>
      </c>
      <c r="BI489" s="234">
        <f>IF(N489="nulová",J489,0)</f>
        <v>0</v>
      </c>
      <c r="BJ489" s="16" t="s">
        <v>84</v>
      </c>
      <c r="BK489" s="234">
        <f>ROUND(I489*H489,2)</f>
        <v>0</v>
      </c>
      <c r="BL489" s="16" t="s">
        <v>140</v>
      </c>
      <c r="BM489" s="233" t="s">
        <v>669</v>
      </c>
    </row>
    <row r="490" s="12" customFormat="1">
      <c r="B490" s="235"/>
      <c r="C490" s="236"/>
      <c r="D490" s="237" t="s">
        <v>150</v>
      </c>
      <c r="E490" s="238" t="s">
        <v>1</v>
      </c>
      <c r="F490" s="239" t="s">
        <v>663</v>
      </c>
      <c r="G490" s="236"/>
      <c r="H490" s="238" t="s">
        <v>1</v>
      </c>
      <c r="I490" s="240"/>
      <c r="J490" s="236"/>
      <c r="K490" s="236"/>
      <c r="L490" s="241"/>
      <c r="M490" s="242"/>
      <c r="N490" s="243"/>
      <c r="O490" s="243"/>
      <c r="P490" s="243"/>
      <c r="Q490" s="243"/>
      <c r="R490" s="243"/>
      <c r="S490" s="243"/>
      <c r="T490" s="244"/>
      <c r="AT490" s="245" t="s">
        <v>150</v>
      </c>
      <c r="AU490" s="245" t="s">
        <v>86</v>
      </c>
      <c r="AV490" s="12" t="s">
        <v>84</v>
      </c>
      <c r="AW490" s="12" t="s">
        <v>32</v>
      </c>
      <c r="AX490" s="12" t="s">
        <v>76</v>
      </c>
      <c r="AY490" s="245" t="s">
        <v>141</v>
      </c>
    </row>
    <row r="491" s="12" customFormat="1">
      <c r="B491" s="235"/>
      <c r="C491" s="236"/>
      <c r="D491" s="237" t="s">
        <v>150</v>
      </c>
      <c r="E491" s="238" t="s">
        <v>1</v>
      </c>
      <c r="F491" s="239" t="s">
        <v>664</v>
      </c>
      <c r="G491" s="236"/>
      <c r="H491" s="238" t="s">
        <v>1</v>
      </c>
      <c r="I491" s="240"/>
      <c r="J491" s="236"/>
      <c r="K491" s="236"/>
      <c r="L491" s="241"/>
      <c r="M491" s="242"/>
      <c r="N491" s="243"/>
      <c r="O491" s="243"/>
      <c r="P491" s="243"/>
      <c r="Q491" s="243"/>
      <c r="R491" s="243"/>
      <c r="S491" s="243"/>
      <c r="T491" s="244"/>
      <c r="AT491" s="245" t="s">
        <v>150</v>
      </c>
      <c r="AU491" s="245" t="s">
        <v>86</v>
      </c>
      <c r="AV491" s="12" t="s">
        <v>84</v>
      </c>
      <c r="AW491" s="12" t="s">
        <v>32</v>
      </c>
      <c r="AX491" s="12" t="s">
        <v>76</v>
      </c>
      <c r="AY491" s="245" t="s">
        <v>141</v>
      </c>
    </row>
    <row r="492" s="13" customFormat="1">
      <c r="B492" s="246"/>
      <c r="C492" s="247"/>
      <c r="D492" s="237" t="s">
        <v>150</v>
      </c>
      <c r="E492" s="248" t="s">
        <v>1</v>
      </c>
      <c r="F492" s="249" t="s">
        <v>670</v>
      </c>
      <c r="G492" s="247"/>
      <c r="H492" s="250">
        <v>2636.4059999999999</v>
      </c>
      <c r="I492" s="251"/>
      <c r="J492" s="247"/>
      <c r="K492" s="247"/>
      <c r="L492" s="252"/>
      <c r="M492" s="257"/>
      <c r="N492" s="258"/>
      <c r="O492" s="258"/>
      <c r="P492" s="258"/>
      <c r="Q492" s="258"/>
      <c r="R492" s="258"/>
      <c r="S492" s="258"/>
      <c r="T492" s="259"/>
      <c r="AT492" s="256" t="s">
        <v>150</v>
      </c>
      <c r="AU492" s="256" t="s">
        <v>86</v>
      </c>
      <c r="AV492" s="13" t="s">
        <v>86</v>
      </c>
      <c r="AW492" s="13" t="s">
        <v>32</v>
      </c>
      <c r="AX492" s="13" t="s">
        <v>84</v>
      </c>
      <c r="AY492" s="256" t="s">
        <v>141</v>
      </c>
    </row>
    <row r="493" s="1" customFormat="1" ht="36" customHeight="1">
      <c r="B493" s="37"/>
      <c r="C493" s="222" t="s">
        <v>671</v>
      </c>
      <c r="D493" s="222" t="s">
        <v>144</v>
      </c>
      <c r="E493" s="223" t="s">
        <v>672</v>
      </c>
      <c r="F493" s="224" t="s">
        <v>673</v>
      </c>
      <c r="G493" s="225" t="s">
        <v>264</v>
      </c>
      <c r="H493" s="226">
        <v>3084.1950000000002</v>
      </c>
      <c r="I493" s="227"/>
      <c r="J493" s="228">
        <f>ROUND(I493*H493,2)</f>
        <v>0</v>
      </c>
      <c r="K493" s="224" t="s">
        <v>186</v>
      </c>
      <c r="L493" s="42"/>
      <c r="M493" s="229" t="s">
        <v>1</v>
      </c>
      <c r="N493" s="230" t="s">
        <v>41</v>
      </c>
      <c r="O493" s="85"/>
      <c r="P493" s="231">
        <f>O493*H493</f>
        <v>0</v>
      </c>
      <c r="Q493" s="231">
        <v>0</v>
      </c>
      <c r="R493" s="231">
        <f>Q493*H493</f>
        <v>0</v>
      </c>
      <c r="S493" s="231">
        <v>0</v>
      </c>
      <c r="T493" s="232">
        <f>S493*H493</f>
        <v>0</v>
      </c>
      <c r="AR493" s="233" t="s">
        <v>140</v>
      </c>
      <c r="AT493" s="233" t="s">
        <v>144</v>
      </c>
      <c r="AU493" s="233" t="s">
        <v>86</v>
      </c>
      <c r="AY493" s="16" t="s">
        <v>141</v>
      </c>
      <c r="BE493" s="234">
        <f>IF(N493="základní",J493,0)</f>
        <v>0</v>
      </c>
      <c r="BF493" s="234">
        <f>IF(N493="snížená",J493,0)</f>
        <v>0</v>
      </c>
      <c r="BG493" s="234">
        <f>IF(N493="zákl. přenesená",J493,0)</f>
        <v>0</v>
      </c>
      <c r="BH493" s="234">
        <f>IF(N493="sníž. přenesená",J493,0)</f>
        <v>0</v>
      </c>
      <c r="BI493" s="234">
        <f>IF(N493="nulová",J493,0)</f>
        <v>0</v>
      </c>
      <c r="BJ493" s="16" t="s">
        <v>84</v>
      </c>
      <c r="BK493" s="234">
        <f>ROUND(I493*H493,2)</f>
        <v>0</v>
      </c>
      <c r="BL493" s="16" t="s">
        <v>140</v>
      </c>
      <c r="BM493" s="233" t="s">
        <v>674</v>
      </c>
    </row>
    <row r="494" s="12" customFormat="1">
      <c r="B494" s="235"/>
      <c r="C494" s="236"/>
      <c r="D494" s="237" t="s">
        <v>150</v>
      </c>
      <c r="E494" s="238" t="s">
        <v>1</v>
      </c>
      <c r="F494" s="239" t="s">
        <v>675</v>
      </c>
      <c r="G494" s="236"/>
      <c r="H494" s="238" t="s">
        <v>1</v>
      </c>
      <c r="I494" s="240"/>
      <c r="J494" s="236"/>
      <c r="K494" s="236"/>
      <c r="L494" s="241"/>
      <c r="M494" s="242"/>
      <c r="N494" s="243"/>
      <c r="O494" s="243"/>
      <c r="P494" s="243"/>
      <c r="Q494" s="243"/>
      <c r="R494" s="243"/>
      <c r="S494" s="243"/>
      <c r="T494" s="244"/>
      <c r="AT494" s="245" t="s">
        <v>150</v>
      </c>
      <c r="AU494" s="245" t="s">
        <v>86</v>
      </c>
      <c r="AV494" s="12" t="s">
        <v>84</v>
      </c>
      <c r="AW494" s="12" t="s">
        <v>32</v>
      </c>
      <c r="AX494" s="12" t="s">
        <v>76</v>
      </c>
      <c r="AY494" s="245" t="s">
        <v>141</v>
      </c>
    </row>
    <row r="495" s="12" customFormat="1">
      <c r="B495" s="235"/>
      <c r="C495" s="236"/>
      <c r="D495" s="237" t="s">
        <v>150</v>
      </c>
      <c r="E495" s="238" t="s">
        <v>1</v>
      </c>
      <c r="F495" s="239" t="s">
        <v>664</v>
      </c>
      <c r="G495" s="236"/>
      <c r="H495" s="238" t="s">
        <v>1</v>
      </c>
      <c r="I495" s="240"/>
      <c r="J495" s="236"/>
      <c r="K495" s="236"/>
      <c r="L495" s="241"/>
      <c r="M495" s="242"/>
      <c r="N495" s="243"/>
      <c r="O495" s="243"/>
      <c r="P495" s="243"/>
      <c r="Q495" s="243"/>
      <c r="R495" s="243"/>
      <c r="S495" s="243"/>
      <c r="T495" s="244"/>
      <c r="AT495" s="245" t="s">
        <v>150</v>
      </c>
      <c r="AU495" s="245" t="s">
        <v>86</v>
      </c>
      <c r="AV495" s="12" t="s">
        <v>84</v>
      </c>
      <c r="AW495" s="12" t="s">
        <v>32</v>
      </c>
      <c r="AX495" s="12" t="s">
        <v>76</v>
      </c>
      <c r="AY495" s="245" t="s">
        <v>141</v>
      </c>
    </row>
    <row r="496" s="13" customFormat="1">
      <c r="B496" s="246"/>
      <c r="C496" s="247"/>
      <c r="D496" s="237" t="s">
        <v>150</v>
      </c>
      <c r="E496" s="248" t="s">
        <v>1</v>
      </c>
      <c r="F496" s="249" t="s">
        <v>676</v>
      </c>
      <c r="G496" s="247"/>
      <c r="H496" s="250">
        <v>1194.608</v>
      </c>
      <c r="I496" s="251"/>
      <c r="J496" s="247"/>
      <c r="K496" s="247"/>
      <c r="L496" s="252"/>
      <c r="M496" s="257"/>
      <c r="N496" s="258"/>
      <c r="O496" s="258"/>
      <c r="P496" s="258"/>
      <c r="Q496" s="258"/>
      <c r="R496" s="258"/>
      <c r="S496" s="258"/>
      <c r="T496" s="259"/>
      <c r="AT496" s="256" t="s">
        <v>150</v>
      </c>
      <c r="AU496" s="256" t="s">
        <v>86</v>
      </c>
      <c r="AV496" s="13" t="s">
        <v>86</v>
      </c>
      <c r="AW496" s="13" t="s">
        <v>32</v>
      </c>
      <c r="AX496" s="13" t="s">
        <v>76</v>
      </c>
      <c r="AY496" s="256" t="s">
        <v>141</v>
      </c>
    </row>
    <row r="497" s="13" customFormat="1">
      <c r="B497" s="246"/>
      <c r="C497" s="247"/>
      <c r="D497" s="237" t="s">
        <v>150</v>
      </c>
      <c r="E497" s="248" t="s">
        <v>1</v>
      </c>
      <c r="F497" s="249" t="s">
        <v>677</v>
      </c>
      <c r="G497" s="247"/>
      <c r="H497" s="250">
        <v>23.047000000000001</v>
      </c>
      <c r="I497" s="251"/>
      <c r="J497" s="247"/>
      <c r="K497" s="247"/>
      <c r="L497" s="252"/>
      <c r="M497" s="257"/>
      <c r="N497" s="258"/>
      <c r="O497" s="258"/>
      <c r="P497" s="258"/>
      <c r="Q497" s="258"/>
      <c r="R497" s="258"/>
      <c r="S497" s="258"/>
      <c r="T497" s="259"/>
      <c r="AT497" s="256" t="s">
        <v>150</v>
      </c>
      <c r="AU497" s="256" t="s">
        <v>86</v>
      </c>
      <c r="AV497" s="13" t="s">
        <v>86</v>
      </c>
      <c r="AW497" s="13" t="s">
        <v>32</v>
      </c>
      <c r="AX497" s="13" t="s">
        <v>76</v>
      </c>
      <c r="AY497" s="256" t="s">
        <v>141</v>
      </c>
    </row>
    <row r="498" s="13" customFormat="1">
      <c r="B498" s="246"/>
      <c r="C498" s="247"/>
      <c r="D498" s="237" t="s">
        <v>150</v>
      </c>
      <c r="E498" s="248" t="s">
        <v>1</v>
      </c>
      <c r="F498" s="249" t="s">
        <v>678</v>
      </c>
      <c r="G498" s="247"/>
      <c r="H498" s="250">
        <v>107.84999999999999</v>
      </c>
      <c r="I498" s="251"/>
      <c r="J498" s="247"/>
      <c r="K498" s="247"/>
      <c r="L498" s="252"/>
      <c r="M498" s="257"/>
      <c r="N498" s="258"/>
      <c r="O498" s="258"/>
      <c r="P498" s="258"/>
      <c r="Q498" s="258"/>
      <c r="R498" s="258"/>
      <c r="S498" s="258"/>
      <c r="T498" s="259"/>
      <c r="AT498" s="256" t="s">
        <v>150</v>
      </c>
      <c r="AU498" s="256" t="s">
        <v>86</v>
      </c>
      <c r="AV498" s="13" t="s">
        <v>86</v>
      </c>
      <c r="AW498" s="13" t="s">
        <v>32</v>
      </c>
      <c r="AX498" s="13" t="s">
        <v>76</v>
      </c>
      <c r="AY498" s="256" t="s">
        <v>141</v>
      </c>
    </row>
    <row r="499" s="13" customFormat="1">
      <c r="B499" s="246"/>
      <c r="C499" s="247"/>
      <c r="D499" s="237" t="s">
        <v>150</v>
      </c>
      <c r="E499" s="248" t="s">
        <v>1</v>
      </c>
      <c r="F499" s="249" t="s">
        <v>679</v>
      </c>
      <c r="G499" s="247"/>
      <c r="H499" s="250">
        <v>120.625</v>
      </c>
      <c r="I499" s="251"/>
      <c r="J499" s="247"/>
      <c r="K499" s="247"/>
      <c r="L499" s="252"/>
      <c r="M499" s="257"/>
      <c r="N499" s="258"/>
      <c r="O499" s="258"/>
      <c r="P499" s="258"/>
      <c r="Q499" s="258"/>
      <c r="R499" s="258"/>
      <c r="S499" s="258"/>
      <c r="T499" s="259"/>
      <c r="AT499" s="256" t="s">
        <v>150</v>
      </c>
      <c r="AU499" s="256" t="s">
        <v>86</v>
      </c>
      <c r="AV499" s="13" t="s">
        <v>86</v>
      </c>
      <c r="AW499" s="13" t="s">
        <v>32</v>
      </c>
      <c r="AX499" s="13" t="s">
        <v>76</v>
      </c>
      <c r="AY499" s="256" t="s">
        <v>141</v>
      </c>
    </row>
    <row r="500" s="13" customFormat="1">
      <c r="B500" s="246"/>
      <c r="C500" s="247"/>
      <c r="D500" s="237" t="s">
        <v>150</v>
      </c>
      <c r="E500" s="248" t="s">
        <v>1</v>
      </c>
      <c r="F500" s="249" t="s">
        <v>680</v>
      </c>
      <c r="G500" s="247"/>
      <c r="H500" s="250">
        <v>1559.7719999999999</v>
      </c>
      <c r="I500" s="251"/>
      <c r="J500" s="247"/>
      <c r="K500" s="247"/>
      <c r="L500" s="252"/>
      <c r="M500" s="257"/>
      <c r="N500" s="258"/>
      <c r="O500" s="258"/>
      <c r="P500" s="258"/>
      <c r="Q500" s="258"/>
      <c r="R500" s="258"/>
      <c r="S500" s="258"/>
      <c r="T500" s="259"/>
      <c r="AT500" s="256" t="s">
        <v>150</v>
      </c>
      <c r="AU500" s="256" t="s">
        <v>86</v>
      </c>
      <c r="AV500" s="13" t="s">
        <v>86</v>
      </c>
      <c r="AW500" s="13" t="s">
        <v>32</v>
      </c>
      <c r="AX500" s="13" t="s">
        <v>76</v>
      </c>
      <c r="AY500" s="256" t="s">
        <v>141</v>
      </c>
    </row>
    <row r="501" s="13" customFormat="1">
      <c r="B501" s="246"/>
      <c r="C501" s="247"/>
      <c r="D501" s="237" t="s">
        <v>150</v>
      </c>
      <c r="E501" s="248" t="s">
        <v>1</v>
      </c>
      <c r="F501" s="249" t="s">
        <v>681</v>
      </c>
      <c r="G501" s="247"/>
      <c r="H501" s="250">
        <v>78.293000000000006</v>
      </c>
      <c r="I501" s="251"/>
      <c r="J501" s="247"/>
      <c r="K501" s="247"/>
      <c r="L501" s="252"/>
      <c r="M501" s="257"/>
      <c r="N501" s="258"/>
      <c r="O501" s="258"/>
      <c r="P501" s="258"/>
      <c r="Q501" s="258"/>
      <c r="R501" s="258"/>
      <c r="S501" s="258"/>
      <c r="T501" s="259"/>
      <c r="AT501" s="256" t="s">
        <v>150</v>
      </c>
      <c r="AU501" s="256" t="s">
        <v>86</v>
      </c>
      <c r="AV501" s="13" t="s">
        <v>86</v>
      </c>
      <c r="AW501" s="13" t="s">
        <v>32</v>
      </c>
      <c r="AX501" s="13" t="s">
        <v>76</v>
      </c>
      <c r="AY501" s="256" t="s">
        <v>141</v>
      </c>
    </row>
    <row r="502" s="14" customFormat="1">
      <c r="B502" s="260"/>
      <c r="C502" s="261"/>
      <c r="D502" s="237" t="s">
        <v>150</v>
      </c>
      <c r="E502" s="262" t="s">
        <v>1</v>
      </c>
      <c r="F502" s="263" t="s">
        <v>183</v>
      </c>
      <c r="G502" s="261"/>
      <c r="H502" s="264">
        <v>3084.1950000000002</v>
      </c>
      <c r="I502" s="265"/>
      <c r="J502" s="261"/>
      <c r="K502" s="261"/>
      <c r="L502" s="266"/>
      <c r="M502" s="267"/>
      <c r="N502" s="268"/>
      <c r="O502" s="268"/>
      <c r="P502" s="268"/>
      <c r="Q502" s="268"/>
      <c r="R502" s="268"/>
      <c r="S502" s="268"/>
      <c r="T502" s="269"/>
      <c r="AT502" s="270" t="s">
        <v>150</v>
      </c>
      <c r="AU502" s="270" t="s">
        <v>86</v>
      </c>
      <c r="AV502" s="14" t="s">
        <v>140</v>
      </c>
      <c r="AW502" s="14" t="s">
        <v>32</v>
      </c>
      <c r="AX502" s="14" t="s">
        <v>84</v>
      </c>
      <c r="AY502" s="270" t="s">
        <v>141</v>
      </c>
    </row>
    <row r="503" s="1" customFormat="1" ht="48" customHeight="1">
      <c r="B503" s="37"/>
      <c r="C503" s="222" t="s">
        <v>682</v>
      </c>
      <c r="D503" s="222" t="s">
        <v>144</v>
      </c>
      <c r="E503" s="223" t="s">
        <v>683</v>
      </c>
      <c r="F503" s="224" t="s">
        <v>684</v>
      </c>
      <c r="G503" s="225" t="s">
        <v>264</v>
      </c>
      <c r="H503" s="226">
        <v>18505.169999999998</v>
      </c>
      <c r="I503" s="227"/>
      <c r="J503" s="228">
        <f>ROUND(I503*H503,2)</f>
        <v>0</v>
      </c>
      <c r="K503" s="224" t="s">
        <v>186</v>
      </c>
      <c r="L503" s="42"/>
      <c r="M503" s="229" t="s">
        <v>1</v>
      </c>
      <c r="N503" s="230" t="s">
        <v>41</v>
      </c>
      <c r="O503" s="85"/>
      <c r="P503" s="231">
        <f>O503*H503</f>
        <v>0</v>
      </c>
      <c r="Q503" s="231">
        <v>0</v>
      </c>
      <c r="R503" s="231">
        <f>Q503*H503</f>
        <v>0</v>
      </c>
      <c r="S503" s="231">
        <v>0</v>
      </c>
      <c r="T503" s="232">
        <f>S503*H503</f>
        <v>0</v>
      </c>
      <c r="AR503" s="233" t="s">
        <v>140</v>
      </c>
      <c r="AT503" s="233" t="s">
        <v>144</v>
      </c>
      <c r="AU503" s="233" t="s">
        <v>86</v>
      </c>
      <c r="AY503" s="16" t="s">
        <v>141</v>
      </c>
      <c r="BE503" s="234">
        <f>IF(N503="základní",J503,0)</f>
        <v>0</v>
      </c>
      <c r="BF503" s="234">
        <f>IF(N503="snížená",J503,0)</f>
        <v>0</v>
      </c>
      <c r="BG503" s="234">
        <f>IF(N503="zákl. přenesená",J503,0)</f>
        <v>0</v>
      </c>
      <c r="BH503" s="234">
        <f>IF(N503="sníž. přenesená",J503,0)</f>
        <v>0</v>
      </c>
      <c r="BI503" s="234">
        <f>IF(N503="nulová",J503,0)</f>
        <v>0</v>
      </c>
      <c r="BJ503" s="16" t="s">
        <v>84</v>
      </c>
      <c r="BK503" s="234">
        <f>ROUND(I503*H503,2)</f>
        <v>0</v>
      </c>
      <c r="BL503" s="16" t="s">
        <v>140</v>
      </c>
      <c r="BM503" s="233" t="s">
        <v>685</v>
      </c>
    </row>
    <row r="504" s="13" customFormat="1">
      <c r="B504" s="246"/>
      <c r="C504" s="247"/>
      <c r="D504" s="237" t="s">
        <v>150</v>
      </c>
      <c r="E504" s="248" t="s">
        <v>1</v>
      </c>
      <c r="F504" s="249" t="s">
        <v>686</v>
      </c>
      <c r="G504" s="247"/>
      <c r="H504" s="250">
        <v>18505.169999999998</v>
      </c>
      <c r="I504" s="251"/>
      <c r="J504" s="247"/>
      <c r="K504" s="247"/>
      <c r="L504" s="252"/>
      <c r="M504" s="257"/>
      <c r="N504" s="258"/>
      <c r="O504" s="258"/>
      <c r="P504" s="258"/>
      <c r="Q504" s="258"/>
      <c r="R504" s="258"/>
      <c r="S504" s="258"/>
      <c r="T504" s="259"/>
      <c r="AT504" s="256" t="s">
        <v>150</v>
      </c>
      <c r="AU504" s="256" t="s">
        <v>86</v>
      </c>
      <c r="AV504" s="13" t="s">
        <v>86</v>
      </c>
      <c r="AW504" s="13" t="s">
        <v>32</v>
      </c>
      <c r="AX504" s="13" t="s">
        <v>84</v>
      </c>
      <c r="AY504" s="256" t="s">
        <v>141</v>
      </c>
    </row>
    <row r="505" s="1" customFormat="1" ht="36" customHeight="1">
      <c r="B505" s="37"/>
      <c r="C505" s="222" t="s">
        <v>687</v>
      </c>
      <c r="D505" s="222" t="s">
        <v>144</v>
      </c>
      <c r="E505" s="223" t="s">
        <v>688</v>
      </c>
      <c r="F505" s="224" t="s">
        <v>689</v>
      </c>
      <c r="G505" s="225" t="s">
        <v>264</v>
      </c>
      <c r="H505" s="226">
        <v>2044.1769999999999</v>
      </c>
      <c r="I505" s="227"/>
      <c r="J505" s="228">
        <f>ROUND(I505*H505,2)</f>
        <v>0</v>
      </c>
      <c r="K505" s="224" t="s">
        <v>1</v>
      </c>
      <c r="L505" s="42"/>
      <c r="M505" s="229" t="s">
        <v>1</v>
      </c>
      <c r="N505" s="230" t="s">
        <v>41</v>
      </c>
      <c r="O505" s="85"/>
      <c r="P505" s="231">
        <f>O505*H505</f>
        <v>0</v>
      </c>
      <c r="Q505" s="231">
        <v>0</v>
      </c>
      <c r="R505" s="231">
        <f>Q505*H505</f>
        <v>0</v>
      </c>
      <c r="S505" s="231">
        <v>0</v>
      </c>
      <c r="T505" s="232">
        <f>S505*H505</f>
        <v>0</v>
      </c>
      <c r="AR505" s="233" t="s">
        <v>140</v>
      </c>
      <c r="AT505" s="233" t="s">
        <v>144</v>
      </c>
      <c r="AU505" s="233" t="s">
        <v>86</v>
      </c>
      <c r="AY505" s="16" t="s">
        <v>141</v>
      </c>
      <c r="BE505" s="234">
        <f>IF(N505="základní",J505,0)</f>
        <v>0</v>
      </c>
      <c r="BF505" s="234">
        <f>IF(N505="snížená",J505,0)</f>
        <v>0</v>
      </c>
      <c r="BG505" s="234">
        <f>IF(N505="zákl. přenesená",J505,0)</f>
        <v>0</v>
      </c>
      <c r="BH505" s="234">
        <f>IF(N505="sníž. přenesená",J505,0)</f>
        <v>0</v>
      </c>
      <c r="BI505" s="234">
        <f>IF(N505="nulová",J505,0)</f>
        <v>0</v>
      </c>
      <c r="BJ505" s="16" t="s">
        <v>84</v>
      </c>
      <c r="BK505" s="234">
        <f>ROUND(I505*H505,2)</f>
        <v>0</v>
      </c>
      <c r="BL505" s="16" t="s">
        <v>140</v>
      </c>
      <c r="BM505" s="233" t="s">
        <v>690</v>
      </c>
    </row>
    <row r="506" s="12" customFormat="1">
      <c r="B506" s="235"/>
      <c r="C506" s="236"/>
      <c r="D506" s="237" t="s">
        <v>150</v>
      </c>
      <c r="E506" s="238" t="s">
        <v>1</v>
      </c>
      <c r="F506" s="239" t="s">
        <v>691</v>
      </c>
      <c r="G506" s="236"/>
      <c r="H506" s="238" t="s">
        <v>1</v>
      </c>
      <c r="I506" s="240"/>
      <c r="J506" s="236"/>
      <c r="K506" s="236"/>
      <c r="L506" s="241"/>
      <c r="M506" s="242"/>
      <c r="N506" s="243"/>
      <c r="O506" s="243"/>
      <c r="P506" s="243"/>
      <c r="Q506" s="243"/>
      <c r="R506" s="243"/>
      <c r="S506" s="243"/>
      <c r="T506" s="244"/>
      <c r="AT506" s="245" t="s">
        <v>150</v>
      </c>
      <c r="AU506" s="245" t="s">
        <v>86</v>
      </c>
      <c r="AV506" s="12" t="s">
        <v>84</v>
      </c>
      <c r="AW506" s="12" t="s">
        <v>32</v>
      </c>
      <c r="AX506" s="12" t="s">
        <v>76</v>
      </c>
      <c r="AY506" s="245" t="s">
        <v>141</v>
      </c>
    </row>
    <row r="507" s="12" customFormat="1">
      <c r="B507" s="235"/>
      <c r="C507" s="236"/>
      <c r="D507" s="237" t="s">
        <v>150</v>
      </c>
      <c r="E507" s="238" t="s">
        <v>1</v>
      </c>
      <c r="F507" s="239" t="s">
        <v>213</v>
      </c>
      <c r="G507" s="236"/>
      <c r="H507" s="238" t="s">
        <v>1</v>
      </c>
      <c r="I507" s="240"/>
      <c r="J507" s="236"/>
      <c r="K507" s="236"/>
      <c r="L507" s="241"/>
      <c r="M507" s="242"/>
      <c r="N507" s="243"/>
      <c r="O507" s="243"/>
      <c r="P507" s="243"/>
      <c r="Q507" s="243"/>
      <c r="R507" s="243"/>
      <c r="S507" s="243"/>
      <c r="T507" s="244"/>
      <c r="AT507" s="245" t="s">
        <v>150</v>
      </c>
      <c r="AU507" s="245" t="s">
        <v>86</v>
      </c>
      <c r="AV507" s="12" t="s">
        <v>84</v>
      </c>
      <c r="AW507" s="12" t="s">
        <v>32</v>
      </c>
      <c r="AX507" s="12" t="s">
        <v>76</v>
      </c>
      <c r="AY507" s="245" t="s">
        <v>141</v>
      </c>
    </row>
    <row r="508" s="12" customFormat="1">
      <c r="B508" s="235"/>
      <c r="C508" s="236"/>
      <c r="D508" s="237" t="s">
        <v>150</v>
      </c>
      <c r="E508" s="238" t="s">
        <v>1</v>
      </c>
      <c r="F508" s="239" t="s">
        <v>214</v>
      </c>
      <c r="G508" s="236"/>
      <c r="H508" s="238" t="s">
        <v>1</v>
      </c>
      <c r="I508" s="240"/>
      <c r="J508" s="236"/>
      <c r="K508" s="236"/>
      <c r="L508" s="241"/>
      <c r="M508" s="242"/>
      <c r="N508" s="243"/>
      <c r="O508" s="243"/>
      <c r="P508" s="243"/>
      <c r="Q508" s="243"/>
      <c r="R508" s="243"/>
      <c r="S508" s="243"/>
      <c r="T508" s="244"/>
      <c r="AT508" s="245" t="s">
        <v>150</v>
      </c>
      <c r="AU508" s="245" t="s">
        <v>86</v>
      </c>
      <c r="AV508" s="12" t="s">
        <v>84</v>
      </c>
      <c r="AW508" s="12" t="s">
        <v>32</v>
      </c>
      <c r="AX508" s="12" t="s">
        <v>76</v>
      </c>
      <c r="AY508" s="245" t="s">
        <v>141</v>
      </c>
    </row>
    <row r="509" s="12" customFormat="1">
      <c r="B509" s="235"/>
      <c r="C509" s="236"/>
      <c r="D509" s="237" t="s">
        <v>150</v>
      </c>
      <c r="E509" s="238" t="s">
        <v>1</v>
      </c>
      <c r="F509" s="239" t="s">
        <v>675</v>
      </c>
      <c r="G509" s="236"/>
      <c r="H509" s="238" t="s">
        <v>1</v>
      </c>
      <c r="I509" s="240"/>
      <c r="J509" s="236"/>
      <c r="K509" s="236"/>
      <c r="L509" s="241"/>
      <c r="M509" s="242"/>
      <c r="N509" s="243"/>
      <c r="O509" s="243"/>
      <c r="P509" s="243"/>
      <c r="Q509" s="243"/>
      <c r="R509" s="243"/>
      <c r="S509" s="243"/>
      <c r="T509" s="244"/>
      <c r="AT509" s="245" t="s">
        <v>150</v>
      </c>
      <c r="AU509" s="245" t="s">
        <v>86</v>
      </c>
      <c r="AV509" s="12" t="s">
        <v>84</v>
      </c>
      <c r="AW509" s="12" t="s">
        <v>32</v>
      </c>
      <c r="AX509" s="12" t="s">
        <v>76</v>
      </c>
      <c r="AY509" s="245" t="s">
        <v>141</v>
      </c>
    </row>
    <row r="510" s="12" customFormat="1">
      <c r="B510" s="235"/>
      <c r="C510" s="236"/>
      <c r="D510" s="237" t="s">
        <v>150</v>
      </c>
      <c r="E510" s="238" t="s">
        <v>1</v>
      </c>
      <c r="F510" s="239" t="s">
        <v>664</v>
      </c>
      <c r="G510" s="236"/>
      <c r="H510" s="238" t="s">
        <v>1</v>
      </c>
      <c r="I510" s="240"/>
      <c r="J510" s="236"/>
      <c r="K510" s="236"/>
      <c r="L510" s="241"/>
      <c r="M510" s="242"/>
      <c r="N510" s="243"/>
      <c r="O510" s="243"/>
      <c r="P510" s="243"/>
      <c r="Q510" s="243"/>
      <c r="R510" s="243"/>
      <c r="S510" s="243"/>
      <c r="T510" s="244"/>
      <c r="AT510" s="245" t="s">
        <v>150</v>
      </c>
      <c r="AU510" s="245" t="s">
        <v>86</v>
      </c>
      <c r="AV510" s="12" t="s">
        <v>84</v>
      </c>
      <c r="AW510" s="12" t="s">
        <v>32</v>
      </c>
      <c r="AX510" s="12" t="s">
        <v>76</v>
      </c>
      <c r="AY510" s="245" t="s">
        <v>141</v>
      </c>
    </row>
    <row r="511" s="13" customFormat="1">
      <c r="B511" s="246"/>
      <c r="C511" s="247"/>
      <c r="D511" s="237" t="s">
        <v>150</v>
      </c>
      <c r="E511" s="248" t="s">
        <v>1</v>
      </c>
      <c r="F511" s="249" t="s">
        <v>692</v>
      </c>
      <c r="G511" s="247"/>
      <c r="H511" s="250">
        <v>2044.1769999999999</v>
      </c>
      <c r="I511" s="251"/>
      <c r="J511" s="247"/>
      <c r="K511" s="247"/>
      <c r="L511" s="252"/>
      <c r="M511" s="257"/>
      <c r="N511" s="258"/>
      <c r="O511" s="258"/>
      <c r="P511" s="258"/>
      <c r="Q511" s="258"/>
      <c r="R511" s="258"/>
      <c r="S511" s="258"/>
      <c r="T511" s="259"/>
      <c r="AT511" s="256" t="s">
        <v>150</v>
      </c>
      <c r="AU511" s="256" t="s">
        <v>86</v>
      </c>
      <c r="AV511" s="13" t="s">
        <v>86</v>
      </c>
      <c r="AW511" s="13" t="s">
        <v>32</v>
      </c>
      <c r="AX511" s="13" t="s">
        <v>76</v>
      </c>
      <c r="AY511" s="256" t="s">
        <v>141</v>
      </c>
    </row>
    <row r="512" s="14" customFormat="1">
      <c r="B512" s="260"/>
      <c r="C512" s="261"/>
      <c r="D512" s="237" t="s">
        <v>150</v>
      </c>
      <c r="E512" s="262" t="s">
        <v>1</v>
      </c>
      <c r="F512" s="263" t="s">
        <v>183</v>
      </c>
      <c r="G512" s="261"/>
      <c r="H512" s="264">
        <v>2044.1769999999999</v>
      </c>
      <c r="I512" s="265"/>
      <c r="J512" s="261"/>
      <c r="K512" s="261"/>
      <c r="L512" s="266"/>
      <c r="M512" s="267"/>
      <c r="N512" s="268"/>
      <c r="O512" s="268"/>
      <c r="P512" s="268"/>
      <c r="Q512" s="268"/>
      <c r="R512" s="268"/>
      <c r="S512" s="268"/>
      <c r="T512" s="269"/>
      <c r="AT512" s="270" t="s">
        <v>150</v>
      </c>
      <c r="AU512" s="270" t="s">
        <v>86</v>
      </c>
      <c r="AV512" s="14" t="s">
        <v>140</v>
      </c>
      <c r="AW512" s="14" t="s">
        <v>32</v>
      </c>
      <c r="AX512" s="14" t="s">
        <v>84</v>
      </c>
      <c r="AY512" s="270" t="s">
        <v>141</v>
      </c>
    </row>
    <row r="513" s="1" customFormat="1" ht="48" customHeight="1">
      <c r="B513" s="37"/>
      <c r="C513" s="222" t="s">
        <v>693</v>
      </c>
      <c r="D513" s="222" t="s">
        <v>144</v>
      </c>
      <c r="E513" s="223" t="s">
        <v>694</v>
      </c>
      <c r="F513" s="224" t="s">
        <v>695</v>
      </c>
      <c r="G513" s="225" t="s">
        <v>264</v>
      </c>
      <c r="H513" s="226">
        <v>22077.112000000001</v>
      </c>
      <c r="I513" s="227"/>
      <c r="J513" s="228">
        <f>ROUND(I513*H513,2)</f>
        <v>0</v>
      </c>
      <c r="K513" s="224" t="s">
        <v>1</v>
      </c>
      <c r="L513" s="42"/>
      <c r="M513" s="229" t="s">
        <v>1</v>
      </c>
      <c r="N513" s="230" t="s">
        <v>41</v>
      </c>
      <c r="O513" s="85"/>
      <c r="P513" s="231">
        <f>O513*H513</f>
        <v>0</v>
      </c>
      <c r="Q513" s="231">
        <v>0</v>
      </c>
      <c r="R513" s="231">
        <f>Q513*H513</f>
        <v>0</v>
      </c>
      <c r="S513" s="231">
        <v>0</v>
      </c>
      <c r="T513" s="232">
        <f>S513*H513</f>
        <v>0</v>
      </c>
      <c r="AR513" s="233" t="s">
        <v>140</v>
      </c>
      <c r="AT513" s="233" t="s">
        <v>144</v>
      </c>
      <c r="AU513" s="233" t="s">
        <v>86</v>
      </c>
      <c r="AY513" s="16" t="s">
        <v>141</v>
      </c>
      <c r="BE513" s="234">
        <f>IF(N513="základní",J513,0)</f>
        <v>0</v>
      </c>
      <c r="BF513" s="234">
        <f>IF(N513="snížená",J513,0)</f>
        <v>0</v>
      </c>
      <c r="BG513" s="234">
        <f>IF(N513="zákl. přenesená",J513,0)</f>
        <v>0</v>
      </c>
      <c r="BH513" s="234">
        <f>IF(N513="sníž. přenesená",J513,0)</f>
        <v>0</v>
      </c>
      <c r="BI513" s="234">
        <f>IF(N513="nulová",J513,0)</f>
        <v>0</v>
      </c>
      <c r="BJ513" s="16" t="s">
        <v>84</v>
      </c>
      <c r="BK513" s="234">
        <f>ROUND(I513*H513,2)</f>
        <v>0</v>
      </c>
      <c r="BL513" s="16" t="s">
        <v>140</v>
      </c>
      <c r="BM513" s="233" t="s">
        <v>696</v>
      </c>
    </row>
    <row r="514" s="13" customFormat="1">
      <c r="B514" s="246"/>
      <c r="C514" s="247"/>
      <c r="D514" s="237" t="s">
        <v>150</v>
      </c>
      <c r="E514" s="248" t="s">
        <v>1</v>
      </c>
      <c r="F514" s="249" t="s">
        <v>697</v>
      </c>
      <c r="G514" s="247"/>
      <c r="H514" s="250">
        <v>22077.112000000001</v>
      </c>
      <c r="I514" s="251"/>
      <c r="J514" s="247"/>
      <c r="K514" s="247"/>
      <c r="L514" s="252"/>
      <c r="M514" s="257"/>
      <c r="N514" s="258"/>
      <c r="O514" s="258"/>
      <c r="P514" s="258"/>
      <c r="Q514" s="258"/>
      <c r="R514" s="258"/>
      <c r="S514" s="258"/>
      <c r="T514" s="259"/>
      <c r="AT514" s="256" t="s">
        <v>150</v>
      </c>
      <c r="AU514" s="256" t="s">
        <v>86</v>
      </c>
      <c r="AV514" s="13" t="s">
        <v>86</v>
      </c>
      <c r="AW514" s="13" t="s">
        <v>32</v>
      </c>
      <c r="AX514" s="13" t="s">
        <v>84</v>
      </c>
      <c r="AY514" s="256" t="s">
        <v>141</v>
      </c>
    </row>
    <row r="515" s="1" customFormat="1" ht="36" customHeight="1">
      <c r="B515" s="37"/>
      <c r="C515" s="222" t="s">
        <v>698</v>
      </c>
      <c r="D515" s="222" t="s">
        <v>144</v>
      </c>
      <c r="E515" s="223" t="s">
        <v>699</v>
      </c>
      <c r="F515" s="224" t="s">
        <v>700</v>
      </c>
      <c r="G515" s="225" t="s">
        <v>264</v>
      </c>
      <c r="H515" s="226">
        <v>251.52199999999999</v>
      </c>
      <c r="I515" s="227"/>
      <c r="J515" s="228">
        <f>ROUND(I515*H515,2)</f>
        <v>0</v>
      </c>
      <c r="K515" s="224" t="s">
        <v>186</v>
      </c>
      <c r="L515" s="42"/>
      <c r="M515" s="229" t="s">
        <v>1</v>
      </c>
      <c r="N515" s="230" t="s">
        <v>41</v>
      </c>
      <c r="O515" s="85"/>
      <c r="P515" s="231">
        <f>O515*H515</f>
        <v>0</v>
      </c>
      <c r="Q515" s="231">
        <v>0</v>
      </c>
      <c r="R515" s="231">
        <f>Q515*H515</f>
        <v>0</v>
      </c>
      <c r="S515" s="231">
        <v>0</v>
      </c>
      <c r="T515" s="232">
        <f>S515*H515</f>
        <v>0</v>
      </c>
      <c r="AR515" s="233" t="s">
        <v>140</v>
      </c>
      <c r="AT515" s="233" t="s">
        <v>144</v>
      </c>
      <c r="AU515" s="233" t="s">
        <v>86</v>
      </c>
      <c r="AY515" s="16" t="s">
        <v>141</v>
      </c>
      <c r="BE515" s="234">
        <f>IF(N515="základní",J515,0)</f>
        <v>0</v>
      </c>
      <c r="BF515" s="234">
        <f>IF(N515="snížená",J515,0)</f>
        <v>0</v>
      </c>
      <c r="BG515" s="234">
        <f>IF(N515="zákl. přenesená",J515,0)</f>
        <v>0</v>
      </c>
      <c r="BH515" s="234">
        <f>IF(N515="sníž. přenesená",J515,0)</f>
        <v>0</v>
      </c>
      <c r="BI515" s="234">
        <f>IF(N515="nulová",J515,0)</f>
        <v>0</v>
      </c>
      <c r="BJ515" s="16" t="s">
        <v>84</v>
      </c>
      <c r="BK515" s="234">
        <f>ROUND(I515*H515,2)</f>
        <v>0</v>
      </c>
      <c r="BL515" s="16" t="s">
        <v>140</v>
      </c>
      <c r="BM515" s="233" t="s">
        <v>701</v>
      </c>
    </row>
    <row r="516" s="13" customFormat="1">
      <c r="B516" s="246"/>
      <c r="C516" s="247"/>
      <c r="D516" s="237" t="s">
        <v>150</v>
      </c>
      <c r="E516" s="248" t="s">
        <v>1</v>
      </c>
      <c r="F516" s="249" t="s">
        <v>677</v>
      </c>
      <c r="G516" s="247"/>
      <c r="H516" s="250">
        <v>23.047000000000001</v>
      </c>
      <c r="I516" s="251"/>
      <c r="J516" s="247"/>
      <c r="K516" s="247"/>
      <c r="L516" s="252"/>
      <c r="M516" s="257"/>
      <c r="N516" s="258"/>
      <c r="O516" s="258"/>
      <c r="P516" s="258"/>
      <c r="Q516" s="258"/>
      <c r="R516" s="258"/>
      <c r="S516" s="258"/>
      <c r="T516" s="259"/>
      <c r="AT516" s="256" t="s">
        <v>150</v>
      </c>
      <c r="AU516" s="256" t="s">
        <v>86</v>
      </c>
      <c r="AV516" s="13" t="s">
        <v>86</v>
      </c>
      <c r="AW516" s="13" t="s">
        <v>32</v>
      </c>
      <c r="AX516" s="13" t="s">
        <v>76</v>
      </c>
      <c r="AY516" s="256" t="s">
        <v>141</v>
      </c>
    </row>
    <row r="517" s="13" customFormat="1">
      <c r="B517" s="246"/>
      <c r="C517" s="247"/>
      <c r="D517" s="237" t="s">
        <v>150</v>
      </c>
      <c r="E517" s="248" t="s">
        <v>1</v>
      </c>
      <c r="F517" s="249" t="s">
        <v>678</v>
      </c>
      <c r="G517" s="247"/>
      <c r="H517" s="250">
        <v>107.84999999999999</v>
      </c>
      <c r="I517" s="251"/>
      <c r="J517" s="247"/>
      <c r="K517" s="247"/>
      <c r="L517" s="252"/>
      <c r="M517" s="257"/>
      <c r="N517" s="258"/>
      <c r="O517" s="258"/>
      <c r="P517" s="258"/>
      <c r="Q517" s="258"/>
      <c r="R517" s="258"/>
      <c r="S517" s="258"/>
      <c r="T517" s="259"/>
      <c r="AT517" s="256" t="s">
        <v>150</v>
      </c>
      <c r="AU517" s="256" t="s">
        <v>86</v>
      </c>
      <c r="AV517" s="13" t="s">
        <v>86</v>
      </c>
      <c r="AW517" s="13" t="s">
        <v>32</v>
      </c>
      <c r="AX517" s="13" t="s">
        <v>76</v>
      </c>
      <c r="AY517" s="256" t="s">
        <v>141</v>
      </c>
    </row>
    <row r="518" s="13" customFormat="1">
      <c r="B518" s="246"/>
      <c r="C518" s="247"/>
      <c r="D518" s="237" t="s">
        <v>150</v>
      </c>
      <c r="E518" s="248" t="s">
        <v>1</v>
      </c>
      <c r="F518" s="249" t="s">
        <v>679</v>
      </c>
      <c r="G518" s="247"/>
      <c r="H518" s="250">
        <v>120.625</v>
      </c>
      <c r="I518" s="251"/>
      <c r="J518" s="247"/>
      <c r="K518" s="247"/>
      <c r="L518" s="252"/>
      <c r="M518" s="257"/>
      <c r="N518" s="258"/>
      <c r="O518" s="258"/>
      <c r="P518" s="258"/>
      <c r="Q518" s="258"/>
      <c r="R518" s="258"/>
      <c r="S518" s="258"/>
      <c r="T518" s="259"/>
      <c r="AT518" s="256" t="s">
        <v>150</v>
      </c>
      <c r="AU518" s="256" t="s">
        <v>86</v>
      </c>
      <c r="AV518" s="13" t="s">
        <v>86</v>
      </c>
      <c r="AW518" s="13" t="s">
        <v>32</v>
      </c>
      <c r="AX518" s="13" t="s">
        <v>76</v>
      </c>
      <c r="AY518" s="256" t="s">
        <v>141</v>
      </c>
    </row>
    <row r="519" s="14" customFormat="1">
      <c r="B519" s="260"/>
      <c r="C519" s="261"/>
      <c r="D519" s="237" t="s">
        <v>150</v>
      </c>
      <c r="E519" s="262" t="s">
        <v>1</v>
      </c>
      <c r="F519" s="263" t="s">
        <v>183</v>
      </c>
      <c r="G519" s="261"/>
      <c r="H519" s="264">
        <v>251.52199999999999</v>
      </c>
      <c r="I519" s="265"/>
      <c r="J519" s="261"/>
      <c r="K519" s="261"/>
      <c r="L519" s="266"/>
      <c r="M519" s="267"/>
      <c r="N519" s="268"/>
      <c r="O519" s="268"/>
      <c r="P519" s="268"/>
      <c r="Q519" s="268"/>
      <c r="R519" s="268"/>
      <c r="S519" s="268"/>
      <c r="T519" s="269"/>
      <c r="AT519" s="270" t="s">
        <v>150</v>
      </c>
      <c r="AU519" s="270" t="s">
        <v>86</v>
      </c>
      <c r="AV519" s="14" t="s">
        <v>140</v>
      </c>
      <c r="AW519" s="14" t="s">
        <v>32</v>
      </c>
      <c r="AX519" s="14" t="s">
        <v>84</v>
      </c>
      <c r="AY519" s="270" t="s">
        <v>141</v>
      </c>
    </row>
    <row r="520" s="1" customFormat="1" ht="36" customHeight="1">
      <c r="B520" s="37"/>
      <c r="C520" s="222" t="s">
        <v>702</v>
      </c>
      <c r="D520" s="222" t="s">
        <v>144</v>
      </c>
      <c r="E520" s="223" t="s">
        <v>703</v>
      </c>
      <c r="F520" s="224" t="s">
        <v>704</v>
      </c>
      <c r="G520" s="225" t="s">
        <v>264</v>
      </c>
      <c r="H520" s="226">
        <v>2832.6729999999998</v>
      </c>
      <c r="I520" s="227"/>
      <c r="J520" s="228">
        <f>ROUND(I520*H520,2)</f>
        <v>0</v>
      </c>
      <c r="K520" s="224" t="s">
        <v>186</v>
      </c>
      <c r="L520" s="42"/>
      <c r="M520" s="229" t="s">
        <v>1</v>
      </c>
      <c r="N520" s="230" t="s">
        <v>41</v>
      </c>
      <c r="O520" s="85"/>
      <c r="P520" s="231">
        <f>O520*H520</f>
        <v>0</v>
      </c>
      <c r="Q520" s="231">
        <v>0</v>
      </c>
      <c r="R520" s="231">
        <f>Q520*H520</f>
        <v>0</v>
      </c>
      <c r="S520" s="231">
        <v>0</v>
      </c>
      <c r="T520" s="232">
        <f>S520*H520</f>
        <v>0</v>
      </c>
      <c r="AR520" s="233" t="s">
        <v>140</v>
      </c>
      <c r="AT520" s="233" t="s">
        <v>144</v>
      </c>
      <c r="AU520" s="233" t="s">
        <v>86</v>
      </c>
      <c r="AY520" s="16" t="s">
        <v>141</v>
      </c>
      <c r="BE520" s="234">
        <f>IF(N520="základní",J520,0)</f>
        <v>0</v>
      </c>
      <c r="BF520" s="234">
        <f>IF(N520="snížená",J520,0)</f>
        <v>0</v>
      </c>
      <c r="BG520" s="234">
        <f>IF(N520="zákl. přenesená",J520,0)</f>
        <v>0</v>
      </c>
      <c r="BH520" s="234">
        <f>IF(N520="sníž. přenesená",J520,0)</f>
        <v>0</v>
      </c>
      <c r="BI520" s="234">
        <f>IF(N520="nulová",J520,0)</f>
        <v>0</v>
      </c>
      <c r="BJ520" s="16" t="s">
        <v>84</v>
      </c>
      <c r="BK520" s="234">
        <f>ROUND(I520*H520,2)</f>
        <v>0</v>
      </c>
      <c r="BL520" s="16" t="s">
        <v>140</v>
      </c>
      <c r="BM520" s="233" t="s">
        <v>705</v>
      </c>
    </row>
    <row r="521" s="13" customFormat="1">
      <c r="B521" s="246"/>
      <c r="C521" s="247"/>
      <c r="D521" s="237" t="s">
        <v>150</v>
      </c>
      <c r="E521" s="248" t="s">
        <v>1</v>
      </c>
      <c r="F521" s="249" t="s">
        <v>706</v>
      </c>
      <c r="G521" s="247"/>
      <c r="H521" s="250">
        <v>1194.608</v>
      </c>
      <c r="I521" s="251"/>
      <c r="J521" s="247"/>
      <c r="K521" s="247"/>
      <c r="L521" s="252"/>
      <c r="M521" s="257"/>
      <c r="N521" s="258"/>
      <c r="O521" s="258"/>
      <c r="P521" s="258"/>
      <c r="Q521" s="258"/>
      <c r="R521" s="258"/>
      <c r="S521" s="258"/>
      <c r="T521" s="259"/>
      <c r="AT521" s="256" t="s">
        <v>150</v>
      </c>
      <c r="AU521" s="256" t="s">
        <v>86</v>
      </c>
      <c r="AV521" s="13" t="s">
        <v>86</v>
      </c>
      <c r="AW521" s="13" t="s">
        <v>32</v>
      </c>
      <c r="AX521" s="13" t="s">
        <v>76</v>
      </c>
      <c r="AY521" s="256" t="s">
        <v>141</v>
      </c>
    </row>
    <row r="522" s="13" customFormat="1">
      <c r="B522" s="246"/>
      <c r="C522" s="247"/>
      <c r="D522" s="237" t="s">
        <v>150</v>
      </c>
      <c r="E522" s="248" t="s">
        <v>1</v>
      </c>
      <c r="F522" s="249" t="s">
        <v>680</v>
      </c>
      <c r="G522" s="247"/>
      <c r="H522" s="250">
        <v>1559.7719999999999</v>
      </c>
      <c r="I522" s="251"/>
      <c r="J522" s="247"/>
      <c r="K522" s="247"/>
      <c r="L522" s="252"/>
      <c r="M522" s="257"/>
      <c r="N522" s="258"/>
      <c r="O522" s="258"/>
      <c r="P522" s="258"/>
      <c r="Q522" s="258"/>
      <c r="R522" s="258"/>
      <c r="S522" s="258"/>
      <c r="T522" s="259"/>
      <c r="AT522" s="256" t="s">
        <v>150</v>
      </c>
      <c r="AU522" s="256" t="s">
        <v>86</v>
      </c>
      <c r="AV522" s="13" t="s">
        <v>86</v>
      </c>
      <c r="AW522" s="13" t="s">
        <v>32</v>
      </c>
      <c r="AX522" s="13" t="s">
        <v>76</v>
      </c>
      <c r="AY522" s="256" t="s">
        <v>141</v>
      </c>
    </row>
    <row r="523" s="13" customFormat="1">
      <c r="B523" s="246"/>
      <c r="C523" s="247"/>
      <c r="D523" s="237" t="s">
        <v>150</v>
      </c>
      <c r="E523" s="248" t="s">
        <v>1</v>
      </c>
      <c r="F523" s="249" t="s">
        <v>707</v>
      </c>
      <c r="G523" s="247"/>
      <c r="H523" s="250">
        <v>78.293000000000006</v>
      </c>
      <c r="I523" s="251"/>
      <c r="J523" s="247"/>
      <c r="K523" s="247"/>
      <c r="L523" s="252"/>
      <c r="M523" s="257"/>
      <c r="N523" s="258"/>
      <c r="O523" s="258"/>
      <c r="P523" s="258"/>
      <c r="Q523" s="258"/>
      <c r="R523" s="258"/>
      <c r="S523" s="258"/>
      <c r="T523" s="259"/>
      <c r="AT523" s="256" t="s">
        <v>150</v>
      </c>
      <c r="AU523" s="256" t="s">
        <v>86</v>
      </c>
      <c r="AV523" s="13" t="s">
        <v>86</v>
      </c>
      <c r="AW523" s="13" t="s">
        <v>32</v>
      </c>
      <c r="AX523" s="13" t="s">
        <v>76</v>
      </c>
      <c r="AY523" s="256" t="s">
        <v>141</v>
      </c>
    </row>
    <row r="524" s="14" customFormat="1">
      <c r="B524" s="260"/>
      <c r="C524" s="261"/>
      <c r="D524" s="237" t="s">
        <v>150</v>
      </c>
      <c r="E524" s="262" t="s">
        <v>1</v>
      </c>
      <c r="F524" s="263" t="s">
        <v>183</v>
      </c>
      <c r="G524" s="261"/>
      <c r="H524" s="264">
        <v>2832.6730000000002</v>
      </c>
      <c r="I524" s="265"/>
      <c r="J524" s="261"/>
      <c r="K524" s="261"/>
      <c r="L524" s="266"/>
      <c r="M524" s="267"/>
      <c r="N524" s="268"/>
      <c r="O524" s="268"/>
      <c r="P524" s="268"/>
      <c r="Q524" s="268"/>
      <c r="R524" s="268"/>
      <c r="S524" s="268"/>
      <c r="T524" s="269"/>
      <c r="AT524" s="270" t="s">
        <v>150</v>
      </c>
      <c r="AU524" s="270" t="s">
        <v>86</v>
      </c>
      <c r="AV524" s="14" t="s">
        <v>140</v>
      </c>
      <c r="AW524" s="14" t="s">
        <v>32</v>
      </c>
      <c r="AX524" s="14" t="s">
        <v>84</v>
      </c>
      <c r="AY524" s="270" t="s">
        <v>141</v>
      </c>
    </row>
    <row r="525" s="1" customFormat="1" ht="48" customHeight="1">
      <c r="B525" s="37"/>
      <c r="C525" s="222" t="s">
        <v>708</v>
      </c>
      <c r="D525" s="222" t="s">
        <v>144</v>
      </c>
      <c r="E525" s="223" t="s">
        <v>709</v>
      </c>
      <c r="F525" s="224" t="s">
        <v>710</v>
      </c>
      <c r="G525" s="225" t="s">
        <v>264</v>
      </c>
      <c r="H525" s="226">
        <v>2044.1769999999999</v>
      </c>
      <c r="I525" s="227"/>
      <c r="J525" s="228">
        <f>ROUND(I525*H525,2)</f>
        <v>0</v>
      </c>
      <c r="K525" s="224" t="s">
        <v>1</v>
      </c>
      <c r="L525" s="42"/>
      <c r="M525" s="229" t="s">
        <v>1</v>
      </c>
      <c r="N525" s="230" t="s">
        <v>41</v>
      </c>
      <c r="O525" s="85"/>
      <c r="P525" s="231">
        <f>O525*H525</f>
        <v>0</v>
      </c>
      <c r="Q525" s="231">
        <v>0</v>
      </c>
      <c r="R525" s="231">
        <f>Q525*H525</f>
        <v>0</v>
      </c>
      <c r="S525" s="231">
        <v>0</v>
      </c>
      <c r="T525" s="232">
        <f>S525*H525</f>
        <v>0</v>
      </c>
      <c r="AR525" s="233" t="s">
        <v>140</v>
      </c>
      <c r="AT525" s="233" t="s">
        <v>144</v>
      </c>
      <c r="AU525" s="233" t="s">
        <v>86</v>
      </c>
      <c r="AY525" s="16" t="s">
        <v>141</v>
      </c>
      <c r="BE525" s="234">
        <f>IF(N525="základní",J525,0)</f>
        <v>0</v>
      </c>
      <c r="BF525" s="234">
        <f>IF(N525="snížená",J525,0)</f>
        <v>0</v>
      </c>
      <c r="BG525" s="234">
        <f>IF(N525="zákl. přenesená",J525,0)</f>
        <v>0</v>
      </c>
      <c r="BH525" s="234">
        <f>IF(N525="sníž. přenesená",J525,0)</f>
        <v>0</v>
      </c>
      <c r="BI525" s="234">
        <f>IF(N525="nulová",J525,0)</f>
        <v>0</v>
      </c>
      <c r="BJ525" s="16" t="s">
        <v>84</v>
      </c>
      <c r="BK525" s="234">
        <f>ROUND(I525*H525,2)</f>
        <v>0</v>
      </c>
      <c r="BL525" s="16" t="s">
        <v>140</v>
      </c>
      <c r="BM525" s="233" t="s">
        <v>711</v>
      </c>
    </row>
    <row r="526" s="13" customFormat="1">
      <c r="B526" s="246"/>
      <c r="C526" s="247"/>
      <c r="D526" s="237" t="s">
        <v>150</v>
      </c>
      <c r="E526" s="248" t="s">
        <v>1</v>
      </c>
      <c r="F526" s="249" t="s">
        <v>712</v>
      </c>
      <c r="G526" s="247"/>
      <c r="H526" s="250">
        <v>2044.1769999999999</v>
      </c>
      <c r="I526" s="251"/>
      <c r="J526" s="247"/>
      <c r="K526" s="247"/>
      <c r="L526" s="252"/>
      <c r="M526" s="257"/>
      <c r="N526" s="258"/>
      <c r="O526" s="258"/>
      <c r="P526" s="258"/>
      <c r="Q526" s="258"/>
      <c r="R526" s="258"/>
      <c r="S526" s="258"/>
      <c r="T526" s="259"/>
      <c r="AT526" s="256" t="s">
        <v>150</v>
      </c>
      <c r="AU526" s="256" t="s">
        <v>86</v>
      </c>
      <c r="AV526" s="13" t="s">
        <v>86</v>
      </c>
      <c r="AW526" s="13" t="s">
        <v>32</v>
      </c>
      <c r="AX526" s="13" t="s">
        <v>76</v>
      </c>
      <c r="AY526" s="256" t="s">
        <v>141</v>
      </c>
    </row>
    <row r="527" s="14" customFormat="1">
      <c r="B527" s="260"/>
      <c r="C527" s="261"/>
      <c r="D527" s="237" t="s">
        <v>150</v>
      </c>
      <c r="E527" s="262" t="s">
        <v>1</v>
      </c>
      <c r="F527" s="263" t="s">
        <v>183</v>
      </c>
      <c r="G527" s="261"/>
      <c r="H527" s="264">
        <v>2044.1769999999999</v>
      </c>
      <c r="I527" s="265"/>
      <c r="J527" s="261"/>
      <c r="K527" s="261"/>
      <c r="L527" s="266"/>
      <c r="M527" s="267"/>
      <c r="N527" s="268"/>
      <c r="O527" s="268"/>
      <c r="P527" s="268"/>
      <c r="Q527" s="268"/>
      <c r="R527" s="268"/>
      <c r="S527" s="268"/>
      <c r="T527" s="269"/>
      <c r="AT527" s="270" t="s">
        <v>150</v>
      </c>
      <c r="AU527" s="270" t="s">
        <v>86</v>
      </c>
      <c r="AV527" s="14" t="s">
        <v>140</v>
      </c>
      <c r="AW527" s="14" t="s">
        <v>32</v>
      </c>
      <c r="AX527" s="14" t="s">
        <v>84</v>
      </c>
      <c r="AY527" s="270" t="s">
        <v>141</v>
      </c>
    </row>
    <row r="528" s="1" customFormat="1" ht="36" customHeight="1">
      <c r="B528" s="37"/>
      <c r="C528" s="222" t="s">
        <v>713</v>
      </c>
      <c r="D528" s="222" t="s">
        <v>144</v>
      </c>
      <c r="E528" s="223" t="s">
        <v>714</v>
      </c>
      <c r="F528" s="224" t="s">
        <v>715</v>
      </c>
      <c r="G528" s="225" t="s">
        <v>264</v>
      </c>
      <c r="H528" s="226">
        <v>183.34800000000001</v>
      </c>
      <c r="I528" s="227"/>
      <c r="J528" s="228">
        <f>ROUND(I528*H528,2)</f>
        <v>0</v>
      </c>
      <c r="K528" s="224" t="s">
        <v>186</v>
      </c>
      <c r="L528" s="42"/>
      <c r="M528" s="229" t="s">
        <v>1</v>
      </c>
      <c r="N528" s="230" t="s">
        <v>41</v>
      </c>
      <c r="O528" s="85"/>
      <c r="P528" s="231">
        <f>O528*H528</f>
        <v>0</v>
      </c>
      <c r="Q528" s="231">
        <v>0</v>
      </c>
      <c r="R528" s="231">
        <f>Q528*H528</f>
        <v>0</v>
      </c>
      <c r="S528" s="231">
        <v>0</v>
      </c>
      <c r="T528" s="232">
        <f>S528*H528</f>
        <v>0</v>
      </c>
      <c r="AR528" s="233" t="s">
        <v>140</v>
      </c>
      <c r="AT528" s="233" t="s">
        <v>144</v>
      </c>
      <c r="AU528" s="233" t="s">
        <v>86</v>
      </c>
      <c r="AY528" s="16" t="s">
        <v>141</v>
      </c>
      <c r="BE528" s="234">
        <f>IF(N528="základní",J528,0)</f>
        <v>0</v>
      </c>
      <c r="BF528" s="234">
        <f>IF(N528="snížená",J528,0)</f>
        <v>0</v>
      </c>
      <c r="BG528" s="234">
        <f>IF(N528="zákl. přenesená",J528,0)</f>
        <v>0</v>
      </c>
      <c r="BH528" s="234">
        <f>IF(N528="sníž. přenesená",J528,0)</f>
        <v>0</v>
      </c>
      <c r="BI528" s="234">
        <f>IF(N528="nulová",J528,0)</f>
        <v>0</v>
      </c>
      <c r="BJ528" s="16" t="s">
        <v>84</v>
      </c>
      <c r="BK528" s="234">
        <f>ROUND(I528*H528,2)</f>
        <v>0</v>
      </c>
      <c r="BL528" s="16" t="s">
        <v>140</v>
      </c>
      <c r="BM528" s="233" t="s">
        <v>716</v>
      </c>
    </row>
    <row r="529" s="13" customFormat="1">
      <c r="B529" s="246"/>
      <c r="C529" s="247"/>
      <c r="D529" s="237" t="s">
        <v>150</v>
      </c>
      <c r="E529" s="248" t="s">
        <v>1</v>
      </c>
      <c r="F529" s="249" t="s">
        <v>717</v>
      </c>
      <c r="G529" s="247"/>
      <c r="H529" s="250">
        <v>183.34800000000001</v>
      </c>
      <c r="I529" s="251"/>
      <c r="J529" s="247"/>
      <c r="K529" s="247"/>
      <c r="L529" s="252"/>
      <c r="M529" s="257"/>
      <c r="N529" s="258"/>
      <c r="O529" s="258"/>
      <c r="P529" s="258"/>
      <c r="Q529" s="258"/>
      <c r="R529" s="258"/>
      <c r="S529" s="258"/>
      <c r="T529" s="259"/>
      <c r="AT529" s="256" t="s">
        <v>150</v>
      </c>
      <c r="AU529" s="256" t="s">
        <v>86</v>
      </c>
      <c r="AV529" s="13" t="s">
        <v>86</v>
      </c>
      <c r="AW529" s="13" t="s">
        <v>32</v>
      </c>
      <c r="AX529" s="13" t="s">
        <v>84</v>
      </c>
      <c r="AY529" s="256" t="s">
        <v>141</v>
      </c>
    </row>
    <row r="530" s="1" customFormat="1" ht="36" customHeight="1">
      <c r="B530" s="37"/>
      <c r="C530" s="222" t="s">
        <v>718</v>
      </c>
      <c r="D530" s="222" t="s">
        <v>144</v>
      </c>
      <c r="E530" s="223" t="s">
        <v>719</v>
      </c>
      <c r="F530" s="224" t="s">
        <v>720</v>
      </c>
      <c r="G530" s="225" t="s">
        <v>264</v>
      </c>
      <c r="H530" s="226">
        <v>66.489000000000004</v>
      </c>
      <c r="I530" s="227"/>
      <c r="J530" s="228">
        <f>ROUND(I530*H530,2)</f>
        <v>0</v>
      </c>
      <c r="K530" s="224" t="s">
        <v>186</v>
      </c>
      <c r="L530" s="42"/>
      <c r="M530" s="229" t="s">
        <v>1</v>
      </c>
      <c r="N530" s="230" t="s">
        <v>41</v>
      </c>
      <c r="O530" s="85"/>
      <c r="P530" s="231">
        <f>O530*H530</f>
        <v>0</v>
      </c>
      <c r="Q530" s="231">
        <v>0</v>
      </c>
      <c r="R530" s="231">
        <f>Q530*H530</f>
        <v>0</v>
      </c>
      <c r="S530" s="231">
        <v>0</v>
      </c>
      <c r="T530" s="232">
        <f>S530*H530</f>
        <v>0</v>
      </c>
      <c r="AR530" s="233" t="s">
        <v>140</v>
      </c>
      <c r="AT530" s="233" t="s">
        <v>144</v>
      </c>
      <c r="AU530" s="233" t="s">
        <v>86</v>
      </c>
      <c r="AY530" s="16" t="s">
        <v>141</v>
      </c>
      <c r="BE530" s="234">
        <f>IF(N530="základní",J530,0)</f>
        <v>0</v>
      </c>
      <c r="BF530" s="234">
        <f>IF(N530="snížená",J530,0)</f>
        <v>0</v>
      </c>
      <c r="BG530" s="234">
        <f>IF(N530="zákl. přenesená",J530,0)</f>
        <v>0</v>
      </c>
      <c r="BH530" s="234">
        <f>IF(N530="sníž. přenesená",J530,0)</f>
        <v>0</v>
      </c>
      <c r="BI530" s="234">
        <f>IF(N530="nulová",J530,0)</f>
        <v>0</v>
      </c>
      <c r="BJ530" s="16" t="s">
        <v>84</v>
      </c>
      <c r="BK530" s="234">
        <f>ROUND(I530*H530,2)</f>
        <v>0</v>
      </c>
      <c r="BL530" s="16" t="s">
        <v>140</v>
      </c>
      <c r="BM530" s="233" t="s">
        <v>721</v>
      </c>
    </row>
    <row r="531" s="13" customFormat="1">
      <c r="B531" s="246"/>
      <c r="C531" s="247"/>
      <c r="D531" s="237" t="s">
        <v>150</v>
      </c>
      <c r="E531" s="248" t="s">
        <v>1</v>
      </c>
      <c r="F531" s="249" t="s">
        <v>722</v>
      </c>
      <c r="G531" s="247"/>
      <c r="H531" s="250">
        <v>66.489000000000004</v>
      </c>
      <c r="I531" s="251"/>
      <c r="J531" s="247"/>
      <c r="K531" s="247"/>
      <c r="L531" s="252"/>
      <c r="M531" s="257"/>
      <c r="N531" s="258"/>
      <c r="O531" s="258"/>
      <c r="P531" s="258"/>
      <c r="Q531" s="258"/>
      <c r="R531" s="258"/>
      <c r="S531" s="258"/>
      <c r="T531" s="259"/>
      <c r="AT531" s="256" t="s">
        <v>150</v>
      </c>
      <c r="AU531" s="256" t="s">
        <v>86</v>
      </c>
      <c r="AV531" s="13" t="s">
        <v>86</v>
      </c>
      <c r="AW531" s="13" t="s">
        <v>32</v>
      </c>
      <c r="AX531" s="13" t="s">
        <v>84</v>
      </c>
      <c r="AY531" s="256" t="s">
        <v>141</v>
      </c>
    </row>
    <row r="532" s="1" customFormat="1" ht="48" customHeight="1">
      <c r="B532" s="37"/>
      <c r="C532" s="222" t="s">
        <v>723</v>
      </c>
      <c r="D532" s="222" t="s">
        <v>144</v>
      </c>
      <c r="E532" s="223" t="s">
        <v>724</v>
      </c>
      <c r="F532" s="224" t="s">
        <v>725</v>
      </c>
      <c r="G532" s="225" t="s">
        <v>264</v>
      </c>
      <c r="H532" s="226">
        <v>797.86800000000005</v>
      </c>
      <c r="I532" s="227"/>
      <c r="J532" s="228">
        <f>ROUND(I532*H532,2)</f>
        <v>0</v>
      </c>
      <c r="K532" s="224" t="s">
        <v>186</v>
      </c>
      <c r="L532" s="42"/>
      <c r="M532" s="229" t="s">
        <v>1</v>
      </c>
      <c r="N532" s="230" t="s">
        <v>41</v>
      </c>
      <c r="O532" s="85"/>
      <c r="P532" s="231">
        <f>O532*H532</f>
        <v>0</v>
      </c>
      <c r="Q532" s="231">
        <v>0</v>
      </c>
      <c r="R532" s="231">
        <f>Q532*H532</f>
        <v>0</v>
      </c>
      <c r="S532" s="231">
        <v>0</v>
      </c>
      <c r="T532" s="232">
        <f>S532*H532</f>
        <v>0</v>
      </c>
      <c r="AR532" s="233" t="s">
        <v>140</v>
      </c>
      <c r="AT532" s="233" t="s">
        <v>144</v>
      </c>
      <c r="AU532" s="233" t="s">
        <v>86</v>
      </c>
      <c r="AY532" s="16" t="s">
        <v>141</v>
      </c>
      <c r="BE532" s="234">
        <f>IF(N532="základní",J532,0)</f>
        <v>0</v>
      </c>
      <c r="BF532" s="234">
        <f>IF(N532="snížená",J532,0)</f>
        <v>0</v>
      </c>
      <c r="BG532" s="234">
        <f>IF(N532="zákl. přenesená",J532,0)</f>
        <v>0</v>
      </c>
      <c r="BH532" s="234">
        <f>IF(N532="sníž. přenesená",J532,0)</f>
        <v>0</v>
      </c>
      <c r="BI532" s="234">
        <f>IF(N532="nulová",J532,0)</f>
        <v>0</v>
      </c>
      <c r="BJ532" s="16" t="s">
        <v>84</v>
      </c>
      <c r="BK532" s="234">
        <f>ROUND(I532*H532,2)</f>
        <v>0</v>
      </c>
      <c r="BL532" s="16" t="s">
        <v>140</v>
      </c>
      <c r="BM532" s="233" t="s">
        <v>726</v>
      </c>
    </row>
    <row r="533" s="13" customFormat="1">
      <c r="B533" s="246"/>
      <c r="C533" s="247"/>
      <c r="D533" s="237" t="s">
        <v>150</v>
      </c>
      <c r="E533" s="248" t="s">
        <v>1</v>
      </c>
      <c r="F533" s="249" t="s">
        <v>727</v>
      </c>
      <c r="G533" s="247"/>
      <c r="H533" s="250">
        <v>797.86800000000005</v>
      </c>
      <c r="I533" s="251"/>
      <c r="J533" s="247"/>
      <c r="K533" s="247"/>
      <c r="L533" s="252"/>
      <c r="M533" s="257"/>
      <c r="N533" s="258"/>
      <c r="O533" s="258"/>
      <c r="P533" s="258"/>
      <c r="Q533" s="258"/>
      <c r="R533" s="258"/>
      <c r="S533" s="258"/>
      <c r="T533" s="259"/>
      <c r="AT533" s="256" t="s">
        <v>150</v>
      </c>
      <c r="AU533" s="256" t="s">
        <v>86</v>
      </c>
      <c r="AV533" s="13" t="s">
        <v>86</v>
      </c>
      <c r="AW533" s="13" t="s">
        <v>32</v>
      </c>
      <c r="AX533" s="13" t="s">
        <v>84</v>
      </c>
      <c r="AY533" s="256" t="s">
        <v>141</v>
      </c>
    </row>
    <row r="534" s="1" customFormat="1" ht="16.5" customHeight="1">
      <c r="B534" s="37"/>
      <c r="C534" s="222" t="s">
        <v>728</v>
      </c>
      <c r="D534" s="222" t="s">
        <v>144</v>
      </c>
      <c r="E534" s="223" t="s">
        <v>729</v>
      </c>
      <c r="F534" s="224" t="s">
        <v>730</v>
      </c>
      <c r="G534" s="225" t="s">
        <v>264</v>
      </c>
      <c r="H534" s="226">
        <v>88.417000000000002</v>
      </c>
      <c r="I534" s="227"/>
      <c r="J534" s="228">
        <f>ROUND(I534*H534,2)</f>
        <v>0</v>
      </c>
      <c r="K534" s="224" t="s">
        <v>1</v>
      </c>
      <c r="L534" s="42"/>
      <c r="M534" s="229" t="s">
        <v>1</v>
      </c>
      <c r="N534" s="230" t="s">
        <v>41</v>
      </c>
      <c r="O534" s="85"/>
      <c r="P534" s="231">
        <f>O534*H534</f>
        <v>0</v>
      </c>
      <c r="Q534" s="231">
        <v>0</v>
      </c>
      <c r="R534" s="231">
        <f>Q534*H534</f>
        <v>0</v>
      </c>
      <c r="S534" s="231">
        <v>0</v>
      </c>
      <c r="T534" s="232">
        <f>S534*H534</f>
        <v>0</v>
      </c>
      <c r="AR534" s="233" t="s">
        <v>140</v>
      </c>
      <c r="AT534" s="233" t="s">
        <v>144</v>
      </c>
      <c r="AU534" s="233" t="s">
        <v>86</v>
      </c>
      <c r="AY534" s="16" t="s">
        <v>141</v>
      </c>
      <c r="BE534" s="234">
        <f>IF(N534="základní",J534,0)</f>
        <v>0</v>
      </c>
      <c r="BF534" s="234">
        <f>IF(N534="snížená",J534,0)</f>
        <v>0</v>
      </c>
      <c r="BG534" s="234">
        <f>IF(N534="zákl. přenesená",J534,0)</f>
        <v>0</v>
      </c>
      <c r="BH534" s="234">
        <f>IF(N534="sníž. přenesená",J534,0)</f>
        <v>0</v>
      </c>
      <c r="BI534" s="234">
        <f>IF(N534="nulová",J534,0)</f>
        <v>0</v>
      </c>
      <c r="BJ534" s="16" t="s">
        <v>84</v>
      </c>
      <c r="BK534" s="234">
        <f>ROUND(I534*H534,2)</f>
        <v>0</v>
      </c>
      <c r="BL534" s="16" t="s">
        <v>140</v>
      </c>
      <c r="BM534" s="233" t="s">
        <v>731</v>
      </c>
    </row>
    <row r="535" s="13" customFormat="1">
      <c r="B535" s="246"/>
      <c r="C535" s="247"/>
      <c r="D535" s="237" t="s">
        <v>150</v>
      </c>
      <c r="E535" s="248" t="s">
        <v>1</v>
      </c>
      <c r="F535" s="249" t="s">
        <v>732</v>
      </c>
      <c r="G535" s="247"/>
      <c r="H535" s="250">
        <v>88.417000000000002</v>
      </c>
      <c r="I535" s="251"/>
      <c r="J535" s="247"/>
      <c r="K535" s="247"/>
      <c r="L535" s="252"/>
      <c r="M535" s="257"/>
      <c r="N535" s="258"/>
      <c r="O535" s="258"/>
      <c r="P535" s="258"/>
      <c r="Q535" s="258"/>
      <c r="R535" s="258"/>
      <c r="S535" s="258"/>
      <c r="T535" s="259"/>
      <c r="AT535" s="256" t="s">
        <v>150</v>
      </c>
      <c r="AU535" s="256" t="s">
        <v>86</v>
      </c>
      <c r="AV535" s="13" t="s">
        <v>86</v>
      </c>
      <c r="AW535" s="13" t="s">
        <v>32</v>
      </c>
      <c r="AX535" s="13" t="s">
        <v>84</v>
      </c>
      <c r="AY535" s="256" t="s">
        <v>141</v>
      </c>
    </row>
    <row r="536" s="1" customFormat="1" ht="16.5" customHeight="1">
      <c r="B536" s="37"/>
      <c r="C536" s="222" t="s">
        <v>733</v>
      </c>
      <c r="D536" s="222" t="s">
        <v>144</v>
      </c>
      <c r="E536" s="223" t="s">
        <v>734</v>
      </c>
      <c r="F536" s="224" t="s">
        <v>735</v>
      </c>
      <c r="G536" s="225" t="s">
        <v>264</v>
      </c>
      <c r="H536" s="226">
        <v>66.489000000000004</v>
      </c>
      <c r="I536" s="227"/>
      <c r="J536" s="228">
        <f>ROUND(I536*H536,2)</f>
        <v>0</v>
      </c>
      <c r="K536" s="224" t="s">
        <v>1</v>
      </c>
      <c r="L536" s="42"/>
      <c r="M536" s="229" t="s">
        <v>1</v>
      </c>
      <c r="N536" s="230" t="s">
        <v>41</v>
      </c>
      <c r="O536" s="85"/>
      <c r="P536" s="231">
        <f>O536*H536</f>
        <v>0</v>
      </c>
      <c r="Q536" s="231">
        <v>0</v>
      </c>
      <c r="R536" s="231">
        <f>Q536*H536</f>
        <v>0</v>
      </c>
      <c r="S536" s="231">
        <v>0</v>
      </c>
      <c r="T536" s="232">
        <f>S536*H536</f>
        <v>0</v>
      </c>
      <c r="AR536" s="233" t="s">
        <v>140</v>
      </c>
      <c r="AT536" s="233" t="s">
        <v>144</v>
      </c>
      <c r="AU536" s="233" t="s">
        <v>86</v>
      </c>
      <c r="AY536" s="16" t="s">
        <v>141</v>
      </c>
      <c r="BE536" s="234">
        <f>IF(N536="základní",J536,0)</f>
        <v>0</v>
      </c>
      <c r="BF536" s="234">
        <f>IF(N536="snížená",J536,0)</f>
        <v>0</v>
      </c>
      <c r="BG536" s="234">
        <f>IF(N536="zákl. přenesená",J536,0)</f>
        <v>0</v>
      </c>
      <c r="BH536" s="234">
        <f>IF(N536="sníž. přenesená",J536,0)</f>
        <v>0</v>
      </c>
      <c r="BI536" s="234">
        <f>IF(N536="nulová",J536,0)</f>
        <v>0</v>
      </c>
      <c r="BJ536" s="16" t="s">
        <v>84</v>
      </c>
      <c r="BK536" s="234">
        <f>ROUND(I536*H536,2)</f>
        <v>0</v>
      </c>
      <c r="BL536" s="16" t="s">
        <v>140</v>
      </c>
      <c r="BM536" s="233" t="s">
        <v>736</v>
      </c>
    </row>
    <row r="537" s="13" customFormat="1">
      <c r="B537" s="246"/>
      <c r="C537" s="247"/>
      <c r="D537" s="237" t="s">
        <v>150</v>
      </c>
      <c r="E537" s="248" t="s">
        <v>1</v>
      </c>
      <c r="F537" s="249" t="s">
        <v>737</v>
      </c>
      <c r="G537" s="247"/>
      <c r="H537" s="250">
        <v>66.489000000000004</v>
      </c>
      <c r="I537" s="251"/>
      <c r="J537" s="247"/>
      <c r="K537" s="247"/>
      <c r="L537" s="252"/>
      <c r="M537" s="257"/>
      <c r="N537" s="258"/>
      <c r="O537" s="258"/>
      <c r="P537" s="258"/>
      <c r="Q537" s="258"/>
      <c r="R537" s="258"/>
      <c r="S537" s="258"/>
      <c r="T537" s="259"/>
      <c r="AT537" s="256" t="s">
        <v>150</v>
      </c>
      <c r="AU537" s="256" t="s">
        <v>86</v>
      </c>
      <c r="AV537" s="13" t="s">
        <v>86</v>
      </c>
      <c r="AW537" s="13" t="s">
        <v>32</v>
      </c>
      <c r="AX537" s="13" t="s">
        <v>84</v>
      </c>
      <c r="AY537" s="256" t="s">
        <v>141</v>
      </c>
    </row>
    <row r="538" s="1" customFormat="1" ht="16.5" customHeight="1">
      <c r="B538" s="37"/>
      <c r="C538" s="222" t="s">
        <v>738</v>
      </c>
      <c r="D538" s="222" t="s">
        <v>144</v>
      </c>
      <c r="E538" s="223" t="s">
        <v>739</v>
      </c>
      <c r="F538" s="224" t="s">
        <v>740</v>
      </c>
      <c r="G538" s="225" t="s">
        <v>264</v>
      </c>
      <c r="H538" s="226">
        <v>21.565000000000001</v>
      </c>
      <c r="I538" s="227"/>
      <c r="J538" s="228">
        <f>ROUND(I538*H538,2)</f>
        <v>0</v>
      </c>
      <c r="K538" s="224" t="s">
        <v>1</v>
      </c>
      <c r="L538" s="42"/>
      <c r="M538" s="229" t="s">
        <v>1</v>
      </c>
      <c r="N538" s="230" t="s">
        <v>41</v>
      </c>
      <c r="O538" s="85"/>
      <c r="P538" s="231">
        <f>O538*H538</f>
        <v>0</v>
      </c>
      <c r="Q538" s="231">
        <v>0</v>
      </c>
      <c r="R538" s="231">
        <f>Q538*H538</f>
        <v>0</v>
      </c>
      <c r="S538" s="231">
        <v>0</v>
      </c>
      <c r="T538" s="232">
        <f>S538*H538</f>
        <v>0</v>
      </c>
      <c r="AR538" s="233" t="s">
        <v>140</v>
      </c>
      <c r="AT538" s="233" t="s">
        <v>144</v>
      </c>
      <c r="AU538" s="233" t="s">
        <v>86</v>
      </c>
      <c r="AY538" s="16" t="s">
        <v>141</v>
      </c>
      <c r="BE538" s="234">
        <f>IF(N538="základní",J538,0)</f>
        <v>0</v>
      </c>
      <c r="BF538" s="234">
        <f>IF(N538="snížená",J538,0)</f>
        <v>0</v>
      </c>
      <c r="BG538" s="234">
        <f>IF(N538="zákl. přenesená",J538,0)</f>
        <v>0</v>
      </c>
      <c r="BH538" s="234">
        <f>IF(N538="sníž. přenesená",J538,0)</f>
        <v>0</v>
      </c>
      <c r="BI538" s="234">
        <f>IF(N538="nulová",J538,0)</f>
        <v>0</v>
      </c>
      <c r="BJ538" s="16" t="s">
        <v>84</v>
      </c>
      <c r="BK538" s="234">
        <f>ROUND(I538*H538,2)</f>
        <v>0</v>
      </c>
      <c r="BL538" s="16" t="s">
        <v>140</v>
      </c>
      <c r="BM538" s="233" t="s">
        <v>741</v>
      </c>
    </row>
    <row r="539" s="12" customFormat="1">
      <c r="B539" s="235"/>
      <c r="C539" s="236"/>
      <c r="D539" s="237" t="s">
        <v>150</v>
      </c>
      <c r="E539" s="238" t="s">
        <v>1</v>
      </c>
      <c r="F539" s="239" t="s">
        <v>742</v>
      </c>
      <c r="G539" s="236"/>
      <c r="H539" s="238" t="s">
        <v>1</v>
      </c>
      <c r="I539" s="240"/>
      <c r="J539" s="236"/>
      <c r="K539" s="236"/>
      <c r="L539" s="241"/>
      <c r="M539" s="242"/>
      <c r="N539" s="243"/>
      <c r="O539" s="243"/>
      <c r="P539" s="243"/>
      <c r="Q539" s="243"/>
      <c r="R539" s="243"/>
      <c r="S539" s="243"/>
      <c r="T539" s="244"/>
      <c r="AT539" s="245" t="s">
        <v>150</v>
      </c>
      <c r="AU539" s="245" t="s">
        <v>86</v>
      </c>
      <c r="AV539" s="12" t="s">
        <v>84</v>
      </c>
      <c r="AW539" s="12" t="s">
        <v>32</v>
      </c>
      <c r="AX539" s="12" t="s">
        <v>76</v>
      </c>
      <c r="AY539" s="245" t="s">
        <v>141</v>
      </c>
    </row>
    <row r="540" s="13" customFormat="1">
      <c r="B540" s="246"/>
      <c r="C540" s="247"/>
      <c r="D540" s="237" t="s">
        <v>150</v>
      </c>
      <c r="E540" s="248" t="s">
        <v>1</v>
      </c>
      <c r="F540" s="249" t="s">
        <v>743</v>
      </c>
      <c r="G540" s="247"/>
      <c r="H540" s="250">
        <v>21.565000000000001</v>
      </c>
      <c r="I540" s="251"/>
      <c r="J540" s="247"/>
      <c r="K540" s="247"/>
      <c r="L540" s="252"/>
      <c r="M540" s="257"/>
      <c r="N540" s="258"/>
      <c r="O540" s="258"/>
      <c r="P540" s="258"/>
      <c r="Q540" s="258"/>
      <c r="R540" s="258"/>
      <c r="S540" s="258"/>
      <c r="T540" s="259"/>
      <c r="AT540" s="256" t="s">
        <v>150</v>
      </c>
      <c r="AU540" s="256" t="s">
        <v>86</v>
      </c>
      <c r="AV540" s="13" t="s">
        <v>86</v>
      </c>
      <c r="AW540" s="13" t="s">
        <v>32</v>
      </c>
      <c r="AX540" s="13" t="s">
        <v>84</v>
      </c>
      <c r="AY540" s="256" t="s">
        <v>141</v>
      </c>
    </row>
    <row r="541" s="1" customFormat="1" ht="16.5" customHeight="1">
      <c r="B541" s="37"/>
      <c r="C541" s="222" t="s">
        <v>744</v>
      </c>
      <c r="D541" s="222" t="s">
        <v>144</v>
      </c>
      <c r="E541" s="223" t="s">
        <v>745</v>
      </c>
      <c r="F541" s="224" t="s">
        <v>746</v>
      </c>
      <c r="G541" s="225" t="s">
        <v>264</v>
      </c>
      <c r="H541" s="226">
        <v>1194.4090000000001</v>
      </c>
      <c r="I541" s="227"/>
      <c r="J541" s="228">
        <f>ROUND(I541*H541,2)</f>
        <v>0</v>
      </c>
      <c r="K541" s="224" t="s">
        <v>1</v>
      </c>
      <c r="L541" s="42"/>
      <c r="M541" s="229" t="s">
        <v>1</v>
      </c>
      <c r="N541" s="230" t="s">
        <v>41</v>
      </c>
      <c r="O541" s="85"/>
      <c r="P541" s="231">
        <f>O541*H541</f>
        <v>0</v>
      </c>
      <c r="Q541" s="231">
        <v>0</v>
      </c>
      <c r="R541" s="231">
        <f>Q541*H541</f>
        <v>0</v>
      </c>
      <c r="S541" s="231">
        <v>0</v>
      </c>
      <c r="T541" s="232">
        <f>S541*H541</f>
        <v>0</v>
      </c>
      <c r="AR541" s="233" t="s">
        <v>140</v>
      </c>
      <c r="AT541" s="233" t="s">
        <v>144</v>
      </c>
      <c r="AU541" s="233" t="s">
        <v>86</v>
      </c>
      <c r="AY541" s="16" t="s">
        <v>141</v>
      </c>
      <c r="BE541" s="234">
        <f>IF(N541="základní",J541,0)</f>
        <v>0</v>
      </c>
      <c r="BF541" s="234">
        <f>IF(N541="snížená",J541,0)</f>
        <v>0</v>
      </c>
      <c r="BG541" s="234">
        <f>IF(N541="zákl. přenesená",J541,0)</f>
        <v>0</v>
      </c>
      <c r="BH541" s="234">
        <f>IF(N541="sníž. přenesená",J541,0)</f>
        <v>0</v>
      </c>
      <c r="BI541" s="234">
        <f>IF(N541="nulová",J541,0)</f>
        <v>0</v>
      </c>
      <c r="BJ541" s="16" t="s">
        <v>84</v>
      </c>
      <c r="BK541" s="234">
        <f>ROUND(I541*H541,2)</f>
        <v>0</v>
      </c>
      <c r="BL541" s="16" t="s">
        <v>140</v>
      </c>
      <c r="BM541" s="233" t="s">
        <v>747</v>
      </c>
    </row>
    <row r="542" s="13" customFormat="1">
      <c r="B542" s="246"/>
      <c r="C542" s="247"/>
      <c r="D542" s="237" t="s">
        <v>150</v>
      </c>
      <c r="E542" s="248" t="s">
        <v>1</v>
      </c>
      <c r="F542" s="249" t="s">
        <v>748</v>
      </c>
      <c r="G542" s="247"/>
      <c r="H542" s="250">
        <v>1194.4090000000001</v>
      </c>
      <c r="I542" s="251"/>
      <c r="J542" s="247"/>
      <c r="K542" s="247"/>
      <c r="L542" s="252"/>
      <c r="M542" s="257"/>
      <c r="N542" s="258"/>
      <c r="O542" s="258"/>
      <c r="P542" s="258"/>
      <c r="Q542" s="258"/>
      <c r="R542" s="258"/>
      <c r="S542" s="258"/>
      <c r="T542" s="259"/>
      <c r="AT542" s="256" t="s">
        <v>150</v>
      </c>
      <c r="AU542" s="256" t="s">
        <v>86</v>
      </c>
      <c r="AV542" s="13" t="s">
        <v>86</v>
      </c>
      <c r="AW542" s="13" t="s">
        <v>32</v>
      </c>
      <c r="AX542" s="13" t="s">
        <v>84</v>
      </c>
      <c r="AY542" s="256" t="s">
        <v>141</v>
      </c>
    </row>
    <row r="543" s="1" customFormat="1" ht="16.5" customHeight="1">
      <c r="B543" s="37"/>
      <c r="C543" s="222" t="s">
        <v>749</v>
      </c>
      <c r="D543" s="222" t="s">
        <v>144</v>
      </c>
      <c r="E543" s="223" t="s">
        <v>750</v>
      </c>
      <c r="F543" s="224" t="s">
        <v>751</v>
      </c>
      <c r="G543" s="225" t="s">
        <v>264</v>
      </c>
      <c r="H543" s="226">
        <v>439.40100000000001</v>
      </c>
      <c r="I543" s="227"/>
      <c r="J543" s="228">
        <f>ROUND(I543*H543,2)</f>
        <v>0</v>
      </c>
      <c r="K543" s="224" t="s">
        <v>1</v>
      </c>
      <c r="L543" s="42"/>
      <c r="M543" s="229" t="s">
        <v>1</v>
      </c>
      <c r="N543" s="230" t="s">
        <v>41</v>
      </c>
      <c r="O543" s="85"/>
      <c r="P543" s="231">
        <f>O543*H543</f>
        <v>0</v>
      </c>
      <c r="Q543" s="231">
        <v>0</v>
      </c>
      <c r="R543" s="231">
        <f>Q543*H543</f>
        <v>0</v>
      </c>
      <c r="S543" s="231">
        <v>0</v>
      </c>
      <c r="T543" s="232">
        <f>S543*H543</f>
        <v>0</v>
      </c>
      <c r="AR543" s="233" t="s">
        <v>140</v>
      </c>
      <c r="AT543" s="233" t="s">
        <v>144</v>
      </c>
      <c r="AU543" s="233" t="s">
        <v>86</v>
      </c>
      <c r="AY543" s="16" t="s">
        <v>141</v>
      </c>
      <c r="BE543" s="234">
        <f>IF(N543="základní",J543,0)</f>
        <v>0</v>
      </c>
      <c r="BF543" s="234">
        <f>IF(N543="snížená",J543,0)</f>
        <v>0</v>
      </c>
      <c r="BG543" s="234">
        <f>IF(N543="zákl. přenesená",J543,0)</f>
        <v>0</v>
      </c>
      <c r="BH543" s="234">
        <f>IF(N543="sníž. přenesená",J543,0)</f>
        <v>0</v>
      </c>
      <c r="BI543" s="234">
        <f>IF(N543="nulová",J543,0)</f>
        <v>0</v>
      </c>
      <c r="BJ543" s="16" t="s">
        <v>84</v>
      </c>
      <c r="BK543" s="234">
        <f>ROUND(I543*H543,2)</f>
        <v>0</v>
      </c>
      <c r="BL543" s="16" t="s">
        <v>140</v>
      </c>
      <c r="BM543" s="233" t="s">
        <v>752</v>
      </c>
    </row>
    <row r="544" s="11" customFormat="1" ht="25.92" customHeight="1">
      <c r="B544" s="206"/>
      <c r="C544" s="207"/>
      <c r="D544" s="208" t="s">
        <v>75</v>
      </c>
      <c r="E544" s="209" t="s">
        <v>753</v>
      </c>
      <c r="F544" s="209" t="s">
        <v>754</v>
      </c>
      <c r="G544" s="207"/>
      <c r="H544" s="207"/>
      <c r="I544" s="210"/>
      <c r="J544" s="211">
        <f>BK544</f>
        <v>0</v>
      </c>
      <c r="K544" s="207"/>
      <c r="L544" s="212"/>
      <c r="M544" s="213"/>
      <c r="N544" s="214"/>
      <c r="O544" s="214"/>
      <c r="P544" s="215">
        <f>P545</f>
        <v>0</v>
      </c>
      <c r="Q544" s="214"/>
      <c r="R544" s="215">
        <f>R545</f>
        <v>0</v>
      </c>
      <c r="S544" s="214"/>
      <c r="T544" s="216">
        <f>T545</f>
        <v>0</v>
      </c>
      <c r="AR544" s="217" t="s">
        <v>84</v>
      </c>
      <c r="AT544" s="218" t="s">
        <v>75</v>
      </c>
      <c r="AU544" s="218" t="s">
        <v>76</v>
      </c>
      <c r="AY544" s="217" t="s">
        <v>141</v>
      </c>
      <c r="BK544" s="219">
        <f>BK545</f>
        <v>0</v>
      </c>
    </row>
    <row r="545" s="1" customFormat="1" ht="36" customHeight="1">
      <c r="B545" s="37"/>
      <c r="C545" s="222" t="s">
        <v>755</v>
      </c>
      <c r="D545" s="222" t="s">
        <v>144</v>
      </c>
      <c r="E545" s="223" t="s">
        <v>756</v>
      </c>
      <c r="F545" s="224" t="s">
        <v>757</v>
      </c>
      <c r="G545" s="225" t="s">
        <v>264</v>
      </c>
      <c r="H545" s="226">
        <v>807.64200000000005</v>
      </c>
      <c r="I545" s="227"/>
      <c r="J545" s="228">
        <f>ROUND(I545*H545,2)</f>
        <v>0</v>
      </c>
      <c r="K545" s="224" t="s">
        <v>177</v>
      </c>
      <c r="L545" s="42"/>
      <c r="M545" s="229" t="s">
        <v>1</v>
      </c>
      <c r="N545" s="230" t="s">
        <v>41</v>
      </c>
      <c r="O545" s="85"/>
      <c r="P545" s="231">
        <f>O545*H545</f>
        <v>0</v>
      </c>
      <c r="Q545" s="231">
        <v>0</v>
      </c>
      <c r="R545" s="231">
        <f>Q545*H545</f>
        <v>0</v>
      </c>
      <c r="S545" s="231">
        <v>0</v>
      </c>
      <c r="T545" s="232">
        <f>S545*H545</f>
        <v>0</v>
      </c>
      <c r="AR545" s="233" t="s">
        <v>140</v>
      </c>
      <c r="AT545" s="233" t="s">
        <v>144</v>
      </c>
      <c r="AU545" s="233" t="s">
        <v>84</v>
      </c>
      <c r="AY545" s="16" t="s">
        <v>141</v>
      </c>
      <c r="BE545" s="234">
        <f>IF(N545="základní",J545,0)</f>
        <v>0</v>
      </c>
      <c r="BF545" s="234">
        <f>IF(N545="snížená",J545,0)</f>
        <v>0</v>
      </c>
      <c r="BG545" s="234">
        <f>IF(N545="zákl. přenesená",J545,0)</f>
        <v>0</v>
      </c>
      <c r="BH545" s="234">
        <f>IF(N545="sníž. přenesená",J545,0)</f>
        <v>0</v>
      </c>
      <c r="BI545" s="234">
        <f>IF(N545="nulová",J545,0)</f>
        <v>0</v>
      </c>
      <c r="BJ545" s="16" t="s">
        <v>84</v>
      </c>
      <c r="BK545" s="234">
        <f>ROUND(I545*H545,2)</f>
        <v>0</v>
      </c>
      <c r="BL545" s="16" t="s">
        <v>140</v>
      </c>
      <c r="BM545" s="233" t="s">
        <v>758</v>
      </c>
    </row>
    <row r="546" s="11" customFormat="1" ht="25.92" customHeight="1">
      <c r="B546" s="206"/>
      <c r="C546" s="207"/>
      <c r="D546" s="208" t="s">
        <v>75</v>
      </c>
      <c r="E546" s="209" t="s">
        <v>759</v>
      </c>
      <c r="F546" s="209" t="s">
        <v>760</v>
      </c>
      <c r="G546" s="207"/>
      <c r="H546" s="207"/>
      <c r="I546" s="210"/>
      <c r="J546" s="211">
        <f>BK546</f>
        <v>0</v>
      </c>
      <c r="K546" s="207"/>
      <c r="L546" s="212"/>
      <c r="M546" s="213"/>
      <c r="N546" s="214"/>
      <c r="O546" s="214"/>
      <c r="P546" s="215">
        <f>P547</f>
        <v>0</v>
      </c>
      <c r="Q546" s="214"/>
      <c r="R546" s="215">
        <f>R547</f>
        <v>34.672853250000003</v>
      </c>
      <c r="S546" s="214"/>
      <c r="T546" s="216">
        <f>T547</f>
        <v>0</v>
      </c>
      <c r="AR546" s="217" t="s">
        <v>86</v>
      </c>
      <c r="AT546" s="218" t="s">
        <v>75</v>
      </c>
      <c r="AU546" s="218" t="s">
        <v>76</v>
      </c>
      <c r="AY546" s="217" t="s">
        <v>141</v>
      </c>
      <c r="BK546" s="219">
        <f>BK547</f>
        <v>0</v>
      </c>
    </row>
    <row r="547" s="11" customFormat="1" ht="22.8" customHeight="1">
      <c r="B547" s="206"/>
      <c r="C547" s="207"/>
      <c r="D547" s="208" t="s">
        <v>75</v>
      </c>
      <c r="E547" s="220" t="s">
        <v>761</v>
      </c>
      <c r="F547" s="220" t="s">
        <v>762</v>
      </c>
      <c r="G547" s="207"/>
      <c r="H547" s="207"/>
      <c r="I547" s="210"/>
      <c r="J547" s="221">
        <f>BK547</f>
        <v>0</v>
      </c>
      <c r="K547" s="207"/>
      <c r="L547" s="212"/>
      <c r="M547" s="213"/>
      <c r="N547" s="214"/>
      <c r="O547" s="214"/>
      <c r="P547" s="215">
        <f>SUM(P548:P555)</f>
        <v>0</v>
      </c>
      <c r="Q547" s="214"/>
      <c r="R547" s="215">
        <f>SUM(R548:R555)</f>
        <v>34.672853250000003</v>
      </c>
      <c r="S547" s="214"/>
      <c r="T547" s="216">
        <f>SUM(T548:T555)</f>
        <v>0</v>
      </c>
      <c r="AR547" s="217" t="s">
        <v>86</v>
      </c>
      <c r="AT547" s="218" t="s">
        <v>75</v>
      </c>
      <c r="AU547" s="218" t="s">
        <v>84</v>
      </c>
      <c r="AY547" s="217" t="s">
        <v>141</v>
      </c>
      <c r="BK547" s="219">
        <f>SUM(BK548:BK555)</f>
        <v>0</v>
      </c>
    </row>
    <row r="548" s="1" customFormat="1" ht="36" customHeight="1">
      <c r="B548" s="37"/>
      <c r="C548" s="222" t="s">
        <v>763</v>
      </c>
      <c r="D548" s="222" t="s">
        <v>144</v>
      </c>
      <c r="E548" s="223" t="s">
        <v>764</v>
      </c>
      <c r="F548" s="224" t="s">
        <v>765</v>
      </c>
      <c r="G548" s="225" t="s">
        <v>176</v>
      </c>
      <c r="H548" s="226">
        <v>1996.781</v>
      </c>
      <c r="I548" s="227"/>
      <c r="J548" s="228">
        <f>ROUND(I548*H548,2)</f>
        <v>0</v>
      </c>
      <c r="K548" s="224" t="s">
        <v>186</v>
      </c>
      <c r="L548" s="42"/>
      <c r="M548" s="229" t="s">
        <v>1</v>
      </c>
      <c r="N548" s="230" t="s">
        <v>41</v>
      </c>
      <c r="O548" s="85"/>
      <c r="P548" s="231">
        <f>O548*H548</f>
        <v>0</v>
      </c>
      <c r="Q548" s="231">
        <v>0</v>
      </c>
      <c r="R548" s="231">
        <f>Q548*H548</f>
        <v>0</v>
      </c>
      <c r="S548" s="231">
        <v>0</v>
      </c>
      <c r="T548" s="232">
        <f>S548*H548</f>
        <v>0</v>
      </c>
      <c r="AR548" s="233" t="s">
        <v>291</v>
      </c>
      <c r="AT548" s="233" t="s">
        <v>144</v>
      </c>
      <c r="AU548" s="233" t="s">
        <v>86</v>
      </c>
      <c r="AY548" s="16" t="s">
        <v>141</v>
      </c>
      <c r="BE548" s="234">
        <f>IF(N548="základní",J548,0)</f>
        <v>0</v>
      </c>
      <c r="BF548" s="234">
        <f>IF(N548="snížená",J548,0)</f>
        <v>0</v>
      </c>
      <c r="BG548" s="234">
        <f>IF(N548="zákl. přenesená",J548,0)</f>
        <v>0</v>
      </c>
      <c r="BH548" s="234">
        <f>IF(N548="sníž. přenesená",J548,0)</f>
        <v>0</v>
      </c>
      <c r="BI548" s="234">
        <f>IF(N548="nulová",J548,0)</f>
        <v>0</v>
      </c>
      <c r="BJ548" s="16" t="s">
        <v>84</v>
      </c>
      <c r="BK548" s="234">
        <f>ROUND(I548*H548,2)</f>
        <v>0</v>
      </c>
      <c r="BL548" s="16" t="s">
        <v>291</v>
      </c>
      <c r="BM548" s="233" t="s">
        <v>766</v>
      </c>
    </row>
    <row r="549" s="13" customFormat="1">
      <c r="B549" s="246"/>
      <c r="C549" s="247"/>
      <c r="D549" s="237" t="s">
        <v>150</v>
      </c>
      <c r="E549" s="248" t="s">
        <v>1</v>
      </c>
      <c r="F549" s="249" t="s">
        <v>767</v>
      </c>
      <c r="G549" s="247"/>
      <c r="H549" s="250">
        <v>299.62</v>
      </c>
      <c r="I549" s="251"/>
      <c r="J549" s="247"/>
      <c r="K549" s="247"/>
      <c r="L549" s="252"/>
      <c r="M549" s="257"/>
      <c r="N549" s="258"/>
      <c r="O549" s="258"/>
      <c r="P549" s="258"/>
      <c r="Q549" s="258"/>
      <c r="R549" s="258"/>
      <c r="S549" s="258"/>
      <c r="T549" s="259"/>
      <c r="AT549" s="256" t="s">
        <v>150</v>
      </c>
      <c r="AU549" s="256" t="s">
        <v>86</v>
      </c>
      <c r="AV549" s="13" t="s">
        <v>86</v>
      </c>
      <c r="AW549" s="13" t="s">
        <v>32</v>
      </c>
      <c r="AX549" s="13" t="s">
        <v>76</v>
      </c>
      <c r="AY549" s="256" t="s">
        <v>141</v>
      </c>
    </row>
    <row r="550" s="13" customFormat="1">
      <c r="B550" s="246"/>
      <c r="C550" s="247"/>
      <c r="D550" s="237" t="s">
        <v>150</v>
      </c>
      <c r="E550" s="248" t="s">
        <v>1</v>
      </c>
      <c r="F550" s="249" t="s">
        <v>768</v>
      </c>
      <c r="G550" s="247"/>
      <c r="H550" s="250">
        <v>1395.3520000000001</v>
      </c>
      <c r="I550" s="251"/>
      <c r="J550" s="247"/>
      <c r="K550" s="247"/>
      <c r="L550" s="252"/>
      <c r="M550" s="257"/>
      <c r="N550" s="258"/>
      <c r="O550" s="258"/>
      <c r="P550" s="258"/>
      <c r="Q550" s="258"/>
      <c r="R550" s="258"/>
      <c r="S550" s="258"/>
      <c r="T550" s="259"/>
      <c r="AT550" s="256" t="s">
        <v>150</v>
      </c>
      <c r="AU550" s="256" t="s">
        <v>86</v>
      </c>
      <c r="AV550" s="13" t="s">
        <v>86</v>
      </c>
      <c r="AW550" s="13" t="s">
        <v>32</v>
      </c>
      <c r="AX550" s="13" t="s">
        <v>76</v>
      </c>
      <c r="AY550" s="256" t="s">
        <v>141</v>
      </c>
    </row>
    <row r="551" s="13" customFormat="1">
      <c r="B551" s="246"/>
      <c r="C551" s="247"/>
      <c r="D551" s="237" t="s">
        <v>150</v>
      </c>
      <c r="E551" s="248" t="s">
        <v>1</v>
      </c>
      <c r="F551" s="249" t="s">
        <v>769</v>
      </c>
      <c r="G551" s="247"/>
      <c r="H551" s="250">
        <v>301.80900000000003</v>
      </c>
      <c r="I551" s="251"/>
      <c r="J551" s="247"/>
      <c r="K551" s="247"/>
      <c r="L551" s="252"/>
      <c r="M551" s="257"/>
      <c r="N551" s="258"/>
      <c r="O551" s="258"/>
      <c r="P551" s="258"/>
      <c r="Q551" s="258"/>
      <c r="R551" s="258"/>
      <c r="S551" s="258"/>
      <c r="T551" s="259"/>
      <c r="AT551" s="256" t="s">
        <v>150</v>
      </c>
      <c r="AU551" s="256" t="s">
        <v>86</v>
      </c>
      <c r="AV551" s="13" t="s">
        <v>86</v>
      </c>
      <c r="AW551" s="13" t="s">
        <v>32</v>
      </c>
      <c r="AX551" s="13" t="s">
        <v>76</v>
      </c>
      <c r="AY551" s="256" t="s">
        <v>141</v>
      </c>
    </row>
    <row r="552" s="14" customFormat="1">
      <c r="B552" s="260"/>
      <c r="C552" s="261"/>
      <c r="D552" s="237" t="s">
        <v>150</v>
      </c>
      <c r="E552" s="262" t="s">
        <v>1</v>
      </c>
      <c r="F552" s="263" t="s">
        <v>183</v>
      </c>
      <c r="G552" s="261"/>
      <c r="H552" s="264">
        <v>1996.7810000000002</v>
      </c>
      <c r="I552" s="265"/>
      <c r="J552" s="261"/>
      <c r="K552" s="261"/>
      <c r="L552" s="266"/>
      <c r="M552" s="267"/>
      <c r="N552" s="268"/>
      <c r="O552" s="268"/>
      <c r="P552" s="268"/>
      <c r="Q552" s="268"/>
      <c r="R552" s="268"/>
      <c r="S552" s="268"/>
      <c r="T552" s="269"/>
      <c r="AT552" s="270" t="s">
        <v>150</v>
      </c>
      <c r="AU552" s="270" t="s">
        <v>86</v>
      </c>
      <c r="AV552" s="14" t="s">
        <v>140</v>
      </c>
      <c r="AW552" s="14" t="s">
        <v>32</v>
      </c>
      <c r="AX552" s="14" t="s">
        <v>84</v>
      </c>
      <c r="AY552" s="270" t="s">
        <v>141</v>
      </c>
    </row>
    <row r="553" s="1" customFormat="1" ht="24" customHeight="1">
      <c r="B553" s="37"/>
      <c r="C553" s="271" t="s">
        <v>770</v>
      </c>
      <c r="D553" s="271" t="s">
        <v>261</v>
      </c>
      <c r="E553" s="272" t="s">
        <v>771</v>
      </c>
      <c r="F553" s="273" t="s">
        <v>772</v>
      </c>
      <c r="G553" s="274" t="s">
        <v>176</v>
      </c>
      <c r="H553" s="275">
        <v>2201.451</v>
      </c>
      <c r="I553" s="276"/>
      <c r="J553" s="277">
        <f>ROUND(I553*H553,2)</f>
        <v>0</v>
      </c>
      <c r="K553" s="273" t="s">
        <v>186</v>
      </c>
      <c r="L553" s="278"/>
      <c r="M553" s="279" t="s">
        <v>1</v>
      </c>
      <c r="N553" s="280" t="s">
        <v>41</v>
      </c>
      <c r="O553" s="85"/>
      <c r="P553" s="231">
        <f>O553*H553</f>
        <v>0</v>
      </c>
      <c r="Q553" s="231">
        <v>0.01575</v>
      </c>
      <c r="R553" s="231">
        <f>Q553*H553</f>
        <v>34.672853250000003</v>
      </c>
      <c r="S553" s="231">
        <v>0</v>
      </c>
      <c r="T553" s="232">
        <f>S553*H553</f>
        <v>0</v>
      </c>
      <c r="AR553" s="233" t="s">
        <v>397</v>
      </c>
      <c r="AT553" s="233" t="s">
        <v>261</v>
      </c>
      <c r="AU553" s="233" t="s">
        <v>86</v>
      </c>
      <c r="AY553" s="16" t="s">
        <v>141</v>
      </c>
      <c r="BE553" s="234">
        <f>IF(N553="základní",J553,0)</f>
        <v>0</v>
      </c>
      <c r="BF553" s="234">
        <f>IF(N553="snížená",J553,0)</f>
        <v>0</v>
      </c>
      <c r="BG553" s="234">
        <f>IF(N553="zákl. přenesená",J553,0)</f>
        <v>0</v>
      </c>
      <c r="BH553" s="234">
        <f>IF(N553="sníž. přenesená",J553,0)</f>
        <v>0</v>
      </c>
      <c r="BI553" s="234">
        <f>IF(N553="nulová",J553,0)</f>
        <v>0</v>
      </c>
      <c r="BJ553" s="16" t="s">
        <v>84</v>
      </c>
      <c r="BK553" s="234">
        <f>ROUND(I553*H553,2)</f>
        <v>0</v>
      </c>
      <c r="BL553" s="16" t="s">
        <v>291</v>
      </c>
      <c r="BM553" s="233" t="s">
        <v>773</v>
      </c>
    </row>
    <row r="554" s="13" customFormat="1">
      <c r="B554" s="246"/>
      <c r="C554" s="247"/>
      <c r="D554" s="237" t="s">
        <v>150</v>
      </c>
      <c r="E554" s="248" t="s">
        <v>1</v>
      </c>
      <c r="F554" s="249" t="s">
        <v>774</v>
      </c>
      <c r="G554" s="247"/>
      <c r="H554" s="250">
        <v>2096.6199999999999</v>
      </c>
      <c r="I554" s="251"/>
      <c r="J554" s="247"/>
      <c r="K554" s="247"/>
      <c r="L554" s="252"/>
      <c r="M554" s="257"/>
      <c r="N554" s="258"/>
      <c r="O554" s="258"/>
      <c r="P554" s="258"/>
      <c r="Q554" s="258"/>
      <c r="R554" s="258"/>
      <c r="S554" s="258"/>
      <c r="T554" s="259"/>
      <c r="AT554" s="256" t="s">
        <v>150</v>
      </c>
      <c r="AU554" s="256" t="s">
        <v>86</v>
      </c>
      <c r="AV554" s="13" t="s">
        <v>86</v>
      </c>
      <c r="AW554" s="13" t="s">
        <v>32</v>
      </c>
      <c r="AX554" s="13" t="s">
        <v>84</v>
      </c>
      <c r="AY554" s="256" t="s">
        <v>141</v>
      </c>
    </row>
    <row r="555" s="13" customFormat="1">
      <c r="B555" s="246"/>
      <c r="C555" s="247"/>
      <c r="D555" s="237" t="s">
        <v>150</v>
      </c>
      <c r="E555" s="247"/>
      <c r="F555" s="249" t="s">
        <v>775</v>
      </c>
      <c r="G555" s="247"/>
      <c r="H555" s="250">
        <v>2201.451</v>
      </c>
      <c r="I555" s="251"/>
      <c r="J555" s="247"/>
      <c r="K555" s="247"/>
      <c r="L555" s="252"/>
      <c r="M555" s="257"/>
      <c r="N555" s="258"/>
      <c r="O555" s="258"/>
      <c r="P555" s="258"/>
      <c r="Q555" s="258"/>
      <c r="R555" s="258"/>
      <c r="S555" s="258"/>
      <c r="T555" s="259"/>
      <c r="AT555" s="256" t="s">
        <v>150</v>
      </c>
      <c r="AU555" s="256" t="s">
        <v>86</v>
      </c>
      <c r="AV555" s="13" t="s">
        <v>86</v>
      </c>
      <c r="AW555" s="13" t="s">
        <v>4</v>
      </c>
      <c r="AX555" s="13" t="s">
        <v>84</v>
      </c>
      <c r="AY555" s="256" t="s">
        <v>141</v>
      </c>
    </row>
    <row r="556" s="11" customFormat="1" ht="25.92" customHeight="1">
      <c r="B556" s="206"/>
      <c r="C556" s="207"/>
      <c r="D556" s="208" t="s">
        <v>75</v>
      </c>
      <c r="E556" s="209" t="s">
        <v>138</v>
      </c>
      <c r="F556" s="209" t="s">
        <v>139</v>
      </c>
      <c r="G556" s="207"/>
      <c r="H556" s="207"/>
      <c r="I556" s="210"/>
      <c r="J556" s="211">
        <f>BK556</f>
        <v>0</v>
      </c>
      <c r="K556" s="207"/>
      <c r="L556" s="212"/>
      <c r="M556" s="213"/>
      <c r="N556" s="214"/>
      <c r="O556" s="214"/>
      <c r="P556" s="215">
        <f>P557</f>
        <v>0</v>
      </c>
      <c r="Q556" s="214"/>
      <c r="R556" s="215">
        <f>R557</f>
        <v>0</v>
      </c>
      <c r="S556" s="214"/>
      <c r="T556" s="216">
        <f>T557</f>
        <v>0</v>
      </c>
      <c r="AR556" s="217" t="s">
        <v>140</v>
      </c>
      <c r="AT556" s="218" t="s">
        <v>75</v>
      </c>
      <c r="AU556" s="218" t="s">
        <v>76</v>
      </c>
      <c r="AY556" s="217" t="s">
        <v>141</v>
      </c>
      <c r="BK556" s="219">
        <f>BK557</f>
        <v>0</v>
      </c>
    </row>
    <row r="557" s="11" customFormat="1" ht="22.8" customHeight="1">
      <c r="B557" s="206"/>
      <c r="C557" s="207"/>
      <c r="D557" s="208" t="s">
        <v>75</v>
      </c>
      <c r="E557" s="220" t="s">
        <v>142</v>
      </c>
      <c r="F557" s="220" t="s">
        <v>143</v>
      </c>
      <c r="G557" s="207"/>
      <c r="H557" s="207"/>
      <c r="I557" s="210"/>
      <c r="J557" s="221">
        <f>BK557</f>
        <v>0</v>
      </c>
      <c r="K557" s="207"/>
      <c r="L557" s="212"/>
      <c r="M557" s="213"/>
      <c r="N557" s="214"/>
      <c r="O557" s="214"/>
      <c r="P557" s="215">
        <f>SUM(P558:P599)</f>
        <v>0</v>
      </c>
      <c r="Q557" s="214"/>
      <c r="R557" s="215">
        <f>SUM(R558:R599)</f>
        <v>0</v>
      </c>
      <c r="S557" s="214"/>
      <c r="T557" s="216">
        <f>SUM(T558:T599)</f>
        <v>0</v>
      </c>
      <c r="AR557" s="217" t="s">
        <v>140</v>
      </c>
      <c r="AT557" s="218" t="s">
        <v>75</v>
      </c>
      <c r="AU557" s="218" t="s">
        <v>84</v>
      </c>
      <c r="AY557" s="217" t="s">
        <v>141</v>
      </c>
      <c r="BK557" s="219">
        <f>SUM(BK558:BK599)</f>
        <v>0</v>
      </c>
    </row>
    <row r="558" s="1" customFormat="1" ht="24" customHeight="1">
      <c r="B558" s="37"/>
      <c r="C558" s="222" t="s">
        <v>776</v>
      </c>
      <c r="D558" s="222" t="s">
        <v>144</v>
      </c>
      <c r="E558" s="223" t="s">
        <v>777</v>
      </c>
      <c r="F558" s="224" t="s">
        <v>778</v>
      </c>
      <c r="G558" s="225" t="s">
        <v>201</v>
      </c>
      <c r="H558" s="226">
        <v>54.542999999999999</v>
      </c>
      <c r="I558" s="227"/>
      <c r="J558" s="228">
        <f>ROUND(I558*H558,2)</f>
        <v>0</v>
      </c>
      <c r="K558" s="224" t="s">
        <v>1</v>
      </c>
      <c r="L558" s="42"/>
      <c r="M558" s="229" t="s">
        <v>1</v>
      </c>
      <c r="N558" s="230" t="s">
        <v>41</v>
      </c>
      <c r="O558" s="85"/>
      <c r="P558" s="231">
        <f>O558*H558</f>
        <v>0</v>
      </c>
      <c r="Q558" s="231">
        <v>0</v>
      </c>
      <c r="R558" s="231">
        <f>Q558*H558</f>
        <v>0</v>
      </c>
      <c r="S558" s="231">
        <v>0</v>
      </c>
      <c r="T558" s="232">
        <f>S558*H558</f>
        <v>0</v>
      </c>
      <c r="AR558" s="233" t="s">
        <v>148</v>
      </c>
      <c r="AT558" s="233" t="s">
        <v>144</v>
      </c>
      <c r="AU558" s="233" t="s">
        <v>86</v>
      </c>
      <c r="AY558" s="16" t="s">
        <v>141</v>
      </c>
      <c r="BE558" s="234">
        <f>IF(N558="základní",J558,0)</f>
        <v>0</v>
      </c>
      <c r="BF558" s="234">
        <f>IF(N558="snížená",J558,0)</f>
        <v>0</v>
      </c>
      <c r="BG558" s="234">
        <f>IF(N558="zákl. přenesená",J558,0)</f>
        <v>0</v>
      </c>
      <c r="BH558" s="234">
        <f>IF(N558="sníž. přenesená",J558,0)</f>
        <v>0</v>
      </c>
      <c r="BI558" s="234">
        <f>IF(N558="nulová",J558,0)</f>
        <v>0</v>
      </c>
      <c r="BJ558" s="16" t="s">
        <v>84</v>
      </c>
      <c r="BK558" s="234">
        <f>ROUND(I558*H558,2)</f>
        <v>0</v>
      </c>
      <c r="BL558" s="16" t="s">
        <v>148</v>
      </c>
      <c r="BM558" s="233" t="s">
        <v>779</v>
      </c>
    </row>
    <row r="559" s="12" customFormat="1">
      <c r="B559" s="235"/>
      <c r="C559" s="236"/>
      <c r="D559" s="237" t="s">
        <v>150</v>
      </c>
      <c r="E559" s="238" t="s">
        <v>1</v>
      </c>
      <c r="F559" s="239" t="s">
        <v>780</v>
      </c>
      <c r="G559" s="236"/>
      <c r="H559" s="238" t="s">
        <v>1</v>
      </c>
      <c r="I559" s="240"/>
      <c r="J559" s="236"/>
      <c r="K559" s="236"/>
      <c r="L559" s="241"/>
      <c r="M559" s="242"/>
      <c r="N559" s="243"/>
      <c r="O559" s="243"/>
      <c r="P559" s="243"/>
      <c r="Q559" s="243"/>
      <c r="R559" s="243"/>
      <c r="S559" s="243"/>
      <c r="T559" s="244"/>
      <c r="AT559" s="245" t="s">
        <v>150</v>
      </c>
      <c r="AU559" s="245" t="s">
        <v>86</v>
      </c>
      <c r="AV559" s="12" t="s">
        <v>84</v>
      </c>
      <c r="AW559" s="12" t="s">
        <v>32</v>
      </c>
      <c r="AX559" s="12" t="s">
        <v>76</v>
      </c>
      <c r="AY559" s="245" t="s">
        <v>141</v>
      </c>
    </row>
    <row r="560" s="12" customFormat="1">
      <c r="B560" s="235"/>
      <c r="C560" s="236"/>
      <c r="D560" s="237" t="s">
        <v>150</v>
      </c>
      <c r="E560" s="238" t="s">
        <v>1</v>
      </c>
      <c r="F560" s="239" t="s">
        <v>781</v>
      </c>
      <c r="G560" s="236"/>
      <c r="H560" s="238" t="s">
        <v>1</v>
      </c>
      <c r="I560" s="240"/>
      <c r="J560" s="236"/>
      <c r="K560" s="236"/>
      <c r="L560" s="241"/>
      <c r="M560" s="242"/>
      <c r="N560" s="243"/>
      <c r="O560" s="243"/>
      <c r="P560" s="243"/>
      <c r="Q560" s="243"/>
      <c r="R560" s="243"/>
      <c r="S560" s="243"/>
      <c r="T560" s="244"/>
      <c r="AT560" s="245" t="s">
        <v>150</v>
      </c>
      <c r="AU560" s="245" t="s">
        <v>86</v>
      </c>
      <c r="AV560" s="12" t="s">
        <v>84</v>
      </c>
      <c r="AW560" s="12" t="s">
        <v>32</v>
      </c>
      <c r="AX560" s="12" t="s">
        <v>76</v>
      </c>
      <c r="AY560" s="245" t="s">
        <v>141</v>
      </c>
    </row>
    <row r="561" s="12" customFormat="1">
      <c r="B561" s="235"/>
      <c r="C561" s="236"/>
      <c r="D561" s="237" t="s">
        <v>150</v>
      </c>
      <c r="E561" s="238" t="s">
        <v>1</v>
      </c>
      <c r="F561" s="239" t="s">
        <v>782</v>
      </c>
      <c r="G561" s="236"/>
      <c r="H561" s="238" t="s">
        <v>1</v>
      </c>
      <c r="I561" s="240"/>
      <c r="J561" s="236"/>
      <c r="K561" s="236"/>
      <c r="L561" s="241"/>
      <c r="M561" s="242"/>
      <c r="N561" s="243"/>
      <c r="O561" s="243"/>
      <c r="P561" s="243"/>
      <c r="Q561" s="243"/>
      <c r="R561" s="243"/>
      <c r="S561" s="243"/>
      <c r="T561" s="244"/>
      <c r="AT561" s="245" t="s">
        <v>150</v>
      </c>
      <c r="AU561" s="245" t="s">
        <v>86</v>
      </c>
      <c r="AV561" s="12" t="s">
        <v>84</v>
      </c>
      <c r="AW561" s="12" t="s">
        <v>32</v>
      </c>
      <c r="AX561" s="12" t="s">
        <v>76</v>
      </c>
      <c r="AY561" s="245" t="s">
        <v>141</v>
      </c>
    </row>
    <row r="562" s="12" customFormat="1">
      <c r="B562" s="235"/>
      <c r="C562" s="236"/>
      <c r="D562" s="237" t="s">
        <v>150</v>
      </c>
      <c r="E562" s="238" t="s">
        <v>1</v>
      </c>
      <c r="F562" s="239" t="s">
        <v>783</v>
      </c>
      <c r="G562" s="236"/>
      <c r="H562" s="238" t="s">
        <v>1</v>
      </c>
      <c r="I562" s="240"/>
      <c r="J562" s="236"/>
      <c r="K562" s="236"/>
      <c r="L562" s="241"/>
      <c r="M562" s="242"/>
      <c r="N562" s="243"/>
      <c r="O562" s="243"/>
      <c r="P562" s="243"/>
      <c r="Q562" s="243"/>
      <c r="R562" s="243"/>
      <c r="S562" s="243"/>
      <c r="T562" s="244"/>
      <c r="AT562" s="245" t="s">
        <v>150</v>
      </c>
      <c r="AU562" s="245" t="s">
        <v>86</v>
      </c>
      <c r="AV562" s="12" t="s">
        <v>84</v>
      </c>
      <c r="AW562" s="12" t="s">
        <v>32</v>
      </c>
      <c r="AX562" s="12" t="s">
        <v>76</v>
      </c>
      <c r="AY562" s="245" t="s">
        <v>141</v>
      </c>
    </row>
    <row r="563" s="12" customFormat="1">
      <c r="B563" s="235"/>
      <c r="C563" s="236"/>
      <c r="D563" s="237" t="s">
        <v>150</v>
      </c>
      <c r="E563" s="238" t="s">
        <v>1</v>
      </c>
      <c r="F563" s="239" t="s">
        <v>647</v>
      </c>
      <c r="G563" s="236"/>
      <c r="H563" s="238" t="s">
        <v>1</v>
      </c>
      <c r="I563" s="240"/>
      <c r="J563" s="236"/>
      <c r="K563" s="236"/>
      <c r="L563" s="241"/>
      <c r="M563" s="242"/>
      <c r="N563" s="243"/>
      <c r="O563" s="243"/>
      <c r="P563" s="243"/>
      <c r="Q563" s="243"/>
      <c r="R563" s="243"/>
      <c r="S563" s="243"/>
      <c r="T563" s="244"/>
      <c r="AT563" s="245" t="s">
        <v>150</v>
      </c>
      <c r="AU563" s="245" t="s">
        <v>86</v>
      </c>
      <c r="AV563" s="12" t="s">
        <v>84</v>
      </c>
      <c r="AW563" s="12" t="s">
        <v>32</v>
      </c>
      <c r="AX563" s="12" t="s">
        <v>76</v>
      </c>
      <c r="AY563" s="245" t="s">
        <v>141</v>
      </c>
    </row>
    <row r="564" s="12" customFormat="1">
      <c r="B564" s="235"/>
      <c r="C564" s="236"/>
      <c r="D564" s="237" t="s">
        <v>150</v>
      </c>
      <c r="E564" s="238" t="s">
        <v>1</v>
      </c>
      <c r="F564" s="239" t="s">
        <v>784</v>
      </c>
      <c r="G564" s="236"/>
      <c r="H564" s="238" t="s">
        <v>1</v>
      </c>
      <c r="I564" s="240"/>
      <c r="J564" s="236"/>
      <c r="K564" s="236"/>
      <c r="L564" s="241"/>
      <c r="M564" s="242"/>
      <c r="N564" s="243"/>
      <c r="O564" s="243"/>
      <c r="P564" s="243"/>
      <c r="Q564" s="243"/>
      <c r="R564" s="243"/>
      <c r="S564" s="243"/>
      <c r="T564" s="244"/>
      <c r="AT564" s="245" t="s">
        <v>150</v>
      </c>
      <c r="AU564" s="245" t="s">
        <v>86</v>
      </c>
      <c r="AV564" s="12" t="s">
        <v>84</v>
      </c>
      <c r="AW564" s="12" t="s">
        <v>32</v>
      </c>
      <c r="AX564" s="12" t="s">
        <v>76</v>
      </c>
      <c r="AY564" s="245" t="s">
        <v>141</v>
      </c>
    </row>
    <row r="565" s="13" customFormat="1">
      <c r="B565" s="246"/>
      <c r="C565" s="247"/>
      <c r="D565" s="237" t="s">
        <v>150</v>
      </c>
      <c r="E565" s="248" t="s">
        <v>1</v>
      </c>
      <c r="F565" s="249" t="s">
        <v>785</v>
      </c>
      <c r="G565" s="247"/>
      <c r="H565" s="250">
        <v>54.542999999999999</v>
      </c>
      <c r="I565" s="251"/>
      <c r="J565" s="247"/>
      <c r="K565" s="247"/>
      <c r="L565" s="252"/>
      <c r="M565" s="257"/>
      <c r="N565" s="258"/>
      <c r="O565" s="258"/>
      <c r="P565" s="258"/>
      <c r="Q565" s="258"/>
      <c r="R565" s="258"/>
      <c r="S565" s="258"/>
      <c r="T565" s="259"/>
      <c r="AT565" s="256" t="s">
        <v>150</v>
      </c>
      <c r="AU565" s="256" t="s">
        <v>86</v>
      </c>
      <c r="AV565" s="13" t="s">
        <v>86</v>
      </c>
      <c r="AW565" s="13" t="s">
        <v>32</v>
      </c>
      <c r="AX565" s="13" t="s">
        <v>84</v>
      </c>
      <c r="AY565" s="256" t="s">
        <v>141</v>
      </c>
    </row>
    <row r="566" s="1" customFormat="1" ht="24" customHeight="1">
      <c r="B566" s="37"/>
      <c r="C566" s="222" t="s">
        <v>786</v>
      </c>
      <c r="D566" s="222" t="s">
        <v>144</v>
      </c>
      <c r="E566" s="223" t="s">
        <v>787</v>
      </c>
      <c r="F566" s="224" t="s">
        <v>788</v>
      </c>
      <c r="G566" s="225" t="s">
        <v>240</v>
      </c>
      <c r="H566" s="226">
        <v>1060</v>
      </c>
      <c r="I566" s="227"/>
      <c r="J566" s="228">
        <f>ROUND(I566*H566,2)</f>
        <v>0</v>
      </c>
      <c r="K566" s="224" t="s">
        <v>1</v>
      </c>
      <c r="L566" s="42"/>
      <c r="M566" s="229" t="s">
        <v>1</v>
      </c>
      <c r="N566" s="230" t="s">
        <v>41</v>
      </c>
      <c r="O566" s="85"/>
      <c r="P566" s="231">
        <f>O566*H566</f>
        <v>0</v>
      </c>
      <c r="Q566" s="231">
        <v>0</v>
      </c>
      <c r="R566" s="231">
        <f>Q566*H566</f>
        <v>0</v>
      </c>
      <c r="S566" s="231">
        <v>0</v>
      </c>
      <c r="T566" s="232">
        <f>S566*H566</f>
        <v>0</v>
      </c>
      <c r="AR566" s="233" t="s">
        <v>148</v>
      </c>
      <c r="AT566" s="233" t="s">
        <v>144</v>
      </c>
      <c r="AU566" s="233" t="s">
        <v>86</v>
      </c>
      <c r="AY566" s="16" t="s">
        <v>141</v>
      </c>
      <c r="BE566" s="234">
        <f>IF(N566="základní",J566,0)</f>
        <v>0</v>
      </c>
      <c r="BF566" s="234">
        <f>IF(N566="snížená",J566,0)</f>
        <v>0</v>
      </c>
      <c r="BG566" s="234">
        <f>IF(N566="zákl. přenesená",J566,0)</f>
        <v>0</v>
      </c>
      <c r="BH566" s="234">
        <f>IF(N566="sníž. přenesená",J566,0)</f>
        <v>0</v>
      </c>
      <c r="BI566" s="234">
        <f>IF(N566="nulová",J566,0)</f>
        <v>0</v>
      </c>
      <c r="BJ566" s="16" t="s">
        <v>84</v>
      </c>
      <c r="BK566" s="234">
        <f>ROUND(I566*H566,2)</f>
        <v>0</v>
      </c>
      <c r="BL566" s="16" t="s">
        <v>148</v>
      </c>
      <c r="BM566" s="233" t="s">
        <v>789</v>
      </c>
    </row>
    <row r="567" s="12" customFormat="1">
      <c r="B567" s="235"/>
      <c r="C567" s="236"/>
      <c r="D567" s="237" t="s">
        <v>150</v>
      </c>
      <c r="E567" s="238" t="s">
        <v>1</v>
      </c>
      <c r="F567" s="239" t="s">
        <v>790</v>
      </c>
      <c r="G567" s="236"/>
      <c r="H567" s="238" t="s">
        <v>1</v>
      </c>
      <c r="I567" s="240"/>
      <c r="J567" s="236"/>
      <c r="K567" s="236"/>
      <c r="L567" s="241"/>
      <c r="M567" s="242"/>
      <c r="N567" s="243"/>
      <c r="O567" s="243"/>
      <c r="P567" s="243"/>
      <c r="Q567" s="243"/>
      <c r="R567" s="243"/>
      <c r="S567" s="243"/>
      <c r="T567" s="244"/>
      <c r="AT567" s="245" t="s">
        <v>150</v>
      </c>
      <c r="AU567" s="245" t="s">
        <v>86</v>
      </c>
      <c r="AV567" s="12" t="s">
        <v>84</v>
      </c>
      <c r="AW567" s="12" t="s">
        <v>32</v>
      </c>
      <c r="AX567" s="12" t="s">
        <v>76</v>
      </c>
      <c r="AY567" s="245" t="s">
        <v>141</v>
      </c>
    </row>
    <row r="568" s="12" customFormat="1">
      <c r="B568" s="235"/>
      <c r="C568" s="236"/>
      <c r="D568" s="237" t="s">
        <v>150</v>
      </c>
      <c r="E568" s="238" t="s">
        <v>1</v>
      </c>
      <c r="F568" s="239" t="s">
        <v>791</v>
      </c>
      <c r="G568" s="236"/>
      <c r="H568" s="238" t="s">
        <v>1</v>
      </c>
      <c r="I568" s="240"/>
      <c r="J568" s="236"/>
      <c r="K568" s="236"/>
      <c r="L568" s="241"/>
      <c r="M568" s="242"/>
      <c r="N568" s="243"/>
      <c r="O568" s="243"/>
      <c r="P568" s="243"/>
      <c r="Q568" s="243"/>
      <c r="R568" s="243"/>
      <c r="S568" s="243"/>
      <c r="T568" s="244"/>
      <c r="AT568" s="245" t="s">
        <v>150</v>
      </c>
      <c r="AU568" s="245" t="s">
        <v>86</v>
      </c>
      <c r="AV568" s="12" t="s">
        <v>84</v>
      </c>
      <c r="AW568" s="12" t="s">
        <v>32</v>
      </c>
      <c r="AX568" s="12" t="s">
        <v>76</v>
      </c>
      <c r="AY568" s="245" t="s">
        <v>141</v>
      </c>
    </row>
    <row r="569" s="12" customFormat="1">
      <c r="B569" s="235"/>
      <c r="C569" s="236"/>
      <c r="D569" s="237" t="s">
        <v>150</v>
      </c>
      <c r="E569" s="238" t="s">
        <v>1</v>
      </c>
      <c r="F569" s="239" t="s">
        <v>792</v>
      </c>
      <c r="G569" s="236"/>
      <c r="H569" s="238" t="s">
        <v>1</v>
      </c>
      <c r="I569" s="240"/>
      <c r="J569" s="236"/>
      <c r="K569" s="236"/>
      <c r="L569" s="241"/>
      <c r="M569" s="242"/>
      <c r="N569" s="243"/>
      <c r="O569" s="243"/>
      <c r="P569" s="243"/>
      <c r="Q569" s="243"/>
      <c r="R569" s="243"/>
      <c r="S569" s="243"/>
      <c r="T569" s="244"/>
      <c r="AT569" s="245" t="s">
        <v>150</v>
      </c>
      <c r="AU569" s="245" t="s">
        <v>86</v>
      </c>
      <c r="AV569" s="12" t="s">
        <v>84</v>
      </c>
      <c r="AW569" s="12" t="s">
        <v>32</v>
      </c>
      <c r="AX569" s="12" t="s">
        <v>76</v>
      </c>
      <c r="AY569" s="245" t="s">
        <v>141</v>
      </c>
    </row>
    <row r="570" s="12" customFormat="1">
      <c r="B570" s="235"/>
      <c r="C570" s="236"/>
      <c r="D570" s="237" t="s">
        <v>150</v>
      </c>
      <c r="E570" s="238" t="s">
        <v>1</v>
      </c>
      <c r="F570" s="239" t="s">
        <v>537</v>
      </c>
      <c r="G570" s="236"/>
      <c r="H570" s="238" t="s">
        <v>1</v>
      </c>
      <c r="I570" s="240"/>
      <c r="J570" s="236"/>
      <c r="K570" s="236"/>
      <c r="L570" s="241"/>
      <c r="M570" s="242"/>
      <c r="N570" s="243"/>
      <c r="O570" s="243"/>
      <c r="P570" s="243"/>
      <c r="Q570" s="243"/>
      <c r="R570" s="243"/>
      <c r="S570" s="243"/>
      <c r="T570" s="244"/>
      <c r="AT570" s="245" t="s">
        <v>150</v>
      </c>
      <c r="AU570" s="245" t="s">
        <v>86</v>
      </c>
      <c r="AV570" s="12" t="s">
        <v>84</v>
      </c>
      <c r="AW570" s="12" t="s">
        <v>32</v>
      </c>
      <c r="AX570" s="12" t="s">
        <v>76</v>
      </c>
      <c r="AY570" s="245" t="s">
        <v>141</v>
      </c>
    </row>
    <row r="571" s="12" customFormat="1">
      <c r="B571" s="235"/>
      <c r="C571" s="236"/>
      <c r="D571" s="237" t="s">
        <v>150</v>
      </c>
      <c r="E571" s="238" t="s">
        <v>1</v>
      </c>
      <c r="F571" s="239" t="s">
        <v>339</v>
      </c>
      <c r="G571" s="236"/>
      <c r="H571" s="238" t="s">
        <v>1</v>
      </c>
      <c r="I571" s="240"/>
      <c r="J571" s="236"/>
      <c r="K571" s="236"/>
      <c r="L571" s="241"/>
      <c r="M571" s="242"/>
      <c r="N571" s="243"/>
      <c r="O571" s="243"/>
      <c r="P571" s="243"/>
      <c r="Q571" s="243"/>
      <c r="R571" s="243"/>
      <c r="S571" s="243"/>
      <c r="T571" s="244"/>
      <c r="AT571" s="245" t="s">
        <v>150</v>
      </c>
      <c r="AU571" s="245" t="s">
        <v>86</v>
      </c>
      <c r="AV571" s="12" t="s">
        <v>84</v>
      </c>
      <c r="AW571" s="12" t="s">
        <v>32</v>
      </c>
      <c r="AX571" s="12" t="s">
        <v>76</v>
      </c>
      <c r="AY571" s="245" t="s">
        <v>141</v>
      </c>
    </row>
    <row r="572" s="13" customFormat="1">
      <c r="B572" s="246"/>
      <c r="C572" s="247"/>
      <c r="D572" s="237" t="s">
        <v>150</v>
      </c>
      <c r="E572" s="248" t="s">
        <v>1</v>
      </c>
      <c r="F572" s="249" t="s">
        <v>793</v>
      </c>
      <c r="G572" s="247"/>
      <c r="H572" s="250">
        <v>1059.088</v>
      </c>
      <c r="I572" s="251"/>
      <c r="J572" s="247"/>
      <c r="K572" s="247"/>
      <c r="L572" s="252"/>
      <c r="M572" s="257"/>
      <c r="N572" s="258"/>
      <c r="O572" s="258"/>
      <c r="P572" s="258"/>
      <c r="Q572" s="258"/>
      <c r="R572" s="258"/>
      <c r="S572" s="258"/>
      <c r="T572" s="259"/>
      <c r="AT572" s="256" t="s">
        <v>150</v>
      </c>
      <c r="AU572" s="256" t="s">
        <v>86</v>
      </c>
      <c r="AV572" s="13" t="s">
        <v>86</v>
      </c>
      <c r="AW572" s="13" t="s">
        <v>32</v>
      </c>
      <c r="AX572" s="13" t="s">
        <v>76</v>
      </c>
      <c r="AY572" s="256" t="s">
        <v>141</v>
      </c>
    </row>
    <row r="573" s="13" customFormat="1">
      <c r="B573" s="246"/>
      <c r="C573" s="247"/>
      <c r="D573" s="237" t="s">
        <v>150</v>
      </c>
      <c r="E573" s="248" t="s">
        <v>1</v>
      </c>
      <c r="F573" s="249" t="s">
        <v>794</v>
      </c>
      <c r="G573" s="247"/>
      <c r="H573" s="250">
        <v>0.91200000000000003</v>
      </c>
      <c r="I573" s="251"/>
      <c r="J573" s="247"/>
      <c r="K573" s="247"/>
      <c r="L573" s="252"/>
      <c r="M573" s="257"/>
      <c r="N573" s="258"/>
      <c r="O573" s="258"/>
      <c r="P573" s="258"/>
      <c r="Q573" s="258"/>
      <c r="R573" s="258"/>
      <c r="S573" s="258"/>
      <c r="T573" s="259"/>
      <c r="AT573" s="256" t="s">
        <v>150</v>
      </c>
      <c r="AU573" s="256" t="s">
        <v>86</v>
      </c>
      <c r="AV573" s="13" t="s">
        <v>86</v>
      </c>
      <c r="AW573" s="13" t="s">
        <v>32</v>
      </c>
      <c r="AX573" s="13" t="s">
        <v>76</v>
      </c>
      <c r="AY573" s="256" t="s">
        <v>141</v>
      </c>
    </row>
    <row r="574" s="14" customFormat="1">
      <c r="B574" s="260"/>
      <c r="C574" s="261"/>
      <c r="D574" s="237" t="s">
        <v>150</v>
      </c>
      <c r="E574" s="262" t="s">
        <v>1</v>
      </c>
      <c r="F574" s="263" t="s">
        <v>183</v>
      </c>
      <c r="G574" s="261"/>
      <c r="H574" s="264">
        <v>1060</v>
      </c>
      <c r="I574" s="265"/>
      <c r="J574" s="261"/>
      <c r="K574" s="261"/>
      <c r="L574" s="266"/>
      <c r="M574" s="267"/>
      <c r="N574" s="268"/>
      <c r="O574" s="268"/>
      <c r="P574" s="268"/>
      <c r="Q574" s="268"/>
      <c r="R574" s="268"/>
      <c r="S574" s="268"/>
      <c r="T574" s="269"/>
      <c r="AT574" s="270" t="s">
        <v>150</v>
      </c>
      <c r="AU574" s="270" t="s">
        <v>86</v>
      </c>
      <c r="AV574" s="14" t="s">
        <v>140</v>
      </c>
      <c r="AW574" s="14" t="s">
        <v>32</v>
      </c>
      <c r="AX574" s="14" t="s">
        <v>84</v>
      </c>
      <c r="AY574" s="270" t="s">
        <v>141</v>
      </c>
    </row>
    <row r="575" s="1" customFormat="1" ht="24" customHeight="1">
      <c r="B575" s="37"/>
      <c r="C575" s="222" t="s">
        <v>795</v>
      </c>
      <c r="D575" s="222" t="s">
        <v>144</v>
      </c>
      <c r="E575" s="223" t="s">
        <v>796</v>
      </c>
      <c r="F575" s="224" t="s">
        <v>797</v>
      </c>
      <c r="G575" s="225" t="s">
        <v>240</v>
      </c>
      <c r="H575" s="226">
        <v>1060</v>
      </c>
      <c r="I575" s="227"/>
      <c r="J575" s="228">
        <f>ROUND(I575*H575,2)</f>
        <v>0</v>
      </c>
      <c r="K575" s="224" t="s">
        <v>1</v>
      </c>
      <c r="L575" s="42"/>
      <c r="M575" s="229" t="s">
        <v>1</v>
      </c>
      <c r="N575" s="230" t="s">
        <v>41</v>
      </c>
      <c r="O575" s="85"/>
      <c r="P575" s="231">
        <f>O575*H575</f>
        <v>0</v>
      </c>
      <c r="Q575" s="231">
        <v>0</v>
      </c>
      <c r="R575" s="231">
        <f>Q575*H575</f>
        <v>0</v>
      </c>
      <c r="S575" s="231">
        <v>0</v>
      </c>
      <c r="T575" s="232">
        <f>S575*H575</f>
        <v>0</v>
      </c>
      <c r="AR575" s="233" t="s">
        <v>148</v>
      </c>
      <c r="AT575" s="233" t="s">
        <v>144</v>
      </c>
      <c r="AU575" s="233" t="s">
        <v>86</v>
      </c>
      <c r="AY575" s="16" t="s">
        <v>141</v>
      </c>
      <c r="BE575" s="234">
        <f>IF(N575="základní",J575,0)</f>
        <v>0</v>
      </c>
      <c r="BF575" s="234">
        <f>IF(N575="snížená",J575,0)</f>
        <v>0</v>
      </c>
      <c r="BG575" s="234">
        <f>IF(N575="zákl. přenesená",J575,0)</f>
        <v>0</v>
      </c>
      <c r="BH575" s="234">
        <f>IF(N575="sníž. přenesená",J575,0)</f>
        <v>0</v>
      </c>
      <c r="BI575" s="234">
        <f>IF(N575="nulová",J575,0)</f>
        <v>0</v>
      </c>
      <c r="BJ575" s="16" t="s">
        <v>84</v>
      </c>
      <c r="BK575" s="234">
        <f>ROUND(I575*H575,2)</f>
        <v>0</v>
      </c>
      <c r="BL575" s="16" t="s">
        <v>148</v>
      </c>
      <c r="BM575" s="233" t="s">
        <v>798</v>
      </c>
    </row>
    <row r="576" s="12" customFormat="1">
      <c r="B576" s="235"/>
      <c r="C576" s="236"/>
      <c r="D576" s="237" t="s">
        <v>150</v>
      </c>
      <c r="E576" s="238" t="s">
        <v>1</v>
      </c>
      <c r="F576" s="239" t="s">
        <v>799</v>
      </c>
      <c r="G576" s="236"/>
      <c r="H576" s="238" t="s">
        <v>1</v>
      </c>
      <c r="I576" s="240"/>
      <c r="J576" s="236"/>
      <c r="K576" s="236"/>
      <c r="L576" s="241"/>
      <c r="M576" s="242"/>
      <c r="N576" s="243"/>
      <c r="O576" s="243"/>
      <c r="P576" s="243"/>
      <c r="Q576" s="243"/>
      <c r="R576" s="243"/>
      <c r="S576" s="243"/>
      <c r="T576" s="244"/>
      <c r="AT576" s="245" t="s">
        <v>150</v>
      </c>
      <c r="AU576" s="245" t="s">
        <v>86</v>
      </c>
      <c r="AV576" s="12" t="s">
        <v>84</v>
      </c>
      <c r="AW576" s="12" t="s">
        <v>32</v>
      </c>
      <c r="AX576" s="12" t="s">
        <v>76</v>
      </c>
      <c r="AY576" s="245" t="s">
        <v>141</v>
      </c>
    </row>
    <row r="577" s="12" customFormat="1">
      <c r="B577" s="235"/>
      <c r="C577" s="236"/>
      <c r="D577" s="237" t="s">
        <v>150</v>
      </c>
      <c r="E577" s="238" t="s">
        <v>1</v>
      </c>
      <c r="F577" s="239" t="s">
        <v>800</v>
      </c>
      <c r="G577" s="236"/>
      <c r="H577" s="238" t="s">
        <v>1</v>
      </c>
      <c r="I577" s="240"/>
      <c r="J577" s="236"/>
      <c r="K577" s="236"/>
      <c r="L577" s="241"/>
      <c r="M577" s="242"/>
      <c r="N577" s="243"/>
      <c r="O577" s="243"/>
      <c r="P577" s="243"/>
      <c r="Q577" s="243"/>
      <c r="R577" s="243"/>
      <c r="S577" s="243"/>
      <c r="T577" s="244"/>
      <c r="AT577" s="245" t="s">
        <v>150</v>
      </c>
      <c r="AU577" s="245" t="s">
        <v>86</v>
      </c>
      <c r="AV577" s="12" t="s">
        <v>84</v>
      </c>
      <c r="AW577" s="12" t="s">
        <v>32</v>
      </c>
      <c r="AX577" s="12" t="s">
        <v>76</v>
      </c>
      <c r="AY577" s="245" t="s">
        <v>141</v>
      </c>
    </row>
    <row r="578" s="12" customFormat="1">
      <c r="B578" s="235"/>
      <c r="C578" s="236"/>
      <c r="D578" s="237" t="s">
        <v>150</v>
      </c>
      <c r="E578" s="238" t="s">
        <v>1</v>
      </c>
      <c r="F578" s="239" t="s">
        <v>801</v>
      </c>
      <c r="G578" s="236"/>
      <c r="H578" s="238" t="s">
        <v>1</v>
      </c>
      <c r="I578" s="240"/>
      <c r="J578" s="236"/>
      <c r="K578" s="236"/>
      <c r="L578" s="241"/>
      <c r="M578" s="242"/>
      <c r="N578" s="243"/>
      <c r="O578" s="243"/>
      <c r="P578" s="243"/>
      <c r="Q578" s="243"/>
      <c r="R578" s="243"/>
      <c r="S578" s="243"/>
      <c r="T578" s="244"/>
      <c r="AT578" s="245" t="s">
        <v>150</v>
      </c>
      <c r="AU578" s="245" t="s">
        <v>86</v>
      </c>
      <c r="AV578" s="12" t="s">
        <v>84</v>
      </c>
      <c r="AW578" s="12" t="s">
        <v>32</v>
      </c>
      <c r="AX578" s="12" t="s">
        <v>76</v>
      </c>
      <c r="AY578" s="245" t="s">
        <v>141</v>
      </c>
    </row>
    <row r="579" s="12" customFormat="1">
      <c r="B579" s="235"/>
      <c r="C579" s="236"/>
      <c r="D579" s="237" t="s">
        <v>150</v>
      </c>
      <c r="E579" s="238" t="s">
        <v>1</v>
      </c>
      <c r="F579" s="239" t="s">
        <v>537</v>
      </c>
      <c r="G579" s="236"/>
      <c r="H579" s="238" t="s">
        <v>1</v>
      </c>
      <c r="I579" s="240"/>
      <c r="J579" s="236"/>
      <c r="K579" s="236"/>
      <c r="L579" s="241"/>
      <c r="M579" s="242"/>
      <c r="N579" s="243"/>
      <c r="O579" s="243"/>
      <c r="P579" s="243"/>
      <c r="Q579" s="243"/>
      <c r="R579" s="243"/>
      <c r="S579" s="243"/>
      <c r="T579" s="244"/>
      <c r="AT579" s="245" t="s">
        <v>150</v>
      </c>
      <c r="AU579" s="245" t="s">
        <v>86</v>
      </c>
      <c r="AV579" s="12" t="s">
        <v>84</v>
      </c>
      <c r="AW579" s="12" t="s">
        <v>32</v>
      </c>
      <c r="AX579" s="12" t="s">
        <v>76</v>
      </c>
      <c r="AY579" s="245" t="s">
        <v>141</v>
      </c>
    </row>
    <row r="580" s="12" customFormat="1">
      <c r="B580" s="235"/>
      <c r="C580" s="236"/>
      <c r="D580" s="237" t="s">
        <v>150</v>
      </c>
      <c r="E580" s="238" t="s">
        <v>1</v>
      </c>
      <c r="F580" s="239" t="s">
        <v>339</v>
      </c>
      <c r="G580" s="236"/>
      <c r="H580" s="238" t="s">
        <v>1</v>
      </c>
      <c r="I580" s="240"/>
      <c r="J580" s="236"/>
      <c r="K580" s="236"/>
      <c r="L580" s="241"/>
      <c r="M580" s="242"/>
      <c r="N580" s="243"/>
      <c r="O580" s="243"/>
      <c r="P580" s="243"/>
      <c r="Q580" s="243"/>
      <c r="R580" s="243"/>
      <c r="S580" s="243"/>
      <c r="T580" s="244"/>
      <c r="AT580" s="245" t="s">
        <v>150</v>
      </c>
      <c r="AU580" s="245" t="s">
        <v>86</v>
      </c>
      <c r="AV580" s="12" t="s">
        <v>84</v>
      </c>
      <c r="AW580" s="12" t="s">
        <v>32</v>
      </c>
      <c r="AX580" s="12" t="s">
        <v>76</v>
      </c>
      <c r="AY580" s="245" t="s">
        <v>141</v>
      </c>
    </row>
    <row r="581" s="13" customFormat="1">
      <c r="B581" s="246"/>
      <c r="C581" s="247"/>
      <c r="D581" s="237" t="s">
        <v>150</v>
      </c>
      <c r="E581" s="248" t="s">
        <v>1</v>
      </c>
      <c r="F581" s="249" t="s">
        <v>793</v>
      </c>
      <c r="G581" s="247"/>
      <c r="H581" s="250">
        <v>1059.088</v>
      </c>
      <c r="I581" s="251"/>
      <c r="J581" s="247"/>
      <c r="K581" s="247"/>
      <c r="L581" s="252"/>
      <c r="M581" s="257"/>
      <c r="N581" s="258"/>
      <c r="O581" s="258"/>
      <c r="P581" s="258"/>
      <c r="Q581" s="258"/>
      <c r="R581" s="258"/>
      <c r="S581" s="258"/>
      <c r="T581" s="259"/>
      <c r="AT581" s="256" t="s">
        <v>150</v>
      </c>
      <c r="AU581" s="256" t="s">
        <v>86</v>
      </c>
      <c r="AV581" s="13" t="s">
        <v>86</v>
      </c>
      <c r="AW581" s="13" t="s">
        <v>32</v>
      </c>
      <c r="AX581" s="13" t="s">
        <v>76</v>
      </c>
      <c r="AY581" s="256" t="s">
        <v>141</v>
      </c>
    </row>
    <row r="582" s="13" customFormat="1">
      <c r="B582" s="246"/>
      <c r="C582" s="247"/>
      <c r="D582" s="237" t="s">
        <v>150</v>
      </c>
      <c r="E582" s="248" t="s">
        <v>1</v>
      </c>
      <c r="F582" s="249" t="s">
        <v>802</v>
      </c>
      <c r="G582" s="247"/>
      <c r="H582" s="250">
        <v>0.91200000000000003</v>
      </c>
      <c r="I582" s="251"/>
      <c r="J582" s="247"/>
      <c r="K582" s="247"/>
      <c r="L582" s="252"/>
      <c r="M582" s="257"/>
      <c r="N582" s="258"/>
      <c r="O582" s="258"/>
      <c r="P582" s="258"/>
      <c r="Q582" s="258"/>
      <c r="R582" s="258"/>
      <c r="S582" s="258"/>
      <c r="T582" s="259"/>
      <c r="AT582" s="256" t="s">
        <v>150</v>
      </c>
      <c r="AU582" s="256" t="s">
        <v>86</v>
      </c>
      <c r="AV582" s="13" t="s">
        <v>86</v>
      </c>
      <c r="AW582" s="13" t="s">
        <v>32</v>
      </c>
      <c r="AX582" s="13" t="s">
        <v>76</v>
      </c>
      <c r="AY582" s="256" t="s">
        <v>141</v>
      </c>
    </row>
    <row r="583" s="14" customFormat="1">
      <c r="B583" s="260"/>
      <c r="C583" s="261"/>
      <c r="D583" s="237" t="s">
        <v>150</v>
      </c>
      <c r="E583" s="262" t="s">
        <v>1</v>
      </c>
      <c r="F583" s="263" t="s">
        <v>183</v>
      </c>
      <c r="G583" s="261"/>
      <c r="H583" s="264">
        <v>1060</v>
      </c>
      <c r="I583" s="265"/>
      <c r="J583" s="261"/>
      <c r="K583" s="261"/>
      <c r="L583" s="266"/>
      <c r="M583" s="267"/>
      <c r="N583" s="268"/>
      <c r="O583" s="268"/>
      <c r="P583" s="268"/>
      <c r="Q583" s="268"/>
      <c r="R583" s="268"/>
      <c r="S583" s="268"/>
      <c r="T583" s="269"/>
      <c r="AT583" s="270" t="s">
        <v>150</v>
      </c>
      <c r="AU583" s="270" t="s">
        <v>86</v>
      </c>
      <c r="AV583" s="14" t="s">
        <v>140</v>
      </c>
      <c r="AW583" s="14" t="s">
        <v>32</v>
      </c>
      <c r="AX583" s="14" t="s">
        <v>84</v>
      </c>
      <c r="AY583" s="270" t="s">
        <v>141</v>
      </c>
    </row>
    <row r="584" s="1" customFormat="1" ht="24" customHeight="1">
      <c r="B584" s="37"/>
      <c r="C584" s="222" t="s">
        <v>803</v>
      </c>
      <c r="D584" s="222" t="s">
        <v>144</v>
      </c>
      <c r="E584" s="223" t="s">
        <v>804</v>
      </c>
      <c r="F584" s="224" t="s">
        <v>805</v>
      </c>
      <c r="G584" s="225" t="s">
        <v>360</v>
      </c>
      <c r="H584" s="226">
        <v>1766</v>
      </c>
      <c r="I584" s="227"/>
      <c r="J584" s="228">
        <f>ROUND(I584*H584,2)</f>
        <v>0</v>
      </c>
      <c r="K584" s="224" t="s">
        <v>1</v>
      </c>
      <c r="L584" s="42"/>
      <c r="M584" s="229" t="s">
        <v>1</v>
      </c>
      <c r="N584" s="230" t="s">
        <v>41</v>
      </c>
      <c r="O584" s="85"/>
      <c r="P584" s="231">
        <f>O584*H584</f>
        <v>0</v>
      </c>
      <c r="Q584" s="231">
        <v>0</v>
      </c>
      <c r="R584" s="231">
        <f>Q584*H584</f>
        <v>0</v>
      </c>
      <c r="S584" s="231">
        <v>0</v>
      </c>
      <c r="T584" s="232">
        <f>S584*H584</f>
        <v>0</v>
      </c>
      <c r="AR584" s="233" t="s">
        <v>148</v>
      </c>
      <c r="AT584" s="233" t="s">
        <v>144</v>
      </c>
      <c r="AU584" s="233" t="s">
        <v>86</v>
      </c>
      <c r="AY584" s="16" t="s">
        <v>141</v>
      </c>
      <c r="BE584" s="234">
        <f>IF(N584="základní",J584,0)</f>
        <v>0</v>
      </c>
      <c r="BF584" s="234">
        <f>IF(N584="snížená",J584,0)</f>
        <v>0</v>
      </c>
      <c r="BG584" s="234">
        <f>IF(N584="zákl. přenesená",J584,0)</f>
        <v>0</v>
      </c>
      <c r="BH584" s="234">
        <f>IF(N584="sníž. přenesená",J584,0)</f>
        <v>0</v>
      </c>
      <c r="BI584" s="234">
        <f>IF(N584="nulová",J584,0)</f>
        <v>0</v>
      </c>
      <c r="BJ584" s="16" t="s">
        <v>84</v>
      </c>
      <c r="BK584" s="234">
        <f>ROUND(I584*H584,2)</f>
        <v>0</v>
      </c>
      <c r="BL584" s="16" t="s">
        <v>148</v>
      </c>
      <c r="BM584" s="233" t="s">
        <v>806</v>
      </c>
    </row>
    <row r="585" s="12" customFormat="1">
      <c r="B585" s="235"/>
      <c r="C585" s="236"/>
      <c r="D585" s="237" t="s">
        <v>150</v>
      </c>
      <c r="E585" s="238" t="s">
        <v>1</v>
      </c>
      <c r="F585" s="239" t="s">
        <v>807</v>
      </c>
      <c r="G585" s="236"/>
      <c r="H585" s="238" t="s">
        <v>1</v>
      </c>
      <c r="I585" s="240"/>
      <c r="J585" s="236"/>
      <c r="K585" s="236"/>
      <c r="L585" s="241"/>
      <c r="M585" s="242"/>
      <c r="N585" s="243"/>
      <c r="O585" s="243"/>
      <c r="P585" s="243"/>
      <c r="Q585" s="243"/>
      <c r="R585" s="243"/>
      <c r="S585" s="243"/>
      <c r="T585" s="244"/>
      <c r="AT585" s="245" t="s">
        <v>150</v>
      </c>
      <c r="AU585" s="245" t="s">
        <v>86</v>
      </c>
      <c r="AV585" s="12" t="s">
        <v>84</v>
      </c>
      <c r="AW585" s="12" t="s">
        <v>32</v>
      </c>
      <c r="AX585" s="12" t="s">
        <v>76</v>
      </c>
      <c r="AY585" s="245" t="s">
        <v>141</v>
      </c>
    </row>
    <row r="586" s="12" customFormat="1">
      <c r="B586" s="235"/>
      <c r="C586" s="236"/>
      <c r="D586" s="237" t="s">
        <v>150</v>
      </c>
      <c r="E586" s="238" t="s">
        <v>1</v>
      </c>
      <c r="F586" s="239" t="s">
        <v>808</v>
      </c>
      <c r="G586" s="236"/>
      <c r="H586" s="238" t="s">
        <v>1</v>
      </c>
      <c r="I586" s="240"/>
      <c r="J586" s="236"/>
      <c r="K586" s="236"/>
      <c r="L586" s="241"/>
      <c r="M586" s="242"/>
      <c r="N586" s="243"/>
      <c r="O586" s="243"/>
      <c r="P586" s="243"/>
      <c r="Q586" s="243"/>
      <c r="R586" s="243"/>
      <c r="S586" s="243"/>
      <c r="T586" s="244"/>
      <c r="AT586" s="245" t="s">
        <v>150</v>
      </c>
      <c r="AU586" s="245" t="s">
        <v>86</v>
      </c>
      <c r="AV586" s="12" t="s">
        <v>84</v>
      </c>
      <c r="AW586" s="12" t="s">
        <v>32</v>
      </c>
      <c r="AX586" s="12" t="s">
        <v>76</v>
      </c>
      <c r="AY586" s="245" t="s">
        <v>141</v>
      </c>
    </row>
    <row r="587" s="12" customFormat="1">
      <c r="B587" s="235"/>
      <c r="C587" s="236"/>
      <c r="D587" s="237" t="s">
        <v>150</v>
      </c>
      <c r="E587" s="238" t="s">
        <v>1</v>
      </c>
      <c r="F587" s="239" t="s">
        <v>809</v>
      </c>
      <c r="G587" s="236"/>
      <c r="H587" s="238" t="s">
        <v>1</v>
      </c>
      <c r="I587" s="240"/>
      <c r="J587" s="236"/>
      <c r="K587" s="236"/>
      <c r="L587" s="241"/>
      <c r="M587" s="242"/>
      <c r="N587" s="243"/>
      <c r="O587" s="243"/>
      <c r="P587" s="243"/>
      <c r="Q587" s="243"/>
      <c r="R587" s="243"/>
      <c r="S587" s="243"/>
      <c r="T587" s="244"/>
      <c r="AT587" s="245" t="s">
        <v>150</v>
      </c>
      <c r="AU587" s="245" t="s">
        <v>86</v>
      </c>
      <c r="AV587" s="12" t="s">
        <v>84</v>
      </c>
      <c r="AW587" s="12" t="s">
        <v>32</v>
      </c>
      <c r="AX587" s="12" t="s">
        <v>76</v>
      </c>
      <c r="AY587" s="245" t="s">
        <v>141</v>
      </c>
    </row>
    <row r="588" s="12" customFormat="1">
      <c r="B588" s="235"/>
      <c r="C588" s="236"/>
      <c r="D588" s="237" t="s">
        <v>150</v>
      </c>
      <c r="E588" s="238" t="s">
        <v>1</v>
      </c>
      <c r="F588" s="239" t="s">
        <v>810</v>
      </c>
      <c r="G588" s="236"/>
      <c r="H588" s="238" t="s">
        <v>1</v>
      </c>
      <c r="I588" s="240"/>
      <c r="J588" s="236"/>
      <c r="K588" s="236"/>
      <c r="L588" s="241"/>
      <c r="M588" s="242"/>
      <c r="N588" s="243"/>
      <c r="O588" s="243"/>
      <c r="P588" s="243"/>
      <c r="Q588" s="243"/>
      <c r="R588" s="243"/>
      <c r="S588" s="243"/>
      <c r="T588" s="244"/>
      <c r="AT588" s="245" t="s">
        <v>150</v>
      </c>
      <c r="AU588" s="245" t="s">
        <v>86</v>
      </c>
      <c r="AV588" s="12" t="s">
        <v>84</v>
      </c>
      <c r="AW588" s="12" t="s">
        <v>32</v>
      </c>
      <c r="AX588" s="12" t="s">
        <v>76</v>
      </c>
      <c r="AY588" s="245" t="s">
        <v>141</v>
      </c>
    </row>
    <row r="589" s="12" customFormat="1">
      <c r="B589" s="235"/>
      <c r="C589" s="236"/>
      <c r="D589" s="237" t="s">
        <v>150</v>
      </c>
      <c r="E589" s="238" t="s">
        <v>1</v>
      </c>
      <c r="F589" s="239" t="s">
        <v>811</v>
      </c>
      <c r="G589" s="236"/>
      <c r="H589" s="238" t="s">
        <v>1</v>
      </c>
      <c r="I589" s="240"/>
      <c r="J589" s="236"/>
      <c r="K589" s="236"/>
      <c r="L589" s="241"/>
      <c r="M589" s="242"/>
      <c r="N589" s="243"/>
      <c r="O589" s="243"/>
      <c r="P589" s="243"/>
      <c r="Q589" s="243"/>
      <c r="R589" s="243"/>
      <c r="S589" s="243"/>
      <c r="T589" s="244"/>
      <c r="AT589" s="245" t="s">
        <v>150</v>
      </c>
      <c r="AU589" s="245" t="s">
        <v>86</v>
      </c>
      <c r="AV589" s="12" t="s">
        <v>84</v>
      </c>
      <c r="AW589" s="12" t="s">
        <v>32</v>
      </c>
      <c r="AX589" s="12" t="s">
        <v>76</v>
      </c>
      <c r="AY589" s="245" t="s">
        <v>141</v>
      </c>
    </row>
    <row r="590" s="12" customFormat="1">
      <c r="B590" s="235"/>
      <c r="C590" s="236"/>
      <c r="D590" s="237" t="s">
        <v>150</v>
      </c>
      <c r="E590" s="238" t="s">
        <v>1</v>
      </c>
      <c r="F590" s="239" t="s">
        <v>812</v>
      </c>
      <c r="G590" s="236"/>
      <c r="H590" s="238" t="s">
        <v>1</v>
      </c>
      <c r="I590" s="240"/>
      <c r="J590" s="236"/>
      <c r="K590" s="236"/>
      <c r="L590" s="241"/>
      <c r="M590" s="242"/>
      <c r="N590" s="243"/>
      <c r="O590" s="243"/>
      <c r="P590" s="243"/>
      <c r="Q590" s="243"/>
      <c r="R590" s="243"/>
      <c r="S590" s="243"/>
      <c r="T590" s="244"/>
      <c r="AT590" s="245" t="s">
        <v>150</v>
      </c>
      <c r="AU590" s="245" t="s">
        <v>86</v>
      </c>
      <c r="AV590" s="12" t="s">
        <v>84</v>
      </c>
      <c r="AW590" s="12" t="s">
        <v>32</v>
      </c>
      <c r="AX590" s="12" t="s">
        <v>76</v>
      </c>
      <c r="AY590" s="245" t="s">
        <v>141</v>
      </c>
    </row>
    <row r="591" s="12" customFormat="1">
      <c r="B591" s="235"/>
      <c r="C591" s="236"/>
      <c r="D591" s="237" t="s">
        <v>150</v>
      </c>
      <c r="E591" s="238" t="s">
        <v>1</v>
      </c>
      <c r="F591" s="239" t="s">
        <v>813</v>
      </c>
      <c r="G591" s="236"/>
      <c r="H591" s="238" t="s">
        <v>1</v>
      </c>
      <c r="I591" s="240"/>
      <c r="J591" s="236"/>
      <c r="K591" s="236"/>
      <c r="L591" s="241"/>
      <c r="M591" s="242"/>
      <c r="N591" s="243"/>
      <c r="O591" s="243"/>
      <c r="P591" s="243"/>
      <c r="Q591" s="243"/>
      <c r="R591" s="243"/>
      <c r="S591" s="243"/>
      <c r="T591" s="244"/>
      <c r="AT591" s="245" t="s">
        <v>150</v>
      </c>
      <c r="AU591" s="245" t="s">
        <v>86</v>
      </c>
      <c r="AV591" s="12" t="s">
        <v>84</v>
      </c>
      <c r="AW591" s="12" t="s">
        <v>32</v>
      </c>
      <c r="AX591" s="12" t="s">
        <v>76</v>
      </c>
      <c r="AY591" s="245" t="s">
        <v>141</v>
      </c>
    </row>
    <row r="592" s="12" customFormat="1">
      <c r="B592" s="235"/>
      <c r="C592" s="236"/>
      <c r="D592" s="237" t="s">
        <v>150</v>
      </c>
      <c r="E592" s="238" t="s">
        <v>1</v>
      </c>
      <c r="F592" s="239" t="s">
        <v>814</v>
      </c>
      <c r="G592" s="236"/>
      <c r="H592" s="238" t="s">
        <v>1</v>
      </c>
      <c r="I592" s="240"/>
      <c r="J592" s="236"/>
      <c r="K592" s="236"/>
      <c r="L592" s="241"/>
      <c r="M592" s="242"/>
      <c r="N592" s="243"/>
      <c r="O592" s="243"/>
      <c r="P592" s="243"/>
      <c r="Q592" s="243"/>
      <c r="R592" s="243"/>
      <c r="S592" s="243"/>
      <c r="T592" s="244"/>
      <c r="AT592" s="245" t="s">
        <v>150</v>
      </c>
      <c r="AU592" s="245" t="s">
        <v>86</v>
      </c>
      <c r="AV592" s="12" t="s">
        <v>84</v>
      </c>
      <c r="AW592" s="12" t="s">
        <v>32</v>
      </c>
      <c r="AX592" s="12" t="s">
        <v>76</v>
      </c>
      <c r="AY592" s="245" t="s">
        <v>141</v>
      </c>
    </row>
    <row r="593" s="12" customFormat="1">
      <c r="B593" s="235"/>
      <c r="C593" s="236"/>
      <c r="D593" s="237" t="s">
        <v>150</v>
      </c>
      <c r="E593" s="238" t="s">
        <v>1</v>
      </c>
      <c r="F593" s="239" t="s">
        <v>815</v>
      </c>
      <c r="G593" s="236"/>
      <c r="H593" s="238" t="s">
        <v>1</v>
      </c>
      <c r="I593" s="240"/>
      <c r="J593" s="236"/>
      <c r="K593" s="236"/>
      <c r="L593" s="241"/>
      <c r="M593" s="242"/>
      <c r="N593" s="243"/>
      <c r="O593" s="243"/>
      <c r="P593" s="243"/>
      <c r="Q593" s="243"/>
      <c r="R593" s="243"/>
      <c r="S593" s="243"/>
      <c r="T593" s="244"/>
      <c r="AT593" s="245" t="s">
        <v>150</v>
      </c>
      <c r="AU593" s="245" t="s">
        <v>86</v>
      </c>
      <c r="AV593" s="12" t="s">
        <v>84</v>
      </c>
      <c r="AW593" s="12" t="s">
        <v>32</v>
      </c>
      <c r="AX593" s="12" t="s">
        <v>76</v>
      </c>
      <c r="AY593" s="245" t="s">
        <v>141</v>
      </c>
    </row>
    <row r="594" s="12" customFormat="1">
      <c r="B594" s="235"/>
      <c r="C594" s="236"/>
      <c r="D594" s="237" t="s">
        <v>150</v>
      </c>
      <c r="E594" s="238" t="s">
        <v>1</v>
      </c>
      <c r="F594" s="239" t="s">
        <v>816</v>
      </c>
      <c r="G594" s="236"/>
      <c r="H594" s="238" t="s">
        <v>1</v>
      </c>
      <c r="I594" s="240"/>
      <c r="J594" s="236"/>
      <c r="K594" s="236"/>
      <c r="L594" s="241"/>
      <c r="M594" s="242"/>
      <c r="N594" s="243"/>
      <c r="O594" s="243"/>
      <c r="P594" s="243"/>
      <c r="Q594" s="243"/>
      <c r="R594" s="243"/>
      <c r="S594" s="243"/>
      <c r="T594" s="244"/>
      <c r="AT594" s="245" t="s">
        <v>150</v>
      </c>
      <c r="AU594" s="245" t="s">
        <v>86</v>
      </c>
      <c r="AV594" s="12" t="s">
        <v>84</v>
      </c>
      <c r="AW594" s="12" t="s">
        <v>32</v>
      </c>
      <c r="AX594" s="12" t="s">
        <v>76</v>
      </c>
      <c r="AY594" s="245" t="s">
        <v>141</v>
      </c>
    </row>
    <row r="595" s="12" customFormat="1">
      <c r="B595" s="235"/>
      <c r="C595" s="236"/>
      <c r="D595" s="237" t="s">
        <v>150</v>
      </c>
      <c r="E595" s="238" t="s">
        <v>1</v>
      </c>
      <c r="F595" s="239" t="s">
        <v>817</v>
      </c>
      <c r="G595" s="236"/>
      <c r="H595" s="238" t="s">
        <v>1</v>
      </c>
      <c r="I595" s="240"/>
      <c r="J595" s="236"/>
      <c r="K595" s="236"/>
      <c r="L595" s="241"/>
      <c r="M595" s="242"/>
      <c r="N595" s="243"/>
      <c r="O595" s="243"/>
      <c r="P595" s="243"/>
      <c r="Q595" s="243"/>
      <c r="R595" s="243"/>
      <c r="S595" s="243"/>
      <c r="T595" s="244"/>
      <c r="AT595" s="245" t="s">
        <v>150</v>
      </c>
      <c r="AU595" s="245" t="s">
        <v>86</v>
      </c>
      <c r="AV595" s="12" t="s">
        <v>84</v>
      </c>
      <c r="AW595" s="12" t="s">
        <v>32</v>
      </c>
      <c r="AX595" s="12" t="s">
        <v>76</v>
      </c>
      <c r="AY595" s="245" t="s">
        <v>141</v>
      </c>
    </row>
    <row r="596" s="13" customFormat="1">
      <c r="B596" s="246"/>
      <c r="C596" s="247"/>
      <c r="D596" s="237" t="s">
        <v>150</v>
      </c>
      <c r="E596" s="248" t="s">
        <v>1</v>
      </c>
      <c r="F596" s="249" t="s">
        <v>818</v>
      </c>
      <c r="G596" s="247"/>
      <c r="H596" s="250">
        <v>1765.1469999999999</v>
      </c>
      <c r="I596" s="251"/>
      <c r="J596" s="247"/>
      <c r="K596" s="247"/>
      <c r="L596" s="252"/>
      <c r="M596" s="257"/>
      <c r="N596" s="258"/>
      <c r="O596" s="258"/>
      <c r="P596" s="258"/>
      <c r="Q596" s="258"/>
      <c r="R596" s="258"/>
      <c r="S596" s="258"/>
      <c r="T596" s="259"/>
      <c r="AT596" s="256" t="s">
        <v>150</v>
      </c>
      <c r="AU596" s="256" t="s">
        <v>86</v>
      </c>
      <c r="AV596" s="13" t="s">
        <v>86</v>
      </c>
      <c r="AW596" s="13" t="s">
        <v>32</v>
      </c>
      <c r="AX596" s="13" t="s">
        <v>76</v>
      </c>
      <c r="AY596" s="256" t="s">
        <v>141</v>
      </c>
    </row>
    <row r="597" s="13" customFormat="1">
      <c r="B597" s="246"/>
      <c r="C597" s="247"/>
      <c r="D597" s="237" t="s">
        <v>150</v>
      </c>
      <c r="E597" s="248" t="s">
        <v>1</v>
      </c>
      <c r="F597" s="249" t="s">
        <v>819</v>
      </c>
      <c r="G597" s="247"/>
      <c r="H597" s="250">
        <v>0.85299999999999998</v>
      </c>
      <c r="I597" s="251"/>
      <c r="J597" s="247"/>
      <c r="K597" s="247"/>
      <c r="L597" s="252"/>
      <c r="M597" s="257"/>
      <c r="N597" s="258"/>
      <c r="O597" s="258"/>
      <c r="P597" s="258"/>
      <c r="Q597" s="258"/>
      <c r="R597" s="258"/>
      <c r="S597" s="258"/>
      <c r="T597" s="259"/>
      <c r="AT597" s="256" t="s">
        <v>150</v>
      </c>
      <c r="AU597" s="256" t="s">
        <v>86</v>
      </c>
      <c r="AV597" s="13" t="s">
        <v>86</v>
      </c>
      <c r="AW597" s="13" t="s">
        <v>32</v>
      </c>
      <c r="AX597" s="13" t="s">
        <v>76</v>
      </c>
      <c r="AY597" s="256" t="s">
        <v>141</v>
      </c>
    </row>
    <row r="598" s="14" customFormat="1">
      <c r="B598" s="260"/>
      <c r="C598" s="261"/>
      <c r="D598" s="237" t="s">
        <v>150</v>
      </c>
      <c r="E598" s="262" t="s">
        <v>1</v>
      </c>
      <c r="F598" s="263" t="s">
        <v>183</v>
      </c>
      <c r="G598" s="261"/>
      <c r="H598" s="264">
        <v>1766</v>
      </c>
      <c r="I598" s="265"/>
      <c r="J598" s="261"/>
      <c r="K598" s="261"/>
      <c r="L598" s="266"/>
      <c r="M598" s="267"/>
      <c r="N598" s="268"/>
      <c r="O598" s="268"/>
      <c r="P598" s="268"/>
      <c r="Q598" s="268"/>
      <c r="R598" s="268"/>
      <c r="S598" s="268"/>
      <c r="T598" s="269"/>
      <c r="AT598" s="270" t="s">
        <v>150</v>
      </c>
      <c r="AU598" s="270" t="s">
        <v>86</v>
      </c>
      <c r="AV598" s="14" t="s">
        <v>140</v>
      </c>
      <c r="AW598" s="14" t="s">
        <v>32</v>
      </c>
      <c r="AX598" s="14" t="s">
        <v>84</v>
      </c>
      <c r="AY598" s="270" t="s">
        <v>141</v>
      </c>
    </row>
    <row r="599" s="1" customFormat="1" ht="16.5" customHeight="1">
      <c r="B599" s="37"/>
      <c r="C599" s="222" t="s">
        <v>820</v>
      </c>
      <c r="D599" s="222" t="s">
        <v>144</v>
      </c>
      <c r="E599" s="223" t="s">
        <v>821</v>
      </c>
      <c r="F599" s="224" t="s">
        <v>822</v>
      </c>
      <c r="G599" s="225" t="s">
        <v>360</v>
      </c>
      <c r="H599" s="226">
        <v>36</v>
      </c>
      <c r="I599" s="227"/>
      <c r="J599" s="228">
        <f>ROUND(I599*H599,2)</f>
        <v>0</v>
      </c>
      <c r="K599" s="224" t="s">
        <v>1</v>
      </c>
      <c r="L599" s="42"/>
      <c r="M599" s="281" t="s">
        <v>1</v>
      </c>
      <c r="N599" s="282" t="s">
        <v>41</v>
      </c>
      <c r="O599" s="283"/>
      <c r="P599" s="284">
        <f>O599*H599</f>
        <v>0</v>
      </c>
      <c r="Q599" s="284">
        <v>0</v>
      </c>
      <c r="R599" s="284">
        <f>Q599*H599</f>
        <v>0</v>
      </c>
      <c r="S599" s="284">
        <v>0</v>
      </c>
      <c r="T599" s="285">
        <f>S599*H599</f>
        <v>0</v>
      </c>
      <c r="AR599" s="233" t="s">
        <v>148</v>
      </c>
      <c r="AT599" s="233" t="s">
        <v>144</v>
      </c>
      <c r="AU599" s="233" t="s">
        <v>86</v>
      </c>
      <c r="AY599" s="16" t="s">
        <v>141</v>
      </c>
      <c r="BE599" s="234">
        <f>IF(N599="základní",J599,0)</f>
        <v>0</v>
      </c>
      <c r="BF599" s="234">
        <f>IF(N599="snížená",J599,0)</f>
        <v>0</v>
      </c>
      <c r="BG599" s="234">
        <f>IF(N599="zákl. přenesená",J599,0)</f>
        <v>0</v>
      </c>
      <c r="BH599" s="234">
        <f>IF(N599="sníž. přenesená",J599,0)</f>
        <v>0</v>
      </c>
      <c r="BI599" s="234">
        <f>IF(N599="nulová",J599,0)</f>
        <v>0</v>
      </c>
      <c r="BJ599" s="16" t="s">
        <v>84</v>
      </c>
      <c r="BK599" s="234">
        <f>ROUND(I599*H599,2)</f>
        <v>0</v>
      </c>
      <c r="BL599" s="16" t="s">
        <v>148</v>
      </c>
      <c r="BM599" s="233" t="s">
        <v>823</v>
      </c>
    </row>
    <row r="600" s="1" customFormat="1" ht="6.96" customHeight="1">
      <c r="B600" s="60"/>
      <c r="C600" s="61"/>
      <c r="D600" s="61"/>
      <c r="E600" s="61"/>
      <c r="F600" s="61"/>
      <c r="G600" s="61"/>
      <c r="H600" s="61"/>
      <c r="I600" s="172"/>
      <c r="J600" s="61"/>
      <c r="K600" s="61"/>
      <c r="L600" s="42"/>
    </row>
  </sheetData>
  <sheetProtection sheet="1" autoFilter="0" formatColumns="0" formatRows="0" objects="1" scenarios="1" spinCount="100000" saltValue="eCgh6r7EN991hBbL5IWgT7CfHDh/V+jitsPmZfjfGhxMFUZLv4V80YR14+IIdAWPASTHR8mzl0fmsD0rSD+TJg==" hashValue="JCFYdiGtKhVgN61vujx9Rnt/SDPN07Zg4Yr81iZ881Izl4qdgiJ9AP/dNvS50Vh62sf+yK9q00/j2WIb6lYsUg==" algorithmName="SHA-512" password="CC35"/>
  <autoFilter ref="C130:K599"/>
  <mergeCells count="9">
    <mergeCell ref="E7:H7"/>
    <mergeCell ref="E9:H9"/>
    <mergeCell ref="E18:H18"/>
    <mergeCell ref="E27:H27"/>
    <mergeCell ref="E85:H85"/>
    <mergeCell ref="E87:H87"/>
    <mergeCell ref="E121:H121"/>
    <mergeCell ref="E123:H123"/>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93</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824</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825</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826</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827</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828</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ROUND(J123,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ROUND((SUM(BE123:BE307)),  2)</f>
        <v>0</v>
      </c>
      <c r="I33" s="153">
        <v>0.20999999999999999</v>
      </c>
      <c r="J33" s="152">
        <f>ROUND(((SUM(BE123:BE307))*I33),  2)</f>
        <v>0</v>
      </c>
      <c r="L33" s="42"/>
    </row>
    <row r="34" s="1" customFormat="1" ht="14.4" customHeight="1">
      <c r="B34" s="42"/>
      <c r="E34" s="136" t="s">
        <v>42</v>
      </c>
      <c r="F34" s="152">
        <f>ROUND((SUM(BF123:BF307)),  2)</f>
        <v>0</v>
      </c>
      <c r="I34" s="153">
        <v>0.14999999999999999</v>
      </c>
      <c r="J34" s="152">
        <f>ROUND(((SUM(BF123:BF307))*I34),  2)</f>
        <v>0</v>
      </c>
      <c r="L34" s="42"/>
    </row>
    <row r="35" hidden="1" s="1" customFormat="1" ht="14.4" customHeight="1">
      <c r="B35" s="42"/>
      <c r="E35" s="136" t="s">
        <v>43</v>
      </c>
      <c r="F35" s="152">
        <f>ROUND((SUM(BG123:BG307)),  2)</f>
        <v>0</v>
      </c>
      <c r="I35" s="153">
        <v>0.20999999999999999</v>
      </c>
      <c r="J35" s="152">
        <f>0</f>
        <v>0</v>
      </c>
      <c r="L35" s="42"/>
    </row>
    <row r="36" hidden="1" s="1" customFormat="1" ht="14.4" customHeight="1">
      <c r="B36" s="42"/>
      <c r="E36" s="136" t="s">
        <v>44</v>
      </c>
      <c r="F36" s="152">
        <f>ROUND((SUM(BH123:BH307)),  2)</f>
        <v>0</v>
      </c>
      <c r="I36" s="153">
        <v>0.14999999999999999</v>
      </c>
      <c r="J36" s="152">
        <f>0</f>
        <v>0</v>
      </c>
      <c r="L36" s="42"/>
    </row>
    <row r="37" hidden="1" s="1" customFormat="1" ht="14.4" customHeight="1">
      <c r="B37" s="42"/>
      <c r="E37" s="136" t="s">
        <v>45</v>
      </c>
      <c r="F37" s="152">
        <f>ROUND((SUM(BI123:BI307)),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03 - Nástupiště</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 xml:space="preserve">Dopravní podnik Ostrava a.s. </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Ing. Radek Hybner</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J123</f>
        <v>0</v>
      </c>
      <c r="K96" s="38"/>
      <c r="L96" s="42"/>
      <c r="AU96" s="16" t="s">
        <v>122</v>
      </c>
    </row>
    <row r="97" s="8" customFormat="1" ht="24.96" customHeight="1">
      <c r="B97" s="182"/>
      <c r="C97" s="183"/>
      <c r="D97" s="184" t="s">
        <v>158</v>
      </c>
      <c r="E97" s="185"/>
      <c r="F97" s="185"/>
      <c r="G97" s="185"/>
      <c r="H97" s="185"/>
      <c r="I97" s="186"/>
      <c r="J97" s="187">
        <f>J124</f>
        <v>0</v>
      </c>
      <c r="K97" s="183"/>
      <c r="L97" s="188"/>
    </row>
    <row r="98" s="9" customFormat="1" ht="19.92" customHeight="1">
      <c r="B98" s="189"/>
      <c r="C98" s="190"/>
      <c r="D98" s="191" t="s">
        <v>159</v>
      </c>
      <c r="E98" s="192"/>
      <c r="F98" s="192"/>
      <c r="G98" s="192"/>
      <c r="H98" s="192"/>
      <c r="I98" s="193"/>
      <c r="J98" s="194">
        <f>J125</f>
        <v>0</v>
      </c>
      <c r="K98" s="190"/>
      <c r="L98" s="195"/>
    </row>
    <row r="99" s="9" customFormat="1" ht="19.92" customHeight="1">
      <c r="B99" s="189"/>
      <c r="C99" s="190"/>
      <c r="D99" s="191" t="s">
        <v>829</v>
      </c>
      <c r="E99" s="192"/>
      <c r="F99" s="192"/>
      <c r="G99" s="192"/>
      <c r="H99" s="192"/>
      <c r="I99" s="193"/>
      <c r="J99" s="194">
        <f>J158</f>
        <v>0</v>
      </c>
      <c r="K99" s="190"/>
      <c r="L99" s="195"/>
    </row>
    <row r="100" s="9" customFormat="1" ht="19.92" customHeight="1">
      <c r="B100" s="189"/>
      <c r="C100" s="190"/>
      <c r="D100" s="191" t="s">
        <v>167</v>
      </c>
      <c r="E100" s="192"/>
      <c r="F100" s="192"/>
      <c r="G100" s="192"/>
      <c r="H100" s="192"/>
      <c r="I100" s="193"/>
      <c r="J100" s="194">
        <f>J161</f>
        <v>0</v>
      </c>
      <c r="K100" s="190"/>
      <c r="L100" s="195"/>
    </row>
    <row r="101" s="8" customFormat="1" ht="24.96" customHeight="1">
      <c r="B101" s="182"/>
      <c r="C101" s="183"/>
      <c r="D101" s="184" t="s">
        <v>830</v>
      </c>
      <c r="E101" s="185"/>
      <c r="F101" s="185"/>
      <c r="G101" s="185"/>
      <c r="H101" s="185"/>
      <c r="I101" s="186"/>
      <c r="J101" s="187">
        <f>J197</f>
        <v>0</v>
      </c>
      <c r="K101" s="183"/>
      <c r="L101" s="188"/>
    </row>
    <row r="102" s="8" customFormat="1" ht="24.96" customHeight="1">
      <c r="B102" s="182"/>
      <c r="C102" s="183"/>
      <c r="D102" s="184" t="s">
        <v>831</v>
      </c>
      <c r="E102" s="185"/>
      <c r="F102" s="185"/>
      <c r="G102" s="185"/>
      <c r="H102" s="185"/>
      <c r="I102" s="186"/>
      <c r="J102" s="187">
        <f>J240</f>
        <v>0</v>
      </c>
      <c r="K102" s="183"/>
      <c r="L102" s="188"/>
    </row>
    <row r="103" s="8" customFormat="1" ht="24.96" customHeight="1">
      <c r="B103" s="182"/>
      <c r="C103" s="183"/>
      <c r="D103" s="184" t="s">
        <v>832</v>
      </c>
      <c r="E103" s="185"/>
      <c r="F103" s="185"/>
      <c r="G103" s="185"/>
      <c r="H103" s="185"/>
      <c r="I103" s="186"/>
      <c r="J103" s="187">
        <f>J252</f>
        <v>0</v>
      </c>
      <c r="K103" s="183"/>
      <c r="L103" s="188"/>
    </row>
    <row r="104" s="1" customFormat="1" ht="21.84" customHeight="1">
      <c r="B104" s="37"/>
      <c r="C104" s="38"/>
      <c r="D104" s="38"/>
      <c r="E104" s="38"/>
      <c r="F104" s="38"/>
      <c r="G104" s="38"/>
      <c r="H104" s="38"/>
      <c r="I104" s="138"/>
      <c r="J104" s="38"/>
      <c r="K104" s="38"/>
      <c r="L104" s="42"/>
    </row>
    <row r="105" s="1" customFormat="1" ht="6.96" customHeight="1">
      <c r="B105" s="60"/>
      <c r="C105" s="61"/>
      <c r="D105" s="61"/>
      <c r="E105" s="61"/>
      <c r="F105" s="61"/>
      <c r="G105" s="61"/>
      <c r="H105" s="61"/>
      <c r="I105" s="172"/>
      <c r="J105" s="61"/>
      <c r="K105" s="61"/>
      <c r="L105" s="42"/>
    </row>
    <row r="109" s="1" customFormat="1" ht="6.96" customHeight="1">
      <c r="B109" s="62"/>
      <c r="C109" s="63"/>
      <c r="D109" s="63"/>
      <c r="E109" s="63"/>
      <c r="F109" s="63"/>
      <c r="G109" s="63"/>
      <c r="H109" s="63"/>
      <c r="I109" s="175"/>
      <c r="J109" s="63"/>
      <c r="K109" s="63"/>
      <c r="L109" s="42"/>
    </row>
    <row r="110" s="1" customFormat="1" ht="24.96" customHeight="1">
      <c r="B110" s="37"/>
      <c r="C110" s="22" t="s">
        <v>125</v>
      </c>
      <c r="D110" s="38"/>
      <c r="E110" s="38"/>
      <c r="F110" s="38"/>
      <c r="G110" s="38"/>
      <c r="H110" s="38"/>
      <c r="I110" s="138"/>
      <c r="J110" s="38"/>
      <c r="K110" s="38"/>
      <c r="L110" s="42"/>
    </row>
    <row r="111" s="1" customFormat="1" ht="6.96" customHeight="1">
      <c r="B111" s="37"/>
      <c r="C111" s="38"/>
      <c r="D111" s="38"/>
      <c r="E111" s="38"/>
      <c r="F111" s="38"/>
      <c r="G111" s="38"/>
      <c r="H111" s="38"/>
      <c r="I111" s="138"/>
      <c r="J111" s="38"/>
      <c r="K111" s="38"/>
      <c r="L111" s="42"/>
    </row>
    <row r="112" s="1" customFormat="1" ht="12" customHeight="1">
      <c r="B112" s="37"/>
      <c r="C112" s="31" t="s">
        <v>16</v>
      </c>
      <c r="D112" s="38"/>
      <c r="E112" s="38"/>
      <c r="F112" s="38"/>
      <c r="G112" s="38"/>
      <c r="H112" s="38"/>
      <c r="I112" s="138"/>
      <c r="J112" s="38"/>
      <c r="K112" s="38"/>
      <c r="L112" s="42"/>
    </row>
    <row r="113" s="1" customFormat="1" ht="16.5" customHeight="1">
      <c r="B113" s="37"/>
      <c r="C113" s="38"/>
      <c r="D113" s="38"/>
      <c r="E113" s="176" t="str">
        <f>E7</f>
        <v>Rekonstrukce sdružené zastávky Náměstí Sv.Čecha</v>
      </c>
      <c r="F113" s="31"/>
      <c r="G113" s="31"/>
      <c r="H113" s="31"/>
      <c r="I113" s="138"/>
      <c r="J113" s="38"/>
      <c r="K113" s="38"/>
      <c r="L113" s="42"/>
    </row>
    <row r="114" s="1" customFormat="1" ht="12" customHeight="1">
      <c r="B114" s="37"/>
      <c r="C114" s="31" t="s">
        <v>111</v>
      </c>
      <c r="D114" s="38"/>
      <c r="E114" s="38"/>
      <c r="F114" s="38"/>
      <c r="G114" s="38"/>
      <c r="H114" s="38"/>
      <c r="I114" s="138"/>
      <c r="J114" s="38"/>
      <c r="K114" s="38"/>
      <c r="L114" s="42"/>
    </row>
    <row r="115" s="1" customFormat="1" ht="16.5" customHeight="1">
      <c r="B115" s="37"/>
      <c r="C115" s="38"/>
      <c r="D115" s="38"/>
      <c r="E115" s="70" t="str">
        <f>E9</f>
        <v>SO 03 - Nástupiště</v>
      </c>
      <c r="F115" s="38"/>
      <c r="G115" s="38"/>
      <c r="H115" s="38"/>
      <c r="I115" s="138"/>
      <c r="J115" s="38"/>
      <c r="K115" s="38"/>
      <c r="L115" s="42"/>
    </row>
    <row r="116" s="1" customFormat="1" ht="6.96" customHeight="1">
      <c r="B116" s="37"/>
      <c r="C116" s="38"/>
      <c r="D116" s="38"/>
      <c r="E116" s="38"/>
      <c r="F116" s="38"/>
      <c r="G116" s="38"/>
      <c r="H116" s="38"/>
      <c r="I116" s="138"/>
      <c r="J116" s="38"/>
      <c r="K116" s="38"/>
      <c r="L116" s="42"/>
    </row>
    <row r="117" s="1" customFormat="1" ht="12" customHeight="1">
      <c r="B117" s="37"/>
      <c r="C117" s="31" t="s">
        <v>20</v>
      </c>
      <c r="D117" s="38"/>
      <c r="E117" s="38"/>
      <c r="F117" s="26" t="str">
        <f>F12</f>
        <v xml:space="preserve"> </v>
      </c>
      <c r="G117" s="38"/>
      <c r="H117" s="38"/>
      <c r="I117" s="141" t="s">
        <v>22</v>
      </c>
      <c r="J117" s="73" t="str">
        <f>IF(J12="","",J12)</f>
        <v>9. 5. 2019</v>
      </c>
      <c r="K117" s="38"/>
      <c r="L117" s="42"/>
    </row>
    <row r="118" s="1" customFormat="1" ht="6.96" customHeight="1">
      <c r="B118" s="37"/>
      <c r="C118" s="38"/>
      <c r="D118" s="38"/>
      <c r="E118" s="38"/>
      <c r="F118" s="38"/>
      <c r="G118" s="38"/>
      <c r="H118" s="38"/>
      <c r="I118" s="138"/>
      <c r="J118" s="38"/>
      <c r="K118" s="38"/>
      <c r="L118" s="42"/>
    </row>
    <row r="119" s="1" customFormat="1" ht="27.9" customHeight="1">
      <c r="B119" s="37"/>
      <c r="C119" s="31" t="s">
        <v>24</v>
      </c>
      <c r="D119" s="38"/>
      <c r="E119" s="38"/>
      <c r="F119" s="26" t="str">
        <f>E15</f>
        <v xml:space="preserve">Dopravní podnik Ostrava a.s. </v>
      </c>
      <c r="G119" s="38"/>
      <c r="H119" s="38"/>
      <c r="I119" s="141" t="s">
        <v>30</v>
      </c>
      <c r="J119" s="35" t="str">
        <f>E21</f>
        <v>Dopravní projektování s.r.o.</v>
      </c>
      <c r="K119" s="38"/>
      <c r="L119" s="42"/>
    </row>
    <row r="120" s="1" customFormat="1" ht="15.15" customHeight="1">
      <c r="B120" s="37"/>
      <c r="C120" s="31" t="s">
        <v>28</v>
      </c>
      <c r="D120" s="38"/>
      <c r="E120" s="38"/>
      <c r="F120" s="26" t="str">
        <f>IF(E18="","",E18)</f>
        <v>Vyplň údaj</v>
      </c>
      <c r="G120" s="38"/>
      <c r="H120" s="38"/>
      <c r="I120" s="141" t="s">
        <v>33</v>
      </c>
      <c r="J120" s="35" t="str">
        <f>E24</f>
        <v>Ing. Radek Hybner</v>
      </c>
      <c r="K120" s="38"/>
      <c r="L120" s="42"/>
    </row>
    <row r="121" s="1" customFormat="1" ht="10.32" customHeight="1">
      <c r="B121" s="37"/>
      <c r="C121" s="38"/>
      <c r="D121" s="38"/>
      <c r="E121" s="38"/>
      <c r="F121" s="38"/>
      <c r="G121" s="38"/>
      <c r="H121" s="38"/>
      <c r="I121" s="138"/>
      <c r="J121" s="38"/>
      <c r="K121" s="38"/>
      <c r="L121" s="42"/>
    </row>
    <row r="122" s="10" customFormat="1" ht="29.28" customHeight="1">
      <c r="B122" s="196"/>
      <c r="C122" s="197" t="s">
        <v>126</v>
      </c>
      <c r="D122" s="198" t="s">
        <v>61</v>
      </c>
      <c r="E122" s="198" t="s">
        <v>57</v>
      </c>
      <c r="F122" s="198" t="s">
        <v>58</v>
      </c>
      <c r="G122" s="198" t="s">
        <v>127</v>
      </c>
      <c r="H122" s="198" t="s">
        <v>128</v>
      </c>
      <c r="I122" s="199" t="s">
        <v>129</v>
      </c>
      <c r="J122" s="198" t="s">
        <v>120</v>
      </c>
      <c r="K122" s="200" t="s">
        <v>130</v>
      </c>
      <c r="L122" s="201"/>
      <c r="M122" s="94" t="s">
        <v>1</v>
      </c>
      <c r="N122" s="95" t="s">
        <v>40</v>
      </c>
      <c r="O122" s="95" t="s">
        <v>131</v>
      </c>
      <c r="P122" s="95" t="s">
        <v>132</v>
      </c>
      <c r="Q122" s="95" t="s">
        <v>133</v>
      </c>
      <c r="R122" s="95" t="s">
        <v>134</v>
      </c>
      <c r="S122" s="95" t="s">
        <v>135</v>
      </c>
      <c r="T122" s="96" t="s">
        <v>136</v>
      </c>
    </row>
    <row r="123" s="1" customFormat="1" ht="22.8" customHeight="1">
      <c r="B123" s="37"/>
      <c r="C123" s="101" t="s">
        <v>137</v>
      </c>
      <c r="D123" s="38"/>
      <c r="E123" s="38"/>
      <c r="F123" s="38"/>
      <c r="G123" s="38"/>
      <c r="H123" s="38"/>
      <c r="I123" s="138"/>
      <c r="J123" s="202">
        <f>BK123</f>
        <v>0</v>
      </c>
      <c r="K123" s="38"/>
      <c r="L123" s="42"/>
      <c r="M123" s="97"/>
      <c r="N123" s="98"/>
      <c r="O123" s="98"/>
      <c r="P123" s="203">
        <f>P124+P197+P240+P252</f>
        <v>0</v>
      </c>
      <c r="Q123" s="98"/>
      <c r="R123" s="203">
        <f>R124+R197+R240+R252</f>
        <v>124.95038</v>
      </c>
      <c r="S123" s="98"/>
      <c r="T123" s="204">
        <f>T124+T197+T240+T252</f>
        <v>598.65000000000009</v>
      </c>
      <c r="AT123" s="16" t="s">
        <v>75</v>
      </c>
      <c r="AU123" s="16" t="s">
        <v>122</v>
      </c>
      <c r="BK123" s="205">
        <f>BK124+BK197+BK240+BK252</f>
        <v>0</v>
      </c>
    </row>
    <row r="124" s="11" customFormat="1" ht="25.92" customHeight="1">
      <c r="B124" s="206"/>
      <c r="C124" s="207"/>
      <c r="D124" s="208" t="s">
        <v>75</v>
      </c>
      <c r="E124" s="209" t="s">
        <v>171</v>
      </c>
      <c r="F124" s="209" t="s">
        <v>172</v>
      </c>
      <c r="G124" s="207"/>
      <c r="H124" s="207"/>
      <c r="I124" s="210"/>
      <c r="J124" s="211">
        <f>BK124</f>
        <v>0</v>
      </c>
      <c r="K124" s="207"/>
      <c r="L124" s="212"/>
      <c r="M124" s="213"/>
      <c r="N124" s="214"/>
      <c r="O124" s="214"/>
      <c r="P124" s="215">
        <f>P125+P158+P161</f>
        <v>0</v>
      </c>
      <c r="Q124" s="214"/>
      <c r="R124" s="215">
        <f>R125+R158+R161</f>
        <v>0</v>
      </c>
      <c r="S124" s="214"/>
      <c r="T124" s="216">
        <f>T125+T158+T161</f>
        <v>598.20000000000005</v>
      </c>
      <c r="AR124" s="217" t="s">
        <v>84</v>
      </c>
      <c r="AT124" s="218" t="s">
        <v>75</v>
      </c>
      <c r="AU124" s="218" t="s">
        <v>76</v>
      </c>
      <c r="AY124" s="217" t="s">
        <v>141</v>
      </c>
      <c r="BK124" s="219">
        <f>BK125+BK158+BK161</f>
        <v>0</v>
      </c>
    </row>
    <row r="125" s="11" customFormat="1" ht="22.8" customHeight="1">
      <c r="B125" s="206"/>
      <c r="C125" s="207"/>
      <c r="D125" s="208" t="s">
        <v>75</v>
      </c>
      <c r="E125" s="220" t="s">
        <v>84</v>
      </c>
      <c r="F125" s="220" t="s">
        <v>173</v>
      </c>
      <c r="G125" s="207"/>
      <c r="H125" s="207"/>
      <c r="I125" s="210"/>
      <c r="J125" s="221">
        <f>BK125</f>
        <v>0</v>
      </c>
      <c r="K125" s="207"/>
      <c r="L125" s="212"/>
      <c r="M125" s="213"/>
      <c r="N125" s="214"/>
      <c r="O125" s="214"/>
      <c r="P125" s="215">
        <f>SUM(P126:P157)</f>
        <v>0</v>
      </c>
      <c r="Q125" s="214"/>
      <c r="R125" s="215">
        <f>SUM(R126:R157)</f>
        <v>0</v>
      </c>
      <c r="S125" s="214"/>
      <c r="T125" s="216">
        <f>SUM(T126:T157)</f>
        <v>598.20000000000005</v>
      </c>
      <c r="AR125" s="217" t="s">
        <v>84</v>
      </c>
      <c r="AT125" s="218" t="s">
        <v>75</v>
      </c>
      <c r="AU125" s="218" t="s">
        <v>84</v>
      </c>
      <c r="AY125" s="217" t="s">
        <v>141</v>
      </c>
      <c r="BK125" s="219">
        <f>SUM(BK126:BK157)</f>
        <v>0</v>
      </c>
    </row>
    <row r="126" s="1" customFormat="1" ht="60" customHeight="1">
      <c r="B126" s="37"/>
      <c r="C126" s="222" t="s">
        <v>84</v>
      </c>
      <c r="D126" s="222" t="s">
        <v>144</v>
      </c>
      <c r="E126" s="223" t="s">
        <v>833</v>
      </c>
      <c r="F126" s="224" t="s">
        <v>834</v>
      </c>
      <c r="G126" s="225" t="s">
        <v>176</v>
      </c>
      <c r="H126" s="226">
        <v>585</v>
      </c>
      <c r="I126" s="227"/>
      <c r="J126" s="228">
        <f>ROUND(I126*H126,2)</f>
        <v>0</v>
      </c>
      <c r="K126" s="224" t="s">
        <v>177</v>
      </c>
      <c r="L126" s="42"/>
      <c r="M126" s="229" t="s">
        <v>1</v>
      </c>
      <c r="N126" s="230" t="s">
        <v>41</v>
      </c>
      <c r="O126" s="85"/>
      <c r="P126" s="231">
        <f>O126*H126</f>
        <v>0</v>
      </c>
      <c r="Q126" s="231">
        <v>0</v>
      </c>
      <c r="R126" s="231">
        <f>Q126*H126</f>
        <v>0</v>
      </c>
      <c r="S126" s="231">
        <v>0.75</v>
      </c>
      <c r="T126" s="232">
        <f>S126*H126</f>
        <v>438.75</v>
      </c>
      <c r="AR126" s="233" t="s">
        <v>140</v>
      </c>
      <c r="AT126" s="233" t="s">
        <v>144</v>
      </c>
      <c r="AU126" s="233" t="s">
        <v>86</v>
      </c>
      <c r="AY126" s="16" t="s">
        <v>141</v>
      </c>
      <c r="BE126" s="234">
        <f>IF(N126="základní",J126,0)</f>
        <v>0</v>
      </c>
      <c r="BF126" s="234">
        <f>IF(N126="snížená",J126,0)</f>
        <v>0</v>
      </c>
      <c r="BG126" s="234">
        <f>IF(N126="zákl. přenesená",J126,0)</f>
        <v>0</v>
      </c>
      <c r="BH126" s="234">
        <f>IF(N126="sníž. přenesená",J126,0)</f>
        <v>0</v>
      </c>
      <c r="BI126" s="234">
        <f>IF(N126="nulová",J126,0)</f>
        <v>0</v>
      </c>
      <c r="BJ126" s="16" t="s">
        <v>84</v>
      </c>
      <c r="BK126" s="234">
        <f>ROUND(I126*H126,2)</f>
        <v>0</v>
      </c>
      <c r="BL126" s="16" t="s">
        <v>140</v>
      </c>
      <c r="BM126" s="233" t="s">
        <v>835</v>
      </c>
    </row>
    <row r="127" s="1" customFormat="1">
      <c r="B127" s="37"/>
      <c r="C127" s="38"/>
      <c r="D127" s="237" t="s">
        <v>836</v>
      </c>
      <c r="E127" s="38"/>
      <c r="F127" s="286" t="s">
        <v>837</v>
      </c>
      <c r="G127" s="38"/>
      <c r="H127" s="38"/>
      <c r="I127" s="138"/>
      <c r="J127" s="38"/>
      <c r="K127" s="38"/>
      <c r="L127" s="42"/>
      <c r="M127" s="287"/>
      <c r="N127" s="85"/>
      <c r="O127" s="85"/>
      <c r="P127" s="85"/>
      <c r="Q127" s="85"/>
      <c r="R127" s="85"/>
      <c r="S127" s="85"/>
      <c r="T127" s="86"/>
      <c r="AT127" s="16" t="s">
        <v>836</v>
      </c>
      <c r="AU127" s="16" t="s">
        <v>86</v>
      </c>
    </row>
    <row r="128" s="13" customFormat="1">
      <c r="B128" s="246"/>
      <c r="C128" s="247"/>
      <c r="D128" s="237" t="s">
        <v>150</v>
      </c>
      <c r="E128" s="248" t="s">
        <v>1</v>
      </c>
      <c r="F128" s="249" t="s">
        <v>838</v>
      </c>
      <c r="G128" s="247"/>
      <c r="H128" s="250">
        <v>585</v>
      </c>
      <c r="I128" s="251"/>
      <c r="J128" s="247"/>
      <c r="K128" s="247"/>
      <c r="L128" s="252"/>
      <c r="M128" s="257"/>
      <c r="N128" s="258"/>
      <c r="O128" s="258"/>
      <c r="P128" s="258"/>
      <c r="Q128" s="258"/>
      <c r="R128" s="258"/>
      <c r="S128" s="258"/>
      <c r="T128" s="259"/>
      <c r="AT128" s="256" t="s">
        <v>150</v>
      </c>
      <c r="AU128" s="256" t="s">
        <v>86</v>
      </c>
      <c r="AV128" s="13" t="s">
        <v>86</v>
      </c>
      <c r="AW128" s="13" t="s">
        <v>32</v>
      </c>
      <c r="AX128" s="13" t="s">
        <v>84</v>
      </c>
      <c r="AY128" s="256" t="s">
        <v>141</v>
      </c>
    </row>
    <row r="129" s="1" customFormat="1" ht="60" customHeight="1">
      <c r="B129" s="37"/>
      <c r="C129" s="222" t="s">
        <v>86</v>
      </c>
      <c r="D129" s="222" t="s">
        <v>144</v>
      </c>
      <c r="E129" s="223" t="s">
        <v>839</v>
      </c>
      <c r="F129" s="224" t="s">
        <v>840</v>
      </c>
      <c r="G129" s="225" t="s">
        <v>176</v>
      </c>
      <c r="H129" s="226">
        <v>585</v>
      </c>
      <c r="I129" s="227"/>
      <c r="J129" s="228">
        <f>ROUND(I129*H129,2)</f>
        <v>0</v>
      </c>
      <c r="K129" s="224" t="s">
        <v>186</v>
      </c>
      <c r="L129" s="42"/>
      <c r="M129" s="229" t="s">
        <v>1</v>
      </c>
      <c r="N129" s="230" t="s">
        <v>41</v>
      </c>
      <c r="O129" s="85"/>
      <c r="P129" s="231">
        <f>O129*H129</f>
        <v>0</v>
      </c>
      <c r="Q129" s="231">
        <v>0</v>
      </c>
      <c r="R129" s="231">
        <f>Q129*H129</f>
        <v>0</v>
      </c>
      <c r="S129" s="231">
        <v>0.22</v>
      </c>
      <c r="T129" s="232">
        <f>S129*H129</f>
        <v>128.69999999999999</v>
      </c>
      <c r="AR129" s="233" t="s">
        <v>140</v>
      </c>
      <c r="AT129" s="233" t="s">
        <v>144</v>
      </c>
      <c r="AU129" s="233" t="s">
        <v>86</v>
      </c>
      <c r="AY129" s="16" t="s">
        <v>141</v>
      </c>
      <c r="BE129" s="234">
        <f>IF(N129="základní",J129,0)</f>
        <v>0</v>
      </c>
      <c r="BF129" s="234">
        <f>IF(N129="snížená",J129,0)</f>
        <v>0</v>
      </c>
      <c r="BG129" s="234">
        <f>IF(N129="zákl. přenesená",J129,0)</f>
        <v>0</v>
      </c>
      <c r="BH129" s="234">
        <f>IF(N129="sníž. přenesená",J129,0)</f>
        <v>0</v>
      </c>
      <c r="BI129" s="234">
        <f>IF(N129="nulová",J129,0)</f>
        <v>0</v>
      </c>
      <c r="BJ129" s="16" t="s">
        <v>84</v>
      </c>
      <c r="BK129" s="234">
        <f>ROUND(I129*H129,2)</f>
        <v>0</v>
      </c>
      <c r="BL129" s="16" t="s">
        <v>140</v>
      </c>
      <c r="BM129" s="233" t="s">
        <v>841</v>
      </c>
    </row>
    <row r="130" s="1" customFormat="1">
      <c r="B130" s="37"/>
      <c r="C130" s="38"/>
      <c r="D130" s="237" t="s">
        <v>836</v>
      </c>
      <c r="E130" s="38"/>
      <c r="F130" s="286" t="s">
        <v>837</v>
      </c>
      <c r="G130" s="38"/>
      <c r="H130" s="38"/>
      <c r="I130" s="138"/>
      <c r="J130" s="38"/>
      <c r="K130" s="38"/>
      <c r="L130" s="42"/>
      <c r="M130" s="287"/>
      <c r="N130" s="85"/>
      <c r="O130" s="85"/>
      <c r="P130" s="85"/>
      <c r="Q130" s="85"/>
      <c r="R130" s="85"/>
      <c r="S130" s="85"/>
      <c r="T130" s="86"/>
      <c r="AT130" s="16" t="s">
        <v>836</v>
      </c>
      <c r="AU130" s="16" t="s">
        <v>86</v>
      </c>
    </row>
    <row r="131" s="13" customFormat="1">
      <c r="B131" s="246"/>
      <c r="C131" s="247"/>
      <c r="D131" s="237" t="s">
        <v>150</v>
      </c>
      <c r="E131" s="248" t="s">
        <v>1</v>
      </c>
      <c r="F131" s="249" t="s">
        <v>838</v>
      </c>
      <c r="G131" s="247"/>
      <c r="H131" s="250">
        <v>585</v>
      </c>
      <c r="I131" s="251"/>
      <c r="J131" s="247"/>
      <c r="K131" s="247"/>
      <c r="L131" s="252"/>
      <c r="M131" s="257"/>
      <c r="N131" s="258"/>
      <c r="O131" s="258"/>
      <c r="P131" s="258"/>
      <c r="Q131" s="258"/>
      <c r="R131" s="258"/>
      <c r="S131" s="258"/>
      <c r="T131" s="259"/>
      <c r="AT131" s="256" t="s">
        <v>150</v>
      </c>
      <c r="AU131" s="256" t="s">
        <v>86</v>
      </c>
      <c r="AV131" s="13" t="s">
        <v>86</v>
      </c>
      <c r="AW131" s="13" t="s">
        <v>32</v>
      </c>
      <c r="AX131" s="13" t="s">
        <v>84</v>
      </c>
      <c r="AY131" s="256" t="s">
        <v>141</v>
      </c>
    </row>
    <row r="132" s="1" customFormat="1" ht="48" customHeight="1">
      <c r="B132" s="37"/>
      <c r="C132" s="222" t="s">
        <v>189</v>
      </c>
      <c r="D132" s="222" t="s">
        <v>144</v>
      </c>
      <c r="E132" s="223" t="s">
        <v>842</v>
      </c>
      <c r="F132" s="224" t="s">
        <v>843</v>
      </c>
      <c r="G132" s="225" t="s">
        <v>240</v>
      </c>
      <c r="H132" s="226">
        <v>150</v>
      </c>
      <c r="I132" s="227"/>
      <c r="J132" s="228">
        <f>ROUND(I132*H132,2)</f>
        <v>0</v>
      </c>
      <c r="K132" s="224" t="s">
        <v>177</v>
      </c>
      <c r="L132" s="42"/>
      <c r="M132" s="229" t="s">
        <v>1</v>
      </c>
      <c r="N132" s="230" t="s">
        <v>41</v>
      </c>
      <c r="O132" s="85"/>
      <c r="P132" s="231">
        <f>O132*H132</f>
        <v>0</v>
      </c>
      <c r="Q132" s="231">
        <v>0</v>
      </c>
      <c r="R132" s="231">
        <f>Q132*H132</f>
        <v>0</v>
      </c>
      <c r="S132" s="231">
        <v>0.20499999999999999</v>
      </c>
      <c r="T132" s="232">
        <f>S132*H132</f>
        <v>30.749999999999996</v>
      </c>
      <c r="AR132" s="233" t="s">
        <v>140</v>
      </c>
      <c r="AT132" s="233" t="s">
        <v>144</v>
      </c>
      <c r="AU132" s="233" t="s">
        <v>86</v>
      </c>
      <c r="AY132" s="16" t="s">
        <v>141</v>
      </c>
      <c r="BE132" s="234">
        <f>IF(N132="základní",J132,0)</f>
        <v>0</v>
      </c>
      <c r="BF132" s="234">
        <f>IF(N132="snížená",J132,0)</f>
        <v>0</v>
      </c>
      <c r="BG132" s="234">
        <f>IF(N132="zákl. přenesená",J132,0)</f>
        <v>0</v>
      </c>
      <c r="BH132" s="234">
        <f>IF(N132="sníž. přenesená",J132,0)</f>
        <v>0</v>
      </c>
      <c r="BI132" s="234">
        <f>IF(N132="nulová",J132,0)</f>
        <v>0</v>
      </c>
      <c r="BJ132" s="16" t="s">
        <v>84</v>
      </c>
      <c r="BK132" s="234">
        <f>ROUND(I132*H132,2)</f>
        <v>0</v>
      </c>
      <c r="BL132" s="16" t="s">
        <v>140</v>
      </c>
      <c r="BM132" s="233" t="s">
        <v>844</v>
      </c>
    </row>
    <row r="133" s="12" customFormat="1">
      <c r="B133" s="235"/>
      <c r="C133" s="236"/>
      <c r="D133" s="237" t="s">
        <v>150</v>
      </c>
      <c r="E133" s="238" t="s">
        <v>1</v>
      </c>
      <c r="F133" s="239" t="s">
        <v>845</v>
      </c>
      <c r="G133" s="236"/>
      <c r="H133" s="238" t="s">
        <v>1</v>
      </c>
      <c r="I133" s="240"/>
      <c r="J133" s="236"/>
      <c r="K133" s="236"/>
      <c r="L133" s="241"/>
      <c r="M133" s="242"/>
      <c r="N133" s="243"/>
      <c r="O133" s="243"/>
      <c r="P133" s="243"/>
      <c r="Q133" s="243"/>
      <c r="R133" s="243"/>
      <c r="S133" s="243"/>
      <c r="T133" s="244"/>
      <c r="AT133" s="245" t="s">
        <v>150</v>
      </c>
      <c r="AU133" s="245" t="s">
        <v>86</v>
      </c>
      <c r="AV133" s="12" t="s">
        <v>84</v>
      </c>
      <c r="AW133" s="12" t="s">
        <v>32</v>
      </c>
      <c r="AX133" s="12" t="s">
        <v>76</v>
      </c>
      <c r="AY133" s="245" t="s">
        <v>141</v>
      </c>
    </row>
    <row r="134" s="13" customFormat="1">
      <c r="B134" s="246"/>
      <c r="C134" s="247"/>
      <c r="D134" s="237" t="s">
        <v>150</v>
      </c>
      <c r="E134" s="248" t="s">
        <v>1</v>
      </c>
      <c r="F134" s="249" t="s">
        <v>846</v>
      </c>
      <c r="G134" s="247"/>
      <c r="H134" s="250">
        <v>150</v>
      </c>
      <c r="I134" s="251"/>
      <c r="J134" s="247"/>
      <c r="K134" s="247"/>
      <c r="L134" s="252"/>
      <c r="M134" s="257"/>
      <c r="N134" s="258"/>
      <c r="O134" s="258"/>
      <c r="P134" s="258"/>
      <c r="Q134" s="258"/>
      <c r="R134" s="258"/>
      <c r="S134" s="258"/>
      <c r="T134" s="259"/>
      <c r="AT134" s="256" t="s">
        <v>150</v>
      </c>
      <c r="AU134" s="256" t="s">
        <v>86</v>
      </c>
      <c r="AV134" s="13" t="s">
        <v>86</v>
      </c>
      <c r="AW134" s="13" t="s">
        <v>32</v>
      </c>
      <c r="AX134" s="13" t="s">
        <v>76</v>
      </c>
      <c r="AY134" s="256" t="s">
        <v>141</v>
      </c>
    </row>
    <row r="135" s="14" customFormat="1">
      <c r="B135" s="260"/>
      <c r="C135" s="261"/>
      <c r="D135" s="237" t="s">
        <v>150</v>
      </c>
      <c r="E135" s="262" t="s">
        <v>1</v>
      </c>
      <c r="F135" s="263" t="s">
        <v>183</v>
      </c>
      <c r="G135" s="261"/>
      <c r="H135" s="264">
        <v>150</v>
      </c>
      <c r="I135" s="265"/>
      <c r="J135" s="261"/>
      <c r="K135" s="261"/>
      <c r="L135" s="266"/>
      <c r="M135" s="267"/>
      <c r="N135" s="268"/>
      <c r="O135" s="268"/>
      <c r="P135" s="268"/>
      <c r="Q135" s="268"/>
      <c r="R135" s="268"/>
      <c r="S135" s="268"/>
      <c r="T135" s="269"/>
      <c r="AT135" s="270" t="s">
        <v>150</v>
      </c>
      <c r="AU135" s="270" t="s">
        <v>86</v>
      </c>
      <c r="AV135" s="14" t="s">
        <v>140</v>
      </c>
      <c r="AW135" s="14" t="s">
        <v>32</v>
      </c>
      <c r="AX135" s="14" t="s">
        <v>84</v>
      </c>
      <c r="AY135" s="270" t="s">
        <v>141</v>
      </c>
    </row>
    <row r="136" s="1" customFormat="1" ht="36" customHeight="1">
      <c r="B136" s="37"/>
      <c r="C136" s="222" t="s">
        <v>140</v>
      </c>
      <c r="D136" s="222" t="s">
        <v>144</v>
      </c>
      <c r="E136" s="223" t="s">
        <v>209</v>
      </c>
      <c r="F136" s="224" t="s">
        <v>847</v>
      </c>
      <c r="G136" s="225" t="s">
        <v>201</v>
      </c>
      <c r="H136" s="226">
        <v>50.799999999999997</v>
      </c>
      <c r="I136" s="227"/>
      <c r="J136" s="228">
        <f>ROUND(I136*H136,2)</f>
        <v>0</v>
      </c>
      <c r="K136" s="224" t="s">
        <v>177</v>
      </c>
      <c r="L136" s="42"/>
      <c r="M136" s="229" t="s">
        <v>1</v>
      </c>
      <c r="N136" s="230" t="s">
        <v>41</v>
      </c>
      <c r="O136" s="85"/>
      <c r="P136" s="231">
        <f>O136*H136</f>
        <v>0</v>
      </c>
      <c r="Q136" s="231">
        <v>0</v>
      </c>
      <c r="R136" s="231">
        <f>Q136*H136</f>
        <v>0</v>
      </c>
      <c r="S136" s="231">
        <v>0</v>
      </c>
      <c r="T136" s="232">
        <f>S136*H136</f>
        <v>0</v>
      </c>
      <c r="AR136" s="233" t="s">
        <v>140</v>
      </c>
      <c r="AT136" s="233" t="s">
        <v>144</v>
      </c>
      <c r="AU136" s="233" t="s">
        <v>86</v>
      </c>
      <c r="AY136" s="16" t="s">
        <v>141</v>
      </c>
      <c r="BE136" s="234">
        <f>IF(N136="základní",J136,0)</f>
        <v>0</v>
      </c>
      <c r="BF136" s="234">
        <f>IF(N136="snížená",J136,0)</f>
        <v>0</v>
      </c>
      <c r="BG136" s="234">
        <f>IF(N136="zákl. přenesená",J136,0)</f>
        <v>0</v>
      </c>
      <c r="BH136" s="234">
        <f>IF(N136="sníž. přenesená",J136,0)</f>
        <v>0</v>
      </c>
      <c r="BI136" s="234">
        <f>IF(N136="nulová",J136,0)</f>
        <v>0</v>
      </c>
      <c r="BJ136" s="16" t="s">
        <v>84</v>
      </c>
      <c r="BK136" s="234">
        <f>ROUND(I136*H136,2)</f>
        <v>0</v>
      </c>
      <c r="BL136" s="16" t="s">
        <v>140</v>
      </c>
      <c r="BM136" s="233" t="s">
        <v>848</v>
      </c>
    </row>
    <row r="137" s="1" customFormat="1">
      <c r="B137" s="37"/>
      <c r="C137" s="38"/>
      <c r="D137" s="237" t="s">
        <v>836</v>
      </c>
      <c r="E137" s="38"/>
      <c r="F137" s="286" t="s">
        <v>849</v>
      </c>
      <c r="G137" s="38"/>
      <c r="H137" s="38"/>
      <c r="I137" s="138"/>
      <c r="J137" s="38"/>
      <c r="K137" s="38"/>
      <c r="L137" s="42"/>
      <c r="M137" s="287"/>
      <c r="N137" s="85"/>
      <c r="O137" s="85"/>
      <c r="P137" s="85"/>
      <c r="Q137" s="85"/>
      <c r="R137" s="85"/>
      <c r="S137" s="85"/>
      <c r="T137" s="86"/>
      <c r="AT137" s="16" t="s">
        <v>836</v>
      </c>
      <c r="AU137" s="16" t="s">
        <v>86</v>
      </c>
    </row>
    <row r="138" s="12" customFormat="1">
      <c r="B138" s="235"/>
      <c r="C138" s="236"/>
      <c r="D138" s="237" t="s">
        <v>150</v>
      </c>
      <c r="E138" s="238" t="s">
        <v>1</v>
      </c>
      <c r="F138" s="239" t="s">
        <v>850</v>
      </c>
      <c r="G138" s="236"/>
      <c r="H138" s="238" t="s">
        <v>1</v>
      </c>
      <c r="I138" s="240"/>
      <c r="J138" s="236"/>
      <c r="K138" s="236"/>
      <c r="L138" s="241"/>
      <c r="M138" s="242"/>
      <c r="N138" s="243"/>
      <c r="O138" s="243"/>
      <c r="P138" s="243"/>
      <c r="Q138" s="243"/>
      <c r="R138" s="243"/>
      <c r="S138" s="243"/>
      <c r="T138" s="244"/>
      <c r="AT138" s="245" t="s">
        <v>150</v>
      </c>
      <c r="AU138" s="245" t="s">
        <v>86</v>
      </c>
      <c r="AV138" s="12" t="s">
        <v>84</v>
      </c>
      <c r="AW138" s="12" t="s">
        <v>32</v>
      </c>
      <c r="AX138" s="12" t="s">
        <v>76</v>
      </c>
      <c r="AY138" s="245" t="s">
        <v>141</v>
      </c>
    </row>
    <row r="139" s="13" customFormat="1">
      <c r="B139" s="246"/>
      <c r="C139" s="247"/>
      <c r="D139" s="237" t="s">
        <v>150</v>
      </c>
      <c r="E139" s="248" t="s">
        <v>1</v>
      </c>
      <c r="F139" s="249" t="s">
        <v>851</v>
      </c>
      <c r="G139" s="247"/>
      <c r="H139" s="250">
        <v>50.799999999999997</v>
      </c>
      <c r="I139" s="251"/>
      <c r="J139" s="247"/>
      <c r="K139" s="247"/>
      <c r="L139" s="252"/>
      <c r="M139" s="257"/>
      <c r="N139" s="258"/>
      <c r="O139" s="258"/>
      <c r="P139" s="258"/>
      <c r="Q139" s="258"/>
      <c r="R139" s="258"/>
      <c r="S139" s="258"/>
      <c r="T139" s="259"/>
      <c r="AT139" s="256" t="s">
        <v>150</v>
      </c>
      <c r="AU139" s="256" t="s">
        <v>86</v>
      </c>
      <c r="AV139" s="13" t="s">
        <v>86</v>
      </c>
      <c r="AW139" s="13" t="s">
        <v>32</v>
      </c>
      <c r="AX139" s="13" t="s">
        <v>76</v>
      </c>
      <c r="AY139" s="256" t="s">
        <v>141</v>
      </c>
    </row>
    <row r="140" s="12" customFormat="1">
      <c r="B140" s="235"/>
      <c r="C140" s="236"/>
      <c r="D140" s="237" t="s">
        <v>150</v>
      </c>
      <c r="E140" s="238" t="s">
        <v>1</v>
      </c>
      <c r="F140" s="239" t="s">
        <v>226</v>
      </c>
      <c r="G140" s="236"/>
      <c r="H140" s="238" t="s">
        <v>1</v>
      </c>
      <c r="I140" s="240"/>
      <c r="J140" s="236"/>
      <c r="K140" s="236"/>
      <c r="L140" s="241"/>
      <c r="M140" s="242"/>
      <c r="N140" s="243"/>
      <c r="O140" s="243"/>
      <c r="P140" s="243"/>
      <c r="Q140" s="243"/>
      <c r="R140" s="243"/>
      <c r="S140" s="243"/>
      <c r="T140" s="244"/>
      <c r="AT140" s="245" t="s">
        <v>150</v>
      </c>
      <c r="AU140" s="245" t="s">
        <v>86</v>
      </c>
      <c r="AV140" s="12" t="s">
        <v>84</v>
      </c>
      <c r="AW140" s="12" t="s">
        <v>32</v>
      </c>
      <c r="AX140" s="12" t="s">
        <v>76</v>
      </c>
      <c r="AY140" s="245" t="s">
        <v>141</v>
      </c>
    </row>
    <row r="141" s="14" customFormat="1">
      <c r="B141" s="260"/>
      <c r="C141" s="261"/>
      <c r="D141" s="237" t="s">
        <v>150</v>
      </c>
      <c r="E141" s="262" t="s">
        <v>1</v>
      </c>
      <c r="F141" s="263" t="s">
        <v>183</v>
      </c>
      <c r="G141" s="261"/>
      <c r="H141" s="264">
        <v>50.799999999999997</v>
      </c>
      <c r="I141" s="265"/>
      <c r="J141" s="261"/>
      <c r="K141" s="261"/>
      <c r="L141" s="266"/>
      <c r="M141" s="267"/>
      <c r="N141" s="268"/>
      <c r="O141" s="268"/>
      <c r="P141" s="268"/>
      <c r="Q141" s="268"/>
      <c r="R141" s="268"/>
      <c r="S141" s="268"/>
      <c r="T141" s="269"/>
      <c r="AT141" s="270" t="s">
        <v>150</v>
      </c>
      <c r="AU141" s="270" t="s">
        <v>86</v>
      </c>
      <c r="AV141" s="14" t="s">
        <v>140</v>
      </c>
      <c r="AW141" s="14" t="s">
        <v>32</v>
      </c>
      <c r="AX141" s="14" t="s">
        <v>84</v>
      </c>
      <c r="AY141" s="270" t="s">
        <v>141</v>
      </c>
    </row>
    <row r="142" s="1" customFormat="1" ht="60" customHeight="1">
      <c r="B142" s="37"/>
      <c r="C142" s="222" t="s">
        <v>198</v>
      </c>
      <c r="D142" s="222" t="s">
        <v>144</v>
      </c>
      <c r="E142" s="223" t="s">
        <v>852</v>
      </c>
      <c r="F142" s="224" t="s">
        <v>853</v>
      </c>
      <c r="G142" s="225" t="s">
        <v>201</v>
      </c>
      <c r="H142" s="226">
        <v>50.799999999999997</v>
      </c>
      <c r="I142" s="227"/>
      <c r="J142" s="228">
        <f>ROUND(I142*H142,2)</f>
        <v>0</v>
      </c>
      <c r="K142" s="224" t="s">
        <v>177</v>
      </c>
      <c r="L142" s="42"/>
      <c r="M142" s="229" t="s">
        <v>1</v>
      </c>
      <c r="N142" s="230" t="s">
        <v>41</v>
      </c>
      <c r="O142" s="85"/>
      <c r="P142" s="231">
        <f>O142*H142</f>
        <v>0</v>
      </c>
      <c r="Q142" s="231">
        <v>0</v>
      </c>
      <c r="R142" s="231">
        <f>Q142*H142</f>
        <v>0</v>
      </c>
      <c r="S142" s="231">
        <v>0</v>
      </c>
      <c r="T142" s="232">
        <f>S142*H142</f>
        <v>0</v>
      </c>
      <c r="AR142" s="233" t="s">
        <v>140</v>
      </c>
      <c r="AT142" s="233" t="s">
        <v>144</v>
      </c>
      <c r="AU142" s="233" t="s">
        <v>86</v>
      </c>
      <c r="AY142" s="16" t="s">
        <v>141</v>
      </c>
      <c r="BE142" s="234">
        <f>IF(N142="základní",J142,0)</f>
        <v>0</v>
      </c>
      <c r="BF142" s="234">
        <f>IF(N142="snížená",J142,0)</f>
        <v>0</v>
      </c>
      <c r="BG142" s="234">
        <f>IF(N142="zákl. přenesená",J142,0)</f>
        <v>0</v>
      </c>
      <c r="BH142" s="234">
        <f>IF(N142="sníž. přenesená",J142,0)</f>
        <v>0</v>
      </c>
      <c r="BI142" s="234">
        <f>IF(N142="nulová",J142,0)</f>
        <v>0</v>
      </c>
      <c r="BJ142" s="16" t="s">
        <v>84</v>
      </c>
      <c r="BK142" s="234">
        <f>ROUND(I142*H142,2)</f>
        <v>0</v>
      </c>
      <c r="BL142" s="16" t="s">
        <v>140</v>
      </c>
      <c r="BM142" s="233" t="s">
        <v>854</v>
      </c>
    </row>
    <row r="143" s="1" customFormat="1">
      <c r="B143" s="37"/>
      <c r="C143" s="38"/>
      <c r="D143" s="237" t="s">
        <v>836</v>
      </c>
      <c r="E143" s="38"/>
      <c r="F143" s="286" t="s">
        <v>855</v>
      </c>
      <c r="G143" s="38"/>
      <c r="H143" s="38"/>
      <c r="I143" s="138"/>
      <c r="J143" s="38"/>
      <c r="K143" s="38"/>
      <c r="L143" s="42"/>
      <c r="M143" s="287"/>
      <c r="N143" s="85"/>
      <c r="O143" s="85"/>
      <c r="P143" s="85"/>
      <c r="Q143" s="85"/>
      <c r="R143" s="85"/>
      <c r="S143" s="85"/>
      <c r="T143" s="86"/>
      <c r="AT143" s="16" t="s">
        <v>836</v>
      </c>
      <c r="AU143" s="16" t="s">
        <v>86</v>
      </c>
    </row>
    <row r="144" s="13" customFormat="1">
      <c r="B144" s="246"/>
      <c r="C144" s="247"/>
      <c r="D144" s="237" t="s">
        <v>150</v>
      </c>
      <c r="E144" s="248" t="s">
        <v>1</v>
      </c>
      <c r="F144" s="249" t="s">
        <v>856</v>
      </c>
      <c r="G144" s="247"/>
      <c r="H144" s="250">
        <v>50.799999999999997</v>
      </c>
      <c r="I144" s="251"/>
      <c r="J144" s="247"/>
      <c r="K144" s="247"/>
      <c r="L144" s="252"/>
      <c r="M144" s="257"/>
      <c r="N144" s="258"/>
      <c r="O144" s="258"/>
      <c r="P144" s="258"/>
      <c r="Q144" s="258"/>
      <c r="R144" s="258"/>
      <c r="S144" s="258"/>
      <c r="T144" s="259"/>
      <c r="AT144" s="256" t="s">
        <v>150</v>
      </c>
      <c r="AU144" s="256" t="s">
        <v>86</v>
      </c>
      <c r="AV144" s="13" t="s">
        <v>86</v>
      </c>
      <c r="AW144" s="13" t="s">
        <v>32</v>
      </c>
      <c r="AX144" s="13" t="s">
        <v>76</v>
      </c>
      <c r="AY144" s="256" t="s">
        <v>141</v>
      </c>
    </row>
    <row r="145" s="14" customFormat="1">
      <c r="B145" s="260"/>
      <c r="C145" s="261"/>
      <c r="D145" s="237" t="s">
        <v>150</v>
      </c>
      <c r="E145" s="262" t="s">
        <v>1</v>
      </c>
      <c r="F145" s="263" t="s">
        <v>183</v>
      </c>
      <c r="G145" s="261"/>
      <c r="H145" s="264">
        <v>50.799999999999997</v>
      </c>
      <c r="I145" s="265"/>
      <c r="J145" s="261"/>
      <c r="K145" s="261"/>
      <c r="L145" s="266"/>
      <c r="M145" s="267"/>
      <c r="N145" s="268"/>
      <c r="O145" s="268"/>
      <c r="P145" s="268"/>
      <c r="Q145" s="268"/>
      <c r="R145" s="268"/>
      <c r="S145" s="268"/>
      <c r="T145" s="269"/>
      <c r="AT145" s="270" t="s">
        <v>150</v>
      </c>
      <c r="AU145" s="270" t="s">
        <v>86</v>
      </c>
      <c r="AV145" s="14" t="s">
        <v>140</v>
      </c>
      <c r="AW145" s="14" t="s">
        <v>32</v>
      </c>
      <c r="AX145" s="14" t="s">
        <v>84</v>
      </c>
      <c r="AY145" s="270" t="s">
        <v>141</v>
      </c>
    </row>
    <row r="146" s="1" customFormat="1" ht="60" customHeight="1">
      <c r="B146" s="37"/>
      <c r="C146" s="222" t="s">
        <v>208</v>
      </c>
      <c r="D146" s="222" t="s">
        <v>144</v>
      </c>
      <c r="E146" s="223" t="s">
        <v>857</v>
      </c>
      <c r="F146" s="224" t="s">
        <v>858</v>
      </c>
      <c r="G146" s="225" t="s">
        <v>201</v>
      </c>
      <c r="H146" s="226">
        <v>12.800000000000001</v>
      </c>
      <c r="I146" s="227"/>
      <c r="J146" s="228">
        <f>ROUND(I146*H146,2)</f>
        <v>0</v>
      </c>
      <c r="K146" s="224" t="s">
        <v>177</v>
      </c>
      <c r="L146" s="42"/>
      <c r="M146" s="229" t="s">
        <v>1</v>
      </c>
      <c r="N146" s="230" t="s">
        <v>41</v>
      </c>
      <c r="O146" s="85"/>
      <c r="P146" s="231">
        <f>O146*H146</f>
        <v>0</v>
      </c>
      <c r="Q146" s="231">
        <v>0</v>
      </c>
      <c r="R146" s="231">
        <f>Q146*H146</f>
        <v>0</v>
      </c>
      <c r="S146" s="231">
        <v>0</v>
      </c>
      <c r="T146" s="232">
        <f>S146*H146</f>
        <v>0</v>
      </c>
      <c r="AR146" s="233" t="s">
        <v>140</v>
      </c>
      <c r="AT146" s="233" t="s">
        <v>144</v>
      </c>
      <c r="AU146" s="233" t="s">
        <v>86</v>
      </c>
      <c r="AY146" s="16" t="s">
        <v>141</v>
      </c>
      <c r="BE146" s="234">
        <f>IF(N146="základní",J146,0)</f>
        <v>0</v>
      </c>
      <c r="BF146" s="234">
        <f>IF(N146="snížená",J146,0)</f>
        <v>0</v>
      </c>
      <c r="BG146" s="234">
        <f>IF(N146="zákl. přenesená",J146,0)</f>
        <v>0</v>
      </c>
      <c r="BH146" s="234">
        <f>IF(N146="sníž. přenesená",J146,0)</f>
        <v>0</v>
      </c>
      <c r="BI146" s="234">
        <f>IF(N146="nulová",J146,0)</f>
        <v>0</v>
      </c>
      <c r="BJ146" s="16" t="s">
        <v>84</v>
      </c>
      <c r="BK146" s="234">
        <f>ROUND(I146*H146,2)</f>
        <v>0</v>
      </c>
      <c r="BL146" s="16" t="s">
        <v>140</v>
      </c>
      <c r="BM146" s="233" t="s">
        <v>859</v>
      </c>
    </row>
    <row r="147" s="1" customFormat="1">
      <c r="B147" s="37"/>
      <c r="C147" s="38"/>
      <c r="D147" s="237" t="s">
        <v>836</v>
      </c>
      <c r="E147" s="38"/>
      <c r="F147" s="286" t="s">
        <v>860</v>
      </c>
      <c r="G147" s="38"/>
      <c r="H147" s="38"/>
      <c r="I147" s="138"/>
      <c r="J147" s="38"/>
      <c r="K147" s="38"/>
      <c r="L147" s="42"/>
      <c r="M147" s="287"/>
      <c r="N147" s="85"/>
      <c r="O147" s="85"/>
      <c r="P147" s="85"/>
      <c r="Q147" s="85"/>
      <c r="R147" s="85"/>
      <c r="S147" s="85"/>
      <c r="T147" s="86"/>
      <c r="AT147" s="16" t="s">
        <v>836</v>
      </c>
      <c r="AU147" s="16" t="s">
        <v>86</v>
      </c>
    </row>
    <row r="148" s="12" customFormat="1">
      <c r="B148" s="235"/>
      <c r="C148" s="236"/>
      <c r="D148" s="237" t="s">
        <v>150</v>
      </c>
      <c r="E148" s="238" t="s">
        <v>1</v>
      </c>
      <c r="F148" s="239" t="s">
        <v>861</v>
      </c>
      <c r="G148" s="236"/>
      <c r="H148" s="238" t="s">
        <v>1</v>
      </c>
      <c r="I148" s="240"/>
      <c r="J148" s="236"/>
      <c r="K148" s="236"/>
      <c r="L148" s="241"/>
      <c r="M148" s="242"/>
      <c r="N148" s="243"/>
      <c r="O148" s="243"/>
      <c r="P148" s="243"/>
      <c r="Q148" s="243"/>
      <c r="R148" s="243"/>
      <c r="S148" s="243"/>
      <c r="T148" s="244"/>
      <c r="AT148" s="245" t="s">
        <v>150</v>
      </c>
      <c r="AU148" s="245" t="s">
        <v>86</v>
      </c>
      <c r="AV148" s="12" t="s">
        <v>84</v>
      </c>
      <c r="AW148" s="12" t="s">
        <v>32</v>
      </c>
      <c r="AX148" s="12" t="s">
        <v>76</v>
      </c>
      <c r="AY148" s="245" t="s">
        <v>141</v>
      </c>
    </row>
    <row r="149" s="12" customFormat="1">
      <c r="B149" s="235"/>
      <c r="C149" s="236"/>
      <c r="D149" s="237" t="s">
        <v>150</v>
      </c>
      <c r="E149" s="238" t="s">
        <v>1</v>
      </c>
      <c r="F149" s="239" t="s">
        <v>862</v>
      </c>
      <c r="G149" s="236"/>
      <c r="H149" s="238" t="s">
        <v>1</v>
      </c>
      <c r="I149" s="240"/>
      <c r="J149" s="236"/>
      <c r="K149" s="236"/>
      <c r="L149" s="241"/>
      <c r="M149" s="242"/>
      <c r="N149" s="243"/>
      <c r="O149" s="243"/>
      <c r="P149" s="243"/>
      <c r="Q149" s="243"/>
      <c r="R149" s="243"/>
      <c r="S149" s="243"/>
      <c r="T149" s="244"/>
      <c r="AT149" s="245" t="s">
        <v>150</v>
      </c>
      <c r="AU149" s="245" t="s">
        <v>86</v>
      </c>
      <c r="AV149" s="12" t="s">
        <v>84</v>
      </c>
      <c r="AW149" s="12" t="s">
        <v>32</v>
      </c>
      <c r="AX149" s="12" t="s">
        <v>76</v>
      </c>
      <c r="AY149" s="245" t="s">
        <v>141</v>
      </c>
    </row>
    <row r="150" s="13" customFormat="1">
      <c r="B150" s="246"/>
      <c r="C150" s="247"/>
      <c r="D150" s="237" t="s">
        <v>150</v>
      </c>
      <c r="E150" s="248" t="s">
        <v>1</v>
      </c>
      <c r="F150" s="249" t="s">
        <v>863</v>
      </c>
      <c r="G150" s="247"/>
      <c r="H150" s="250">
        <v>12.800000000000001</v>
      </c>
      <c r="I150" s="251"/>
      <c r="J150" s="247"/>
      <c r="K150" s="247"/>
      <c r="L150" s="252"/>
      <c r="M150" s="257"/>
      <c r="N150" s="258"/>
      <c r="O150" s="258"/>
      <c r="P150" s="258"/>
      <c r="Q150" s="258"/>
      <c r="R150" s="258"/>
      <c r="S150" s="258"/>
      <c r="T150" s="259"/>
      <c r="AT150" s="256" t="s">
        <v>150</v>
      </c>
      <c r="AU150" s="256" t="s">
        <v>86</v>
      </c>
      <c r="AV150" s="13" t="s">
        <v>86</v>
      </c>
      <c r="AW150" s="13" t="s">
        <v>32</v>
      </c>
      <c r="AX150" s="13" t="s">
        <v>84</v>
      </c>
      <c r="AY150" s="256" t="s">
        <v>141</v>
      </c>
    </row>
    <row r="151" s="1" customFormat="1" ht="24" customHeight="1">
      <c r="B151" s="37"/>
      <c r="C151" s="222" t="s">
        <v>218</v>
      </c>
      <c r="D151" s="222" t="s">
        <v>144</v>
      </c>
      <c r="E151" s="223" t="s">
        <v>864</v>
      </c>
      <c r="F151" s="224" t="s">
        <v>865</v>
      </c>
      <c r="G151" s="225" t="s">
        <v>176</v>
      </c>
      <c r="H151" s="226">
        <v>160</v>
      </c>
      <c r="I151" s="227"/>
      <c r="J151" s="228">
        <f>ROUND(I151*H151,2)</f>
        <v>0</v>
      </c>
      <c r="K151" s="224" t="s">
        <v>186</v>
      </c>
      <c r="L151" s="42"/>
      <c r="M151" s="229" t="s">
        <v>1</v>
      </c>
      <c r="N151" s="230" t="s">
        <v>41</v>
      </c>
      <c r="O151" s="85"/>
      <c r="P151" s="231">
        <f>O151*H151</f>
        <v>0</v>
      </c>
      <c r="Q151" s="231">
        <v>0</v>
      </c>
      <c r="R151" s="231">
        <f>Q151*H151</f>
        <v>0</v>
      </c>
      <c r="S151" s="231">
        <v>0</v>
      </c>
      <c r="T151" s="232">
        <f>S151*H151</f>
        <v>0</v>
      </c>
      <c r="AR151" s="233" t="s">
        <v>140</v>
      </c>
      <c r="AT151" s="233" t="s">
        <v>144</v>
      </c>
      <c r="AU151" s="233" t="s">
        <v>86</v>
      </c>
      <c r="AY151" s="16" t="s">
        <v>141</v>
      </c>
      <c r="BE151" s="234">
        <f>IF(N151="základní",J151,0)</f>
        <v>0</v>
      </c>
      <c r="BF151" s="234">
        <f>IF(N151="snížená",J151,0)</f>
        <v>0</v>
      </c>
      <c r="BG151" s="234">
        <f>IF(N151="zákl. přenesená",J151,0)</f>
        <v>0</v>
      </c>
      <c r="BH151" s="234">
        <f>IF(N151="sníž. přenesená",J151,0)</f>
        <v>0</v>
      </c>
      <c r="BI151" s="234">
        <f>IF(N151="nulová",J151,0)</f>
        <v>0</v>
      </c>
      <c r="BJ151" s="16" t="s">
        <v>84</v>
      </c>
      <c r="BK151" s="234">
        <f>ROUND(I151*H151,2)</f>
        <v>0</v>
      </c>
      <c r="BL151" s="16" t="s">
        <v>140</v>
      </c>
      <c r="BM151" s="233" t="s">
        <v>866</v>
      </c>
    </row>
    <row r="152" s="1" customFormat="1">
      <c r="B152" s="37"/>
      <c r="C152" s="38"/>
      <c r="D152" s="237" t="s">
        <v>836</v>
      </c>
      <c r="E152" s="38"/>
      <c r="F152" s="286" t="s">
        <v>867</v>
      </c>
      <c r="G152" s="38"/>
      <c r="H152" s="38"/>
      <c r="I152" s="138"/>
      <c r="J152" s="38"/>
      <c r="K152" s="38"/>
      <c r="L152" s="42"/>
      <c r="M152" s="287"/>
      <c r="N152" s="85"/>
      <c r="O152" s="85"/>
      <c r="P152" s="85"/>
      <c r="Q152" s="85"/>
      <c r="R152" s="85"/>
      <c r="S152" s="85"/>
      <c r="T152" s="86"/>
      <c r="AT152" s="16" t="s">
        <v>836</v>
      </c>
      <c r="AU152" s="16" t="s">
        <v>86</v>
      </c>
    </row>
    <row r="153" s="13" customFormat="1">
      <c r="B153" s="246"/>
      <c r="C153" s="247"/>
      <c r="D153" s="237" t="s">
        <v>150</v>
      </c>
      <c r="E153" s="248" t="s">
        <v>1</v>
      </c>
      <c r="F153" s="249" t="s">
        <v>868</v>
      </c>
      <c r="G153" s="247"/>
      <c r="H153" s="250">
        <v>160</v>
      </c>
      <c r="I153" s="251"/>
      <c r="J153" s="247"/>
      <c r="K153" s="247"/>
      <c r="L153" s="252"/>
      <c r="M153" s="257"/>
      <c r="N153" s="258"/>
      <c r="O153" s="258"/>
      <c r="P153" s="258"/>
      <c r="Q153" s="258"/>
      <c r="R153" s="258"/>
      <c r="S153" s="258"/>
      <c r="T153" s="259"/>
      <c r="AT153" s="256" t="s">
        <v>150</v>
      </c>
      <c r="AU153" s="256" t="s">
        <v>86</v>
      </c>
      <c r="AV153" s="13" t="s">
        <v>86</v>
      </c>
      <c r="AW153" s="13" t="s">
        <v>32</v>
      </c>
      <c r="AX153" s="13" t="s">
        <v>84</v>
      </c>
      <c r="AY153" s="256" t="s">
        <v>141</v>
      </c>
    </row>
    <row r="154" s="1" customFormat="1" ht="24" customHeight="1">
      <c r="B154" s="37"/>
      <c r="C154" s="222" t="s">
        <v>228</v>
      </c>
      <c r="D154" s="222" t="s">
        <v>144</v>
      </c>
      <c r="E154" s="223" t="s">
        <v>585</v>
      </c>
      <c r="F154" s="224" t="s">
        <v>869</v>
      </c>
      <c r="G154" s="225" t="s">
        <v>360</v>
      </c>
      <c r="H154" s="226">
        <v>2</v>
      </c>
      <c r="I154" s="227"/>
      <c r="J154" s="228">
        <f>ROUND(I154*H154,2)</f>
        <v>0</v>
      </c>
      <c r="K154" s="224" t="s">
        <v>177</v>
      </c>
      <c r="L154" s="42"/>
      <c r="M154" s="229" t="s">
        <v>1</v>
      </c>
      <c r="N154" s="230" t="s">
        <v>41</v>
      </c>
      <c r="O154" s="85"/>
      <c r="P154" s="231">
        <f>O154*H154</f>
        <v>0</v>
      </c>
      <c r="Q154" s="231">
        <v>0</v>
      </c>
      <c r="R154" s="231">
        <f>Q154*H154</f>
        <v>0</v>
      </c>
      <c r="S154" s="231">
        <v>0</v>
      </c>
      <c r="T154" s="232">
        <f>S154*H154</f>
        <v>0</v>
      </c>
      <c r="AR154" s="233" t="s">
        <v>140</v>
      </c>
      <c r="AT154" s="233" t="s">
        <v>144</v>
      </c>
      <c r="AU154" s="233" t="s">
        <v>86</v>
      </c>
      <c r="AY154" s="16" t="s">
        <v>141</v>
      </c>
      <c r="BE154" s="234">
        <f>IF(N154="základní",J154,0)</f>
        <v>0</v>
      </c>
      <c r="BF154" s="234">
        <f>IF(N154="snížená",J154,0)</f>
        <v>0</v>
      </c>
      <c r="BG154" s="234">
        <f>IF(N154="zákl. přenesená",J154,0)</f>
        <v>0</v>
      </c>
      <c r="BH154" s="234">
        <f>IF(N154="sníž. přenesená",J154,0)</f>
        <v>0</v>
      </c>
      <c r="BI154" s="234">
        <f>IF(N154="nulová",J154,0)</f>
        <v>0</v>
      </c>
      <c r="BJ154" s="16" t="s">
        <v>84</v>
      </c>
      <c r="BK154" s="234">
        <f>ROUND(I154*H154,2)</f>
        <v>0</v>
      </c>
      <c r="BL154" s="16" t="s">
        <v>140</v>
      </c>
      <c r="BM154" s="233" t="s">
        <v>870</v>
      </c>
    </row>
    <row r="155" s="12" customFormat="1">
      <c r="B155" s="235"/>
      <c r="C155" s="236"/>
      <c r="D155" s="237" t="s">
        <v>150</v>
      </c>
      <c r="E155" s="238" t="s">
        <v>1</v>
      </c>
      <c r="F155" s="239" t="s">
        <v>871</v>
      </c>
      <c r="G155" s="236"/>
      <c r="H155" s="238" t="s">
        <v>1</v>
      </c>
      <c r="I155" s="240"/>
      <c r="J155" s="236"/>
      <c r="K155" s="236"/>
      <c r="L155" s="241"/>
      <c r="M155" s="242"/>
      <c r="N155" s="243"/>
      <c r="O155" s="243"/>
      <c r="P155" s="243"/>
      <c r="Q155" s="243"/>
      <c r="R155" s="243"/>
      <c r="S155" s="243"/>
      <c r="T155" s="244"/>
      <c r="AT155" s="245" t="s">
        <v>150</v>
      </c>
      <c r="AU155" s="245" t="s">
        <v>86</v>
      </c>
      <c r="AV155" s="12" t="s">
        <v>84</v>
      </c>
      <c r="AW155" s="12" t="s">
        <v>32</v>
      </c>
      <c r="AX155" s="12" t="s">
        <v>76</v>
      </c>
      <c r="AY155" s="245" t="s">
        <v>141</v>
      </c>
    </row>
    <row r="156" s="12" customFormat="1">
      <c r="B156" s="235"/>
      <c r="C156" s="236"/>
      <c r="D156" s="237" t="s">
        <v>150</v>
      </c>
      <c r="E156" s="238" t="s">
        <v>1</v>
      </c>
      <c r="F156" s="239" t="s">
        <v>872</v>
      </c>
      <c r="G156" s="236"/>
      <c r="H156" s="238" t="s">
        <v>1</v>
      </c>
      <c r="I156" s="240"/>
      <c r="J156" s="236"/>
      <c r="K156" s="236"/>
      <c r="L156" s="241"/>
      <c r="M156" s="242"/>
      <c r="N156" s="243"/>
      <c r="O156" s="243"/>
      <c r="P156" s="243"/>
      <c r="Q156" s="243"/>
      <c r="R156" s="243"/>
      <c r="S156" s="243"/>
      <c r="T156" s="244"/>
      <c r="AT156" s="245" t="s">
        <v>150</v>
      </c>
      <c r="AU156" s="245" t="s">
        <v>86</v>
      </c>
      <c r="AV156" s="12" t="s">
        <v>84</v>
      </c>
      <c r="AW156" s="12" t="s">
        <v>32</v>
      </c>
      <c r="AX156" s="12" t="s">
        <v>76</v>
      </c>
      <c r="AY156" s="245" t="s">
        <v>141</v>
      </c>
    </row>
    <row r="157" s="13" customFormat="1">
      <c r="B157" s="246"/>
      <c r="C157" s="247"/>
      <c r="D157" s="237" t="s">
        <v>150</v>
      </c>
      <c r="E157" s="248" t="s">
        <v>1</v>
      </c>
      <c r="F157" s="249" t="s">
        <v>86</v>
      </c>
      <c r="G157" s="247"/>
      <c r="H157" s="250">
        <v>2</v>
      </c>
      <c r="I157" s="251"/>
      <c r="J157" s="247"/>
      <c r="K157" s="247"/>
      <c r="L157" s="252"/>
      <c r="M157" s="257"/>
      <c r="N157" s="258"/>
      <c r="O157" s="258"/>
      <c r="P157" s="258"/>
      <c r="Q157" s="258"/>
      <c r="R157" s="258"/>
      <c r="S157" s="258"/>
      <c r="T157" s="259"/>
      <c r="AT157" s="256" t="s">
        <v>150</v>
      </c>
      <c r="AU157" s="256" t="s">
        <v>86</v>
      </c>
      <c r="AV157" s="13" t="s">
        <v>86</v>
      </c>
      <c r="AW157" s="13" t="s">
        <v>32</v>
      </c>
      <c r="AX157" s="13" t="s">
        <v>84</v>
      </c>
      <c r="AY157" s="256" t="s">
        <v>141</v>
      </c>
    </row>
    <row r="158" s="11" customFormat="1" ht="22.8" customHeight="1">
      <c r="B158" s="206"/>
      <c r="C158" s="207"/>
      <c r="D158" s="208" t="s">
        <v>75</v>
      </c>
      <c r="E158" s="220" t="s">
        <v>753</v>
      </c>
      <c r="F158" s="220" t="s">
        <v>754</v>
      </c>
      <c r="G158" s="207"/>
      <c r="H158" s="207"/>
      <c r="I158" s="210"/>
      <c r="J158" s="221">
        <f>BK158</f>
        <v>0</v>
      </c>
      <c r="K158" s="207"/>
      <c r="L158" s="212"/>
      <c r="M158" s="213"/>
      <c r="N158" s="214"/>
      <c r="O158" s="214"/>
      <c r="P158" s="215">
        <f>SUM(P159:P160)</f>
        <v>0</v>
      </c>
      <c r="Q158" s="214"/>
      <c r="R158" s="215">
        <f>SUM(R159:R160)</f>
        <v>0</v>
      </c>
      <c r="S158" s="214"/>
      <c r="T158" s="216">
        <f>SUM(T159:T160)</f>
        <v>0</v>
      </c>
      <c r="AR158" s="217" t="s">
        <v>84</v>
      </c>
      <c r="AT158" s="218" t="s">
        <v>75</v>
      </c>
      <c r="AU158" s="218" t="s">
        <v>84</v>
      </c>
      <c r="AY158" s="217" t="s">
        <v>141</v>
      </c>
      <c r="BK158" s="219">
        <f>SUM(BK159:BK160)</f>
        <v>0</v>
      </c>
    </row>
    <row r="159" s="1" customFormat="1" ht="36" customHeight="1">
      <c r="B159" s="37"/>
      <c r="C159" s="222" t="s">
        <v>237</v>
      </c>
      <c r="D159" s="222" t="s">
        <v>144</v>
      </c>
      <c r="E159" s="223" t="s">
        <v>873</v>
      </c>
      <c r="F159" s="224" t="s">
        <v>874</v>
      </c>
      <c r="G159" s="225" t="s">
        <v>264</v>
      </c>
      <c r="H159" s="226">
        <v>124.95</v>
      </c>
      <c r="I159" s="227"/>
      <c r="J159" s="228">
        <f>ROUND(I159*H159,2)</f>
        <v>0</v>
      </c>
      <c r="K159" s="224" t="s">
        <v>177</v>
      </c>
      <c r="L159" s="42"/>
      <c r="M159" s="229" t="s">
        <v>1</v>
      </c>
      <c r="N159" s="230" t="s">
        <v>41</v>
      </c>
      <c r="O159" s="85"/>
      <c r="P159" s="231">
        <f>O159*H159</f>
        <v>0</v>
      </c>
      <c r="Q159" s="231">
        <v>0</v>
      </c>
      <c r="R159" s="231">
        <f>Q159*H159</f>
        <v>0</v>
      </c>
      <c r="S159" s="231">
        <v>0</v>
      </c>
      <c r="T159" s="232">
        <f>S159*H159</f>
        <v>0</v>
      </c>
      <c r="AR159" s="233" t="s">
        <v>140</v>
      </c>
      <c r="AT159" s="233" t="s">
        <v>144</v>
      </c>
      <c r="AU159" s="233" t="s">
        <v>86</v>
      </c>
      <c r="AY159" s="16" t="s">
        <v>141</v>
      </c>
      <c r="BE159" s="234">
        <f>IF(N159="základní",J159,0)</f>
        <v>0</v>
      </c>
      <c r="BF159" s="234">
        <f>IF(N159="snížená",J159,0)</f>
        <v>0</v>
      </c>
      <c r="BG159" s="234">
        <f>IF(N159="zákl. přenesená",J159,0)</f>
        <v>0</v>
      </c>
      <c r="BH159" s="234">
        <f>IF(N159="sníž. přenesená",J159,0)</f>
        <v>0</v>
      </c>
      <c r="BI159" s="234">
        <f>IF(N159="nulová",J159,0)</f>
        <v>0</v>
      </c>
      <c r="BJ159" s="16" t="s">
        <v>84</v>
      </c>
      <c r="BK159" s="234">
        <f>ROUND(I159*H159,2)</f>
        <v>0</v>
      </c>
      <c r="BL159" s="16" t="s">
        <v>140</v>
      </c>
      <c r="BM159" s="233" t="s">
        <v>875</v>
      </c>
    </row>
    <row r="160" s="1" customFormat="1">
      <c r="B160" s="37"/>
      <c r="C160" s="38"/>
      <c r="D160" s="237" t="s">
        <v>836</v>
      </c>
      <c r="E160" s="38"/>
      <c r="F160" s="286" t="s">
        <v>876</v>
      </c>
      <c r="G160" s="38"/>
      <c r="H160" s="38"/>
      <c r="I160" s="138"/>
      <c r="J160" s="38"/>
      <c r="K160" s="38"/>
      <c r="L160" s="42"/>
      <c r="M160" s="287"/>
      <c r="N160" s="85"/>
      <c r="O160" s="85"/>
      <c r="P160" s="85"/>
      <c r="Q160" s="85"/>
      <c r="R160" s="85"/>
      <c r="S160" s="85"/>
      <c r="T160" s="86"/>
      <c r="AT160" s="16" t="s">
        <v>836</v>
      </c>
      <c r="AU160" s="16" t="s">
        <v>86</v>
      </c>
    </row>
    <row r="161" s="11" customFormat="1" ht="22.8" customHeight="1">
      <c r="B161" s="206"/>
      <c r="C161" s="207"/>
      <c r="D161" s="208" t="s">
        <v>75</v>
      </c>
      <c r="E161" s="220" t="s">
        <v>657</v>
      </c>
      <c r="F161" s="220" t="s">
        <v>658</v>
      </c>
      <c r="G161" s="207"/>
      <c r="H161" s="207"/>
      <c r="I161" s="210"/>
      <c r="J161" s="221">
        <f>BK161</f>
        <v>0</v>
      </c>
      <c r="K161" s="207"/>
      <c r="L161" s="212"/>
      <c r="M161" s="213"/>
      <c r="N161" s="214"/>
      <c r="O161" s="214"/>
      <c r="P161" s="215">
        <f>SUM(P162:P196)</f>
        <v>0</v>
      </c>
      <c r="Q161" s="214"/>
      <c r="R161" s="215">
        <f>SUM(R162:R196)</f>
        <v>0</v>
      </c>
      <c r="S161" s="214"/>
      <c r="T161" s="216">
        <f>SUM(T162:T196)</f>
        <v>0</v>
      </c>
      <c r="AR161" s="217" t="s">
        <v>84</v>
      </c>
      <c r="AT161" s="218" t="s">
        <v>75</v>
      </c>
      <c r="AU161" s="218" t="s">
        <v>84</v>
      </c>
      <c r="AY161" s="217" t="s">
        <v>141</v>
      </c>
      <c r="BK161" s="219">
        <f>SUM(BK162:BK196)</f>
        <v>0</v>
      </c>
    </row>
    <row r="162" s="1" customFormat="1" ht="36" customHeight="1">
      <c r="B162" s="37"/>
      <c r="C162" s="222" t="s">
        <v>246</v>
      </c>
      <c r="D162" s="222" t="s">
        <v>144</v>
      </c>
      <c r="E162" s="223" t="s">
        <v>877</v>
      </c>
      <c r="F162" s="224" t="s">
        <v>878</v>
      </c>
      <c r="G162" s="225" t="s">
        <v>264</v>
      </c>
      <c r="H162" s="226">
        <v>163.80000000000001</v>
      </c>
      <c r="I162" s="227"/>
      <c r="J162" s="228">
        <f>ROUND(I162*H162,2)</f>
        <v>0</v>
      </c>
      <c r="K162" s="224" t="s">
        <v>177</v>
      </c>
      <c r="L162" s="42"/>
      <c r="M162" s="229" t="s">
        <v>1</v>
      </c>
      <c r="N162" s="230" t="s">
        <v>41</v>
      </c>
      <c r="O162" s="85"/>
      <c r="P162" s="231">
        <f>O162*H162</f>
        <v>0</v>
      </c>
      <c r="Q162" s="231">
        <v>0</v>
      </c>
      <c r="R162" s="231">
        <f>Q162*H162</f>
        <v>0</v>
      </c>
      <c r="S162" s="231">
        <v>0</v>
      </c>
      <c r="T162" s="232">
        <f>S162*H162</f>
        <v>0</v>
      </c>
      <c r="AR162" s="233" t="s">
        <v>140</v>
      </c>
      <c r="AT162" s="233" t="s">
        <v>144</v>
      </c>
      <c r="AU162" s="233" t="s">
        <v>86</v>
      </c>
      <c r="AY162" s="16" t="s">
        <v>141</v>
      </c>
      <c r="BE162" s="234">
        <f>IF(N162="základní",J162,0)</f>
        <v>0</v>
      </c>
      <c r="BF162" s="234">
        <f>IF(N162="snížená",J162,0)</f>
        <v>0</v>
      </c>
      <c r="BG162" s="234">
        <f>IF(N162="zákl. přenesená",J162,0)</f>
        <v>0</v>
      </c>
      <c r="BH162" s="234">
        <f>IF(N162="sníž. přenesená",J162,0)</f>
        <v>0</v>
      </c>
      <c r="BI162" s="234">
        <f>IF(N162="nulová",J162,0)</f>
        <v>0</v>
      </c>
      <c r="BJ162" s="16" t="s">
        <v>84</v>
      </c>
      <c r="BK162" s="234">
        <f>ROUND(I162*H162,2)</f>
        <v>0</v>
      </c>
      <c r="BL162" s="16" t="s">
        <v>140</v>
      </c>
      <c r="BM162" s="233" t="s">
        <v>879</v>
      </c>
    </row>
    <row r="163" s="1" customFormat="1">
      <c r="B163" s="37"/>
      <c r="C163" s="38"/>
      <c r="D163" s="237" t="s">
        <v>836</v>
      </c>
      <c r="E163" s="38"/>
      <c r="F163" s="286" t="s">
        <v>880</v>
      </c>
      <c r="G163" s="38"/>
      <c r="H163" s="38"/>
      <c r="I163" s="138"/>
      <c r="J163" s="38"/>
      <c r="K163" s="38"/>
      <c r="L163" s="42"/>
      <c r="M163" s="287"/>
      <c r="N163" s="85"/>
      <c r="O163" s="85"/>
      <c r="P163" s="85"/>
      <c r="Q163" s="85"/>
      <c r="R163" s="85"/>
      <c r="S163" s="85"/>
      <c r="T163" s="86"/>
      <c r="AT163" s="16" t="s">
        <v>836</v>
      </c>
      <c r="AU163" s="16" t="s">
        <v>86</v>
      </c>
    </row>
    <row r="164" s="12" customFormat="1">
      <c r="B164" s="235"/>
      <c r="C164" s="236"/>
      <c r="D164" s="237" t="s">
        <v>150</v>
      </c>
      <c r="E164" s="238" t="s">
        <v>1</v>
      </c>
      <c r="F164" s="239" t="s">
        <v>881</v>
      </c>
      <c r="G164" s="236"/>
      <c r="H164" s="238" t="s">
        <v>1</v>
      </c>
      <c r="I164" s="240"/>
      <c r="J164" s="236"/>
      <c r="K164" s="236"/>
      <c r="L164" s="241"/>
      <c r="M164" s="242"/>
      <c r="N164" s="243"/>
      <c r="O164" s="243"/>
      <c r="P164" s="243"/>
      <c r="Q164" s="243"/>
      <c r="R164" s="243"/>
      <c r="S164" s="243"/>
      <c r="T164" s="244"/>
      <c r="AT164" s="245" t="s">
        <v>150</v>
      </c>
      <c r="AU164" s="245" t="s">
        <v>86</v>
      </c>
      <c r="AV164" s="12" t="s">
        <v>84</v>
      </c>
      <c r="AW164" s="12" t="s">
        <v>32</v>
      </c>
      <c r="AX164" s="12" t="s">
        <v>76</v>
      </c>
      <c r="AY164" s="245" t="s">
        <v>141</v>
      </c>
    </row>
    <row r="165" s="12" customFormat="1">
      <c r="B165" s="235"/>
      <c r="C165" s="236"/>
      <c r="D165" s="237" t="s">
        <v>150</v>
      </c>
      <c r="E165" s="238" t="s">
        <v>1</v>
      </c>
      <c r="F165" s="239" t="s">
        <v>882</v>
      </c>
      <c r="G165" s="236"/>
      <c r="H165" s="238" t="s">
        <v>1</v>
      </c>
      <c r="I165" s="240"/>
      <c r="J165" s="236"/>
      <c r="K165" s="236"/>
      <c r="L165" s="241"/>
      <c r="M165" s="242"/>
      <c r="N165" s="243"/>
      <c r="O165" s="243"/>
      <c r="P165" s="243"/>
      <c r="Q165" s="243"/>
      <c r="R165" s="243"/>
      <c r="S165" s="243"/>
      <c r="T165" s="244"/>
      <c r="AT165" s="245" t="s">
        <v>150</v>
      </c>
      <c r="AU165" s="245" t="s">
        <v>86</v>
      </c>
      <c r="AV165" s="12" t="s">
        <v>84</v>
      </c>
      <c r="AW165" s="12" t="s">
        <v>32</v>
      </c>
      <c r="AX165" s="12" t="s">
        <v>76</v>
      </c>
      <c r="AY165" s="245" t="s">
        <v>141</v>
      </c>
    </row>
    <row r="166" s="13" customFormat="1">
      <c r="B166" s="246"/>
      <c r="C166" s="247"/>
      <c r="D166" s="237" t="s">
        <v>150</v>
      </c>
      <c r="E166" s="248" t="s">
        <v>1</v>
      </c>
      <c r="F166" s="249" t="s">
        <v>883</v>
      </c>
      <c r="G166" s="247"/>
      <c r="H166" s="250">
        <v>163.80000000000001</v>
      </c>
      <c r="I166" s="251"/>
      <c r="J166" s="247"/>
      <c r="K166" s="247"/>
      <c r="L166" s="252"/>
      <c r="M166" s="257"/>
      <c r="N166" s="258"/>
      <c r="O166" s="258"/>
      <c r="P166" s="258"/>
      <c r="Q166" s="258"/>
      <c r="R166" s="258"/>
      <c r="S166" s="258"/>
      <c r="T166" s="259"/>
      <c r="AT166" s="256" t="s">
        <v>150</v>
      </c>
      <c r="AU166" s="256" t="s">
        <v>86</v>
      </c>
      <c r="AV166" s="13" t="s">
        <v>86</v>
      </c>
      <c r="AW166" s="13" t="s">
        <v>32</v>
      </c>
      <c r="AX166" s="13" t="s">
        <v>76</v>
      </c>
      <c r="AY166" s="256" t="s">
        <v>141</v>
      </c>
    </row>
    <row r="167" s="14" customFormat="1">
      <c r="B167" s="260"/>
      <c r="C167" s="261"/>
      <c r="D167" s="237" t="s">
        <v>150</v>
      </c>
      <c r="E167" s="262" t="s">
        <v>1</v>
      </c>
      <c r="F167" s="263" t="s">
        <v>183</v>
      </c>
      <c r="G167" s="261"/>
      <c r="H167" s="264">
        <v>163.80000000000001</v>
      </c>
      <c r="I167" s="265"/>
      <c r="J167" s="261"/>
      <c r="K167" s="261"/>
      <c r="L167" s="266"/>
      <c r="M167" s="267"/>
      <c r="N167" s="268"/>
      <c r="O167" s="268"/>
      <c r="P167" s="268"/>
      <c r="Q167" s="268"/>
      <c r="R167" s="268"/>
      <c r="S167" s="268"/>
      <c r="T167" s="269"/>
      <c r="AT167" s="270" t="s">
        <v>150</v>
      </c>
      <c r="AU167" s="270" t="s">
        <v>86</v>
      </c>
      <c r="AV167" s="14" t="s">
        <v>140</v>
      </c>
      <c r="AW167" s="14" t="s">
        <v>32</v>
      </c>
      <c r="AX167" s="14" t="s">
        <v>84</v>
      </c>
      <c r="AY167" s="270" t="s">
        <v>141</v>
      </c>
    </row>
    <row r="168" s="1" customFormat="1" ht="36" customHeight="1">
      <c r="B168" s="37"/>
      <c r="C168" s="222" t="s">
        <v>252</v>
      </c>
      <c r="D168" s="222" t="s">
        <v>144</v>
      </c>
      <c r="E168" s="223" t="s">
        <v>884</v>
      </c>
      <c r="F168" s="224" t="s">
        <v>668</v>
      </c>
      <c r="G168" s="225" t="s">
        <v>264</v>
      </c>
      <c r="H168" s="226">
        <v>1474.2000000000001</v>
      </c>
      <c r="I168" s="227"/>
      <c r="J168" s="228">
        <f>ROUND(I168*H168,2)</f>
        <v>0</v>
      </c>
      <c r="K168" s="224" t="s">
        <v>177</v>
      </c>
      <c r="L168" s="42"/>
      <c r="M168" s="229" t="s">
        <v>1</v>
      </c>
      <c r="N168" s="230" t="s">
        <v>41</v>
      </c>
      <c r="O168" s="85"/>
      <c r="P168" s="231">
        <f>O168*H168</f>
        <v>0</v>
      </c>
      <c r="Q168" s="231">
        <v>0</v>
      </c>
      <c r="R168" s="231">
        <f>Q168*H168</f>
        <v>0</v>
      </c>
      <c r="S168" s="231">
        <v>0</v>
      </c>
      <c r="T168" s="232">
        <f>S168*H168</f>
        <v>0</v>
      </c>
      <c r="AR168" s="233" t="s">
        <v>140</v>
      </c>
      <c r="AT168" s="233" t="s">
        <v>144</v>
      </c>
      <c r="AU168" s="233" t="s">
        <v>86</v>
      </c>
      <c r="AY168" s="16" t="s">
        <v>141</v>
      </c>
      <c r="BE168" s="234">
        <f>IF(N168="základní",J168,0)</f>
        <v>0</v>
      </c>
      <c r="BF168" s="234">
        <f>IF(N168="snížená",J168,0)</f>
        <v>0</v>
      </c>
      <c r="BG168" s="234">
        <f>IF(N168="zákl. přenesená",J168,0)</f>
        <v>0</v>
      </c>
      <c r="BH168" s="234">
        <f>IF(N168="sníž. přenesená",J168,0)</f>
        <v>0</v>
      </c>
      <c r="BI168" s="234">
        <f>IF(N168="nulová",J168,0)</f>
        <v>0</v>
      </c>
      <c r="BJ168" s="16" t="s">
        <v>84</v>
      </c>
      <c r="BK168" s="234">
        <f>ROUND(I168*H168,2)</f>
        <v>0</v>
      </c>
      <c r="BL168" s="16" t="s">
        <v>140</v>
      </c>
      <c r="BM168" s="233" t="s">
        <v>885</v>
      </c>
    </row>
    <row r="169" s="1" customFormat="1">
      <c r="B169" s="37"/>
      <c r="C169" s="38"/>
      <c r="D169" s="237" t="s">
        <v>836</v>
      </c>
      <c r="E169" s="38"/>
      <c r="F169" s="286" t="s">
        <v>880</v>
      </c>
      <c r="G169" s="38"/>
      <c r="H169" s="38"/>
      <c r="I169" s="138"/>
      <c r="J169" s="38"/>
      <c r="K169" s="38"/>
      <c r="L169" s="42"/>
      <c r="M169" s="287"/>
      <c r="N169" s="85"/>
      <c r="O169" s="85"/>
      <c r="P169" s="85"/>
      <c r="Q169" s="85"/>
      <c r="R169" s="85"/>
      <c r="S169" s="85"/>
      <c r="T169" s="86"/>
      <c r="AT169" s="16" t="s">
        <v>836</v>
      </c>
      <c r="AU169" s="16" t="s">
        <v>86</v>
      </c>
    </row>
    <row r="170" s="12" customFormat="1">
      <c r="B170" s="235"/>
      <c r="C170" s="236"/>
      <c r="D170" s="237" t="s">
        <v>150</v>
      </c>
      <c r="E170" s="238" t="s">
        <v>1</v>
      </c>
      <c r="F170" s="239" t="s">
        <v>886</v>
      </c>
      <c r="G170" s="236"/>
      <c r="H170" s="238" t="s">
        <v>1</v>
      </c>
      <c r="I170" s="240"/>
      <c r="J170" s="236"/>
      <c r="K170" s="236"/>
      <c r="L170" s="241"/>
      <c r="M170" s="242"/>
      <c r="N170" s="243"/>
      <c r="O170" s="243"/>
      <c r="P170" s="243"/>
      <c r="Q170" s="243"/>
      <c r="R170" s="243"/>
      <c r="S170" s="243"/>
      <c r="T170" s="244"/>
      <c r="AT170" s="245" t="s">
        <v>150</v>
      </c>
      <c r="AU170" s="245" t="s">
        <v>86</v>
      </c>
      <c r="AV170" s="12" t="s">
        <v>84</v>
      </c>
      <c r="AW170" s="12" t="s">
        <v>32</v>
      </c>
      <c r="AX170" s="12" t="s">
        <v>76</v>
      </c>
      <c r="AY170" s="245" t="s">
        <v>141</v>
      </c>
    </row>
    <row r="171" s="13" customFormat="1">
      <c r="B171" s="246"/>
      <c r="C171" s="247"/>
      <c r="D171" s="237" t="s">
        <v>150</v>
      </c>
      <c r="E171" s="248" t="s">
        <v>1</v>
      </c>
      <c r="F171" s="249" t="s">
        <v>887</v>
      </c>
      <c r="G171" s="247"/>
      <c r="H171" s="250">
        <v>1474.2000000000001</v>
      </c>
      <c r="I171" s="251"/>
      <c r="J171" s="247"/>
      <c r="K171" s="247"/>
      <c r="L171" s="252"/>
      <c r="M171" s="257"/>
      <c r="N171" s="258"/>
      <c r="O171" s="258"/>
      <c r="P171" s="258"/>
      <c r="Q171" s="258"/>
      <c r="R171" s="258"/>
      <c r="S171" s="258"/>
      <c r="T171" s="259"/>
      <c r="AT171" s="256" t="s">
        <v>150</v>
      </c>
      <c r="AU171" s="256" t="s">
        <v>86</v>
      </c>
      <c r="AV171" s="13" t="s">
        <v>86</v>
      </c>
      <c r="AW171" s="13" t="s">
        <v>32</v>
      </c>
      <c r="AX171" s="13" t="s">
        <v>84</v>
      </c>
      <c r="AY171" s="256" t="s">
        <v>141</v>
      </c>
    </row>
    <row r="172" s="1" customFormat="1" ht="36" customHeight="1">
      <c r="B172" s="37"/>
      <c r="C172" s="222" t="s">
        <v>260</v>
      </c>
      <c r="D172" s="222" t="s">
        <v>144</v>
      </c>
      <c r="E172" s="223" t="s">
        <v>703</v>
      </c>
      <c r="F172" s="224" t="s">
        <v>704</v>
      </c>
      <c r="G172" s="225" t="s">
        <v>264</v>
      </c>
      <c r="H172" s="226">
        <v>163.80000000000001</v>
      </c>
      <c r="I172" s="227"/>
      <c r="J172" s="228">
        <f>ROUND(I172*H172,2)</f>
        <v>0</v>
      </c>
      <c r="K172" s="224" t="s">
        <v>177</v>
      </c>
      <c r="L172" s="42"/>
      <c r="M172" s="229" t="s">
        <v>1</v>
      </c>
      <c r="N172" s="230" t="s">
        <v>41</v>
      </c>
      <c r="O172" s="85"/>
      <c r="P172" s="231">
        <f>O172*H172</f>
        <v>0</v>
      </c>
      <c r="Q172" s="231">
        <v>0</v>
      </c>
      <c r="R172" s="231">
        <f>Q172*H172</f>
        <v>0</v>
      </c>
      <c r="S172" s="231">
        <v>0</v>
      </c>
      <c r="T172" s="232">
        <f>S172*H172</f>
        <v>0</v>
      </c>
      <c r="AR172" s="233" t="s">
        <v>140</v>
      </c>
      <c r="AT172" s="233" t="s">
        <v>144</v>
      </c>
      <c r="AU172" s="233" t="s">
        <v>86</v>
      </c>
      <c r="AY172" s="16" t="s">
        <v>141</v>
      </c>
      <c r="BE172" s="234">
        <f>IF(N172="základní",J172,0)</f>
        <v>0</v>
      </c>
      <c r="BF172" s="234">
        <f>IF(N172="snížená",J172,0)</f>
        <v>0</v>
      </c>
      <c r="BG172" s="234">
        <f>IF(N172="zákl. přenesená",J172,0)</f>
        <v>0</v>
      </c>
      <c r="BH172" s="234">
        <f>IF(N172="sníž. přenesená",J172,0)</f>
        <v>0</v>
      </c>
      <c r="BI172" s="234">
        <f>IF(N172="nulová",J172,0)</f>
        <v>0</v>
      </c>
      <c r="BJ172" s="16" t="s">
        <v>84</v>
      </c>
      <c r="BK172" s="234">
        <f>ROUND(I172*H172,2)</f>
        <v>0</v>
      </c>
      <c r="BL172" s="16" t="s">
        <v>140</v>
      </c>
      <c r="BM172" s="233" t="s">
        <v>888</v>
      </c>
    </row>
    <row r="173" s="1" customFormat="1">
      <c r="B173" s="37"/>
      <c r="C173" s="38"/>
      <c r="D173" s="237" t="s">
        <v>836</v>
      </c>
      <c r="E173" s="38"/>
      <c r="F173" s="286" t="s">
        <v>889</v>
      </c>
      <c r="G173" s="38"/>
      <c r="H173" s="38"/>
      <c r="I173" s="138"/>
      <c r="J173" s="38"/>
      <c r="K173" s="38"/>
      <c r="L173" s="42"/>
      <c r="M173" s="287"/>
      <c r="N173" s="85"/>
      <c r="O173" s="85"/>
      <c r="P173" s="85"/>
      <c r="Q173" s="85"/>
      <c r="R173" s="85"/>
      <c r="S173" s="85"/>
      <c r="T173" s="86"/>
      <c r="AT173" s="16" t="s">
        <v>836</v>
      </c>
      <c r="AU173" s="16" t="s">
        <v>86</v>
      </c>
    </row>
    <row r="174" s="12" customFormat="1">
      <c r="B174" s="235"/>
      <c r="C174" s="236"/>
      <c r="D174" s="237" t="s">
        <v>150</v>
      </c>
      <c r="E174" s="238" t="s">
        <v>1</v>
      </c>
      <c r="F174" s="239" t="s">
        <v>890</v>
      </c>
      <c r="G174" s="236"/>
      <c r="H174" s="238" t="s">
        <v>1</v>
      </c>
      <c r="I174" s="240"/>
      <c r="J174" s="236"/>
      <c r="K174" s="236"/>
      <c r="L174" s="241"/>
      <c r="M174" s="242"/>
      <c r="N174" s="243"/>
      <c r="O174" s="243"/>
      <c r="P174" s="243"/>
      <c r="Q174" s="243"/>
      <c r="R174" s="243"/>
      <c r="S174" s="243"/>
      <c r="T174" s="244"/>
      <c r="AT174" s="245" t="s">
        <v>150</v>
      </c>
      <c r="AU174" s="245" t="s">
        <v>86</v>
      </c>
      <c r="AV174" s="12" t="s">
        <v>84</v>
      </c>
      <c r="AW174" s="12" t="s">
        <v>32</v>
      </c>
      <c r="AX174" s="12" t="s">
        <v>76</v>
      </c>
      <c r="AY174" s="245" t="s">
        <v>141</v>
      </c>
    </row>
    <row r="175" s="13" customFormat="1">
      <c r="B175" s="246"/>
      <c r="C175" s="247"/>
      <c r="D175" s="237" t="s">
        <v>150</v>
      </c>
      <c r="E175" s="248" t="s">
        <v>1</v>
      </c>
      <c r="F175" s="249" t="s">
        <v>883</v>
      </c>
      <c r="G175" s="247"/>
      <c r="H175" s="250">
        <v>163.80000000000001</v>
      </c>
      <c r="I175" s="251"/>
      <c r="J175" s="247"/>
      <c r="K175" s="247"/>
      <c r="L175" s="252"/>
      <c r="M175" s="257"/>
      <c r="N175" s="258"/>
      <c r="O175" s="258"/>
      <c r="P175" s="258"/>
      <c r="Q175" s="258"/>
      <c r="R175" s="258"/>
      <c r="S175" s="258"/>
      <c r="T175" s="259"/>
      <c r="AT175" s="256" t="s">
        <v>150</v>
      </c>
      <c r="AU175" s="256" t="s">
        <v>86</v>
      </c>
      <c r="AV175" s="13" t="s">
        <v>86</v>
      </c>
      <c r="AW175" s="13" t="s">
        <v>32</v>
      </c>
      <c r="AX175" s="13" t="s">
        <v>76</v>
      </c>
      <c r="AY175" s="256" t="s">
        <v>141</v>
      </c>
    </row>
    <row r="176" s="14" customFormat="1">
      <c r="B176" s="260"/>
      <c r="C176" s="261"/>
      <c r="D176" s="237" t="s">
        <v>150</v>
      </c>
      <c r="E176" s="262" t="s">
        <v>1</v>
      </c>
      <c r="F176" s="263" t="s">
        <v>183</v>
      </c>
      <c r="G176" s="261"/>
      <c r="H176" s="264">
        <v>163.80000000000001</v>
      </c>
      <c r="I176" s="265"/>
      <c r="J176" s="261"/>
      <c r="K176" s="261"/>
      <c r="L176" s="266"/>
      <c r="M176" s="267"/>
      <c r="N176" s="268"/>
      <c r="O176" s="268"/>
      <c r="P176" s="268"/>
      <c r="Q176" s="268"/>
      <c r="R176" s="268"/>
      <c r="S176" s="268"/>
      <c r="T176" s="269"/>
      <c r="AT176" s="270" t="s">
        <v>150</v>
      </c>
      <c r="AU176" s="270" t="s">
        <v>86</v>
      </c>
      <c r="AV176" s="14" t="s">
        <v>140</v>
      </c>
      <c r="AW176" s="14" t="s">
        <v>32</v>
      </c>
      <c r="AX176" s="14" t="s">
        <v>84</v>
      </c>
      <c r="AY176" s="270" t="s">
        <v>141</v>
      </c>
    </row>
    <row r="177" s="1" customFormat="1" ht="36" customHeight="1">
      <c r="B177" s="37"/>
      <c r="C177" s="222" t="s">
        <v>267</v>
      </c>
      <c r="D177" s="222" t="s">
        <v>144</v>
      </c>
      <c r="E177" s="223" t="s">
        <v>672</v>
      </c>
      <c r="F177" s="224" t="s">
        <v>673</v>
      </c>
      <c r="G177" s="225" t="s">
        <v>264</v>
      </c>
      <c r="H177" s="226">
        <v>34.5</v>
      </c>
      <c r="I177" s="227"/>
      <c r="J177" s="228">
        <f>ROUND(I177*H177,2)</f>
        <v>0</v>
      </c>
      <c r="K177" s="224" t="s">
        <v>177</v>
      </c>
      <c r="L177" s="42"/>
      <c r="M177" s="229" t="s">
        <v>1</v>
      </c>
      <c r="N177" s="230" t="s">
        <v>41</v>
      </c>
      <c r="O177" s="85"/>
      <c r="P177" s="231">
        <f>O177*H177</f>
        <v>0</v>
      </c>
      <c r="Q177" s="231">
        <v>0</v>
      </c>
      <c r="R177" s="231">
        <f>Q177*H177</f>
        <v>0</v>
      </c>
      <c r="S177" s="231">
        <v>0</v>
      </c>
      <c r="T177" s="232">
        <f>S177*H177</f>
        <v>0</v>
      </c>
      <c r="AR177" s="233" t="s">
        <v>140</v>
      </c>
      <c r="AT177" s="233" t="s">
        <v>144</v>
      </c>
      <c r="AU177" s="233" t="s">
        <v>86</v>
      </c>
      <c r="AY177" s="16" t="s">
        <v>141</v>
      </c>
      <c r="BE177" s="234">
        <f>IF(N177="základní",J177,0)</f>
        <v>0</v>
      </c>
      <c r="BF177" s="234">
        <f>IF(N177="snížená",J177,0)</f>
        <v>0</v>
      </c>
      <c r="BG177" s="234">
        <f>IF(N177="zákl. přenesená",J177,0)</f>
        <v>0</v>
      </c>
      <c r="BH177" s="234">
        <f>IF(N177="sníž. přenesená",J177,0)</f>
        <v>0</v>
      </c>
      <c r="BI177" s="234">
        <f>IF(N177="nulová",J177,0)</f>
        <v>0</v>
      </c>
      <c r="BJ177" s="16" t="s">
        <v>84</v>
      </c>
      <c r="BK177" s="234">
        <f>ROUND(I177*H177,2)</f>
        <v>0</v>
      </c>
      <c r="BL177" s="16" t="s">
        <v>140</v>
      </c>
      <c r="BM177" s="233" t="s">
        <v>891</v>
      </c>
    </row>
    <row r="178" s="1" customFormat="1">
      <c r="B178" s="37"/>
      <c r="C178" s="38"/>
      <c r="D178" s="237" t="s">
        <v>836</v>
      </c>
      <c r="E178" s="38"/>
      <c r="F178" s="286" t="s">
        <v>892</v>
      </c>
      <c r="G178" s="38"/>
      <c r="H178" s="38"/>
      <c r="I178" s="138"/>
      <c r="J178" s="38"/>
      <c r="K178" s="38"/>
      <c r="L178" s="42"/>
      <c r="M178" s="287"/>
      <c r="N178" s="85"/>
      <c r="O178" s="85"/>
      <c r="P178" s="85"/>
      <c r="Q178" s="85"/>
      <c r="R178" s="85"/>
      <c r="S178" s="85"/>
      <c r="T178" s="86"/>
      <c r="AT178" s="16" t="s">
        <v>836</v>
      </c>
      <c r="AU178" s="16" t="s">
        <v>86</v>
      </c>
    </row>
    <row r="179" s="12" customFormat="1">
      <c r="B179" s="235"/>
      <c r="C179" s="236"/>
      <c r="D179" s="237" t="s">
        <v>150</v>
      </c>
      <c r="E179" s="238" t="s">
        <v>1</v>
      </c>
      <c r="F179" s="239" t="s">
        <v>893</v>
      </c>
      <c r="G179" s="236"/>
      <c r="H179" s="238" t="s">
        <v>1</v>
      </c>
      <c r="I179" s="240"/>
      <c r="J179" s="236"/>
      <c r="K179" s="236"/>
      <c r="L179" s="241"/>
      <c r="M179" s="242"/>
      <c r="N179" s="243"/>
      <c r="O179" s="243"/>
      <c r="P179" s="243"/>
      <c r="Q179" s="243"/>
      <c r="R179" s="243"/>
      <c r="S179" s="243"/>
      <c r="T179" s="244"/>
      <c r="AT179" s="245" t="s">
        <v>150</v>
      </c>
      <c r="AU179" s="245" t="s">
        <v>86</v>
      </c>
      <c r="AV179" s="12" t="s">
        <v>84</v>
      </c>
      <c r="AW179" s="12" t="s">
        <v>32</v>
      </c>
      <c r="AX179" s="12" t="s">
        <v>76</v>
      </c>
      <c r="AY179" s="245" t="s">
        <v>141</v>
      </c>
    </row>
    <row r="180" s="13" customFormat="1">
      <c r="B180" s="246"/>
      <c r="C180" s="247"/>
      <c r="D180" s="237" t="s">
        <v>150</v>
      </c>
      <c r="E180" s="248" t="s">
        <v>1</v>
      </c>
      <c r="F180" s="249" t="s">
        <v>894</v>
      </c>
      <c r="G180" s="247"/>
      <c r="H180" s="250">
        <v>12</v>
      </c>
      <c r="I180" s="251"/>
      <c r="J180" s="247"/>
      <c r="K180" s="247"/>
      <c r="L180" s="252"/>
      <c r="M180" s="257"/>
      <c r="N180" s="258"/>
      <c r="O180" s="258"/>
      <c r="P180" s="258"/>
      <c r="Q180" s="258"/>
      <c r="R180" s="258"/>
      <c r="S180" s="258"/>
      <c r="T180" s="259"/>
      <c r="AT180" s="256" t="s">
        <v>150</v>
      </c>
      <c r="AU180" s="256" t="s">
        <v>86</v>
      </c>
      <c r="AV180" s="13" t="s">
        <v>86</v>
      </c>
      <c r="AW180" s="13" t="s">
        <v>32</v>
      </c>
      <c r="AX180" s="13" t="s">
        <v>76</v>
      </c>
      <c r="AY180" s="256" t="s">
        <v>141</v>
      </c>
    </row>
    <row r="181" s="12" customFormat="1">
      <c r="B181" s="235"/>
      <c r="C181" s="236"/>
      <c r="D181" s="237" t="s">
        <v>150</v>
      </c>
      <c r="E181" s="238" t="s">
        <v>1</v>
      </c>
      <c r="F181" s="239" t="s">
        <v>895</v>
      </c>
      <c r="G181" s="236"/>
      <c r="H181" s="238" t="s">
        <v>1</v>
      </c>
      <c r="I181" s="240"/>
      <c r="J181" s="236"/>
      <c r="K181" s="236"/>
      <c r="L181" s="241"/>
      <c r="M181" s="242"/>
      <c r="N181" s="243"/>
      <c r="O181" s="243"/>
      <c r="P181" s="243"/>
      <c r="Q181" s="243"/>
      <c r="R181" s="243"/>
      <c r="S181" s="243"/>
      <c r="T181" s="244"/>
      <c r="AT181" s="245" t="s">
        <v>150</v>
      </c>
      <c r="AU181" s="245" t="s">
        <v>86</v>
      </c>
      <c r="AV181" s="12" t="s">
        <v>84</v>
      </c>
      <c r="AW181" s="12" t="s">
        <v>32</v>
      </c>
      <c r="AX181" s="12" t="s">
        <v>76</v>
      </c>
      <c r="AY181" s="245" t="s">
        <v>141</v>
      </c>
    </row>
    <row r="182" s="13" customFormat="1">
      <c r="B182" s="246"/>
      <c r="C182" s="247"/>
      <c r="D182" s="237" t="s">
        <v>150</v>
      </c>
      <c r="E182" s="248" t="s">
        <v>1</v>
      </c>
      <c r="F182" s="249" t="s">
        <v>896</v>
      </c>
      <c r="G182" s="247"/>
      <c r="H182" s="250">
        <v>22.5</v>
      </c>
      <c r="I182" s="251"/>
      <c r="J182" s="247"/>
      <c r="K182" s="247"/>
      <c r="L182" s="252"/>
      <c r="M182" s="257"/>
      <c r="N182" s="258"/>
      <c r="O182" s="258"/>
      <c r="P182" s="258"/>
      <c r="Q182" s="258"/>
      <c r="R182" s="258"/>
      <c r="S182" s="258"/>
      <c r="T182" s="259"/>
      <c r="AT182" s="256" t="s">
        <v>150</v>
      </c>
      <c r="AU182" s="256" t="s">
        <v>86</v>
      </c>
      <c r="AV182" s="13" t="s">
        <v>86</v>
      </c>
      <c r="AW182" s="13" t="s">
        <v>32</v>
      </c>
      <c r="AX182" s="13" t="s">
        <v>76</v>
      </c>
      <c r="AY182" s="256" t="s">
        <v>141</v>
      </c>
    </row>
    <row r="183" s="14" customFormat="1">
      <c r="B183" s="260"/>
      <c r="C183" s="261"/>
      <c r="D183" s="237" t="s">
        <v>150</v>
      </c>
      <c r="E183" s="262" t="s">
        <v>1</v>
      </c>
      <c r="F183" s="263" t="s">
        <v>183</v>
      </c>
      <c r="G183" s="261"/>
      <c r="H183" s="264">
        <v>34.5</v>
      </c>
      <c r="I183" s="265"/>
      <c r="J183" s="261"/>
      <c r="K183" s="261"/>
      <c r="L183" s="266"/>
      <c r="M183" s="267"/>
      <c r="N183" s="268"/>
      <c r="O183" s="268"/>
      <c r="P183" s="268"/>
      <c r="Q183" s="268"/>
      <c r="R183" s="268"/>
      <c r="S183" s="268"/>
      <c r="T183" s="269"/>
      <c r="AT183" s="270" t="s">
        <v>150</v>
      </c>
      <c r="AU183" s="270" t="s">
        <v>86</v>
      </c>
      <c r="AV183" s="14" t="s">
        <v>140</v>
      </c>
      <c r="AW183" s="14" t="s">
        <v>32</v>
      </c>
      <c r="AX183" s="14" t="s">
        <v>84</v>
      </c>
      <c r="AY183" s="270" t="s">
        <v>141</v>
      </c>
    </row>
    <row r="184" s="1" customFormat="1" ht="48" customHeight="1">
      <c r="B184" s="37"/>
      <c r="C184" s="222" t="s">
        <v>275</v>
      </c>
      <c r="D184" s="222" t="s">
        <v>144</v>
      </c>
      <c r="E184" s="223" t="s">
        <v>683</v>
      </c>
      <c r="F184" s="224" t="s">
        <v>684</v>
      </c>
      <c r="G184" s="225" t="s">
        <v>264</v>
      </c>
      <c r="H184" s="226">
        <v>310.5</v>
      </c>
      <c r="I184" s="227"/>
      <c r="J184" s="228">
        <f>ROUND(I184*H184,2)</f>
        <v>0</v>
      </c>
      <c r="K184" s="224" t="s">
        <v>177</v>
      </c>
      <c r="L184" s="42"/>
      <c r="M184" s="229" t="s">
        <v>1</v>
      </c>
      <c r="N184" s="230" t="s">
        <v>41</v>
      </c>
      <c r="O184" s="85"/>
      <c r="P184" s="231">
        <f>O184*H184</f>
        <v>0</v>
      </c>
      <c r="Q184" s="231">
        <v>0</v>
      </c>
      <c r="R184" s="231">
        <f>Q184*H184</f>
        <v>0</v>
      </c>
      <c r="S184" s="231">
        <v>0</v>
      </c>
      <c r="T184" s="232">
        <f>S184*H184</f>
        <v>0</v>
      </c>
      <c r="AR184" s="233" t="s">
        <v>140</v>
      </c>
      <c r="AT184" s="233" t="s">
        <v>144</v>
      </c>
      <c r="AU184" s="233" t="s">
        <v>86</v>
      </c>
      <c r="AY184" s="16" t="s">
        <v>141</v>
      </c>
      <c r="BE184" s="234">
        <f>IF(N184="základní",J184,0)</f>
        <v>0</v>
      </c>
      <c r="BF184" s="234">
        <f>IF(N184="snížená",J184,0)</f>
        <v>0</v>
      </c>
      <c r="BG184" s="234">
        <f>IF(N184="zákl. přenesená",J184,0)</f>
        <v>0</v>
      </c>
      <c r="BH184" s="234">
        <f>IF(N184="sníž. přenesená",J184,0)</f>
        <v>0</v>
      </c>
      <c r="BI184" s="234">
        <f>IF(N184="nulová",J184,0)</f>
        <v>0</v>
      </c>
      <c r="BJ184" s="16" t="s">
        <v>84</v>
      </c>
      <c r="BK184" s="234">
        <f>ROUND(I184*H184,2)</f>
        <v>0</v>
      </c>
      <c r="BL184" s="16" t="s">
        <v>140</v>
      </c>
      <c r="BM184" s="233" t="s">
        <v>897</v>
      </c>
    </row>
    <row r="185" s="1" customFormat="1">
      <c r="B185" s="37"/>
      <c r="C185" s="38"/>
      <c r="D185" s="237" t="s">
        <v>836</v>
      </c>
      <c r="E185" s="38"/>
      <c r="F185" s="286" t="s">
        <v>892</v>
      </c>
      <c r="G185" s="38"/>
      <c r="H185" s="38"/>
      <c r="I185" s="138"/>
      <c r="J185" s="38"/>
      <c r="K185" s="38"/>
      <c r="L185" s="42"/>
      <c r="M185" s="287"/>
      <c r="N185" s="85"/>
      <c r="O185" s="85"/>
      <c r="P185" s="85"/>
      <c r="Q185" s="85"/>
      <c r="R185" s="85"/>
      <c r="S185" s="85"/>
      <c r="T185" s="86"/>
      <c r="AT185" s="16" t="s">
        <v>836</v>
      </c>
      <c r="AU185" s="16" t="s">
        <v>86</v>
      </c>
    </row>
    <row r="186" s="12" customFormat="1">
      <c r="B186" s="235"/>
      <c r="C186" s="236"/>
      <c r="D186" s="237" t="s">
        <v>150</v>
      </c>
      <c r="E186" s="238" t="s">
        <v>1</v>
      </c>
      <c r="F186" s="239" t="s">
        <v>886</v>
      </c>
      <c r="G186" s="236"/>
      <c r="H186" s="238" t="s">
        <v>1</v>
      </c>
      <c r="I186" s="240"/>
      <c r="J186" s="236"/>
      <c r="K186" s="236"/>
      <c r="L186" s="241"/>
      <c r="M186" s="242"/>
      <c r="N186" s="243"/>
      <c r="O186" s="243"/>
      <c r="P186" s="243"/>
      <c r="Q186" s="243"/>
      <c r="R186" s="243"/>
      <c r="S186" s="243"/>
      <c r="T186" s="244"/>
      <c r="AT186" s="245" t="s">
        <v>150</v>
      </c>
      <c r="AU186" s="245" t="s">
        <v>86</v>
      </c>
      <c r="AV186" s="12" t="s">
        <v>84</v>
      </c>
      <c r="AW186" s="12" t="s">
        <v>32</v>
      </c>
      <c r="AX186" s="12" t="s">
        <v>76</v>
      </c>
      <c r="AY186" s="245" t="s">
        <v>141</v>
      </c>
    </row>
    <row r="187" s="13" customFormat="1">
      <c r="B187" s="246"/>
      <c r="C187" s="247"/>
      <c r="D187" s="237" t="s">
        <v>150</v>
      </c>
      <c r="E187" s="248" t="s">
        <v>1</v>
      </c>
      <c r="F187" s="249" t="s">
        <v>898</v>
      </c>
      <c r="G187" s="247"/>
      <c r="H187" s="250">
        <v>310.5</v>
      </c>
      <c r="I187" s="251"/>
      <c r="J187" s="247"/>
      <c r="K187" s="247"/>
      <c r="L187" s="252"/>
      <c r="M187" s="257"/>
      <c r="N187" s="258"/>
      <c r="O187" s="258"/>
      <c r="P187" s="258"/>
      <c r="Q187" s="258"/>
      <c r="R187" s="258"/>
      <c r="S187" s="258"/>
      <c r="T187" s="259"/>
      <c r="AT187" s="256" t="s">
        <v>150</v>
      </c>
      <c r="AU187" s="256" t="s">
        <v>86</v>
      </c>
      <c r="AV187" s="13" t="s">
        <v>86</v>
      </c>
      <c r="AW187" s="13" t="s">
        <v>32</v>
      </c>
      <c r="AX187" s="13" t="s">
        <v>84</v>
      </c>
      <c r="AY187" s="256" t="s">
        <v>141</v>
      </c>
    </row>
    <row r="188" s="1" customFormat="1" ht="24" customHeight="1">
      <c r="B188" s="37"/>
      <c r="C188" s="222" t="s">
        <v>8</v>
      </c>
      <c r="D188" s="222" t="s">
        <v>144</v>
      </c>
      <c r="E188" s="223" t="s">
        <v>899</v>
      </c>
      <c r="F188" s="224" t="s">
        <v>900</v>
      </c>
      <c r="G188" s="225" t="s">
        <v>264</v>
      </c>
      <c r="H188" s="226">
        <v>22.5</v>
      </c>
      <c r="I188" s="227"/>
      <c r="J188" s="228">
        <f>ROUND(I188*H188,2)</f>
        <v>0</v>
      </c>
      <c r="K188" s="224" t="s">
        <v>1</v>
      </c>
      <c r="L188" s="42"/>
      <c r="M188" s="229" t="s">
        <v>1</v>
      </c>
      <c r="N188" s="230" t="s">
        <v>41</v>
      </c>
      <c r="O188" s="85"/>
      <c r="P188" s="231">
        <f>O188*H188</f>
        <v>0</v>
      </c>
      <c r="Q188" s="231">
        <v>0</v>
      </c>
      <c r="R188" s="231">
        <f>Q188*H188</f>
        <v>0</v>
      </c>
      <c r="S188" s="231">
        <v>0</v>
      </c>
      <c r="T188" s="232">
        <f>S188*H188</f>
        <v>0</v>
      </c>
      <c r="AR188" s="233" t="s">
        <v>140</v>
      </c>
      <c r="AT188" s="233" t="s">
        <v>144</v>
      </c>
      <c r="AU188" s="233" t="s">
        <v>86</v>
      </c>
      <c r="AY188" s="16" t="s">
        <v>141</v>
      </c>
      <c r="BE188" s="234">
        <f>IF(N188="základní",J188,0)</f>
        <v>0</v>
      </c>
      <c r="BF188" s="234">
        <f>IF(N188="snížená",J188,0)</f>
        <v>0</v>
      </c>
      <c r="BG188" s="234">
        <f>IF(N188="zákl. přenesená",J188,0)</f>
        <v>0</v>
      </c>
      <c r="BH188" s="234">
        <f>IF(N188="sníž. přenesená",J188,0)</f>
        <v>0</v>
      </c>
      <c r="BI188" s="234">
        <f>IF(N188="nulová",J188,0)</f>
        <v>0</v>
      </c>
      <c r="BJ188" s="16" t="s">
        <v>84</v>
      </c>
      <c r="BK188" s="234">
        <f>ROUND(I188*H188,2)</f>
        <v>0</v>
      </c>
      <c r="BL188" s="16" t="s">
        <v>140</v>
      </c>
      <c r="BM188" s="233" t="s">
        <v>901</v>
      </c>
    </row>
    <row r="189" s="12" customFormat="1">
      <c r="B189" s="235"/>
      <c r="C189" s="236"/>
      <c r="D189" s="237" t="s">
        <v>150</v>
      </c>
      <c r="E189" s="238" t="s">
        <v>1</v>
      </c>
      <c r="F189" s="239" t="s">
        <v>902</v>
      </c>
      <c r="G189" s="236"/>
      <c r="H189" s="238" t="s">
        <v>1</v>
      </c>
      <c r="I189" s="240"/>
      <c r="J189" s="236"/>
      <c r="K189" s="236"/>
      <c r="L189" s="241"/>
      <c r="M189" s="242"/>
      <c r="N189" s="243"/>
      <c r="O189" s="243"/>
      <c r="P189" s="243"/>
      <c r="Q189" s="243"/>
      <c r="R189" s="243"/>
      <c r="S189" s="243"/>
      <c r="T189" s="244"/>
      <c r="AT189" s="245" t="s">
        <v>150</v>
      </c>
      <c r="AU189" s="245" t="s">
        <v>86</v>
      </c>
      <c r="AV189" s="12" t="s">
        <v>84</v>
      </c>
      <c r="AW189" s="12" t="s">
        <v>32</v>
      </c>
      <c r="AX189" s="12" t="s">
        <v>76</v>
      </c>
      <c r="AY189" s="245" t="s">
        <v>141</v>
      </c>
    </row>
    <row r="190" s="13" customFormat="1">
      <c r="B190" s="246"/>
      <c r="C190" s="247"/>
      <c r="D190" s="237" t="s">
        <v>150</v>
      </c>
      <c r="E190" s="248" t="s">
        <v>1</v>
      </c>
      <c r="F190" s="249" t="s">
        <v>896</v>
      </c>
      <c r="G190" s="247"/>
      <c r="H190" s="250">
        <v>22.5</v>
      </c>
      <c r="I190" s="251"/>
      <c r="J190" s="247"/>
      <c r="K190" s="247"/>
      <c r="L190" s="252"/>
      <c r="M190" s="257"/>
      <c r="N190" s="258"/>
      <c r="O190" s="258"/>
      <c r="P190" s="258"/>
      <c r="Q190" s="258"/>
      <c r="R190" s="258"/>
      <c r="S190" s="258"/>
      <c r="T190" s="259"/>
      <c r="AT190" s="256" t="s">
        <v>150</v>
      </c>
      <c r="AU190" s="256" t="s">
        <v>86</v>
      </c>
      <c r="AV190" s="13" t="s">
        <v>86</v>
      </c>
      <c r="AW190" s="13" t="s">
        <v>32</v>
      </c>
      <c r="AX190" s="13" t="s">
        <v>76</v>
      </c>
      <c r="AY190" s="256" t="s">
        <v>141</v>
      </c>
    </row>
    <row r="191" s="14" customFormat="1">
      <c r="B191" s="260"/>
      <c r="C191" s="261"/>
      <c r="D191" s="237" t="s">
        <v>150</v>
      </c>
      <c r="E191" s="262" t="s">
        <v>1</v>
      </c>
      <c r="F191" s="263" t="s">
        <v>183</v>
      </c>
      <c r="G191" s="261"/>
      <c r="H191" s="264">
        <v>22.5</v>
      </c>
      <c r="I191" s="265"/>
      <c r="J191" s="261"/>
      <c r="K191" s="261"/>
      <c r="L191" s="266"/>
      <c r="M191" s="267"/>
      <c r="N191" s="268"/>
      <c r="O191" s="268"/>
      <c r="P191" s="268"/>
      <c r="Q191" s="268"/>
      <c r="R191" s="268"/>
      <c r="S191" s="268"/>
      <c r="T191" s="269"/>
      <c r="AT191" s="270" t="s">
        <v>150</v>
      </c>
      <c r="AU191" s="270" t="s">
        <v>86</v>
      </c>
      <c r="AV191" s="14" t="s">
        <v>140</v>
      </c>
      <c r="AW191" s="14" t="s">
        <v>32</v>
      </c>
      <c r="AX191" s="14" t="s">
        <v>84</v>
      </c>
      <c r="AY191" s="270" t="s">
        <v>141</v>
      </c>
    </row>
    <row r="192" s="1" customFormat="1" ht="36" customHeight="1">
      <c r="B192" s="37"/>
      <c r="C192" s="222" t="s">
        <v>291</v>
      </c>
      <c r="D192" s="222" t="s">
        <v>144</v>
      </c>
      <c r="E192" s="223" t="s">
        <v>699</v>
      </c>
      <c r="F192" s="224" t="s">
        <v>700</v>
      </c>
      <c r="G192" s="225" t="s">
        <v>264</v>
      </c>
      <c r="H192" s="226">
        <v>12</v>
      </c>
      <c r="I192" s="227"/>
      <c r="J192" s="228">
        <f>ROUND(I192*H192,2)</f>
        <v>0</v>
      </c>
      <c r="K192" s="224" t="s">
        <v>177</v>
      </c>
      <c r="L192" s="42"/>
      <c r="M192" s="229" t="s">
        <v>1</v>
      </c>
      <c r="N192" s="230" t="s">
        <v>41</v>
      </c>
      <c r="O192" s="85"/>
      <c r="P192" s="231">
        <f>O192*H192</f>
        <v>0</v>
      </c>
      <c r="Q192" s="231">
        <v>0</v>
      </c>
      <c r="R192" s="231">
        <f>Q192*H192</f>
        <v>0</v>
      </c>
      <c r="S192" s="231">
        <v>0</v>
      </c>
      <c r="T192" s="232">
        <f>S192*H192</f>
        <v>0</v>
      </c>
      <c r="AR192" s="233" t="s">
        <v>140</v>
      </c>
      <c r="AT192" s="233" t="s">
        <v>144</v>
      </c>
      <c r="AU192" s="233" t="s">
        <v>86</v>
      </c>
      <c r="AY192" s="16" t="s">
        <v>141</v>
      </c>
      <c r="BE192" s="234">
        <f>IF(N192="základní",J192,0)</f>
        <v>0</v>
      </c>
      <c r="BF192" s="234">
        <f>IF(N192="snížená",J192,0)</f>
        <v>0</v>
      </c>
      <c r="BG192" s="234">
        <f>IF(N192="zákl. přenesená",J192,0)</f>
        <v>0</v>
      </c>
      <c r="BH192" s="234">
        <f>IF(N192="sníž. přenesená",J192,0)</f>
        <v>0</v>
      </c>
      <c r="BI192" s="234">
        <f>IF(N192="nulová",J192,0)</f>
        <v>0</v>
      </c>
      <c r="BJ192" s="16" t="s">
        <v>84</v>
      </c>
      <c r="BK192" s="234">
        <f>ROUND(I192*H192,2)</f>
        <v>0</v>
      </c>
      <c r="BL192" s="16" t="s">
        <v>140</v>
      </c>
      <c r="BM192" s="233" t="s">
        <v>903</v>
      </c>
    </row>
    <row r="193" s="1" customFormat="1">
      <c r="B193" s="37"/>
      <c r="C193" s="38"/>
      <c r="D193" s="237" t="s">
        <v>836</v>
      </c>
      <c r="E193" s="38"/>
      <c r="F193" s="286" t="s">
        <v>889</v>
      </c>
      <c r="G193" s="38"/>
      <c r="H193" s="38"/>
      <c r="I193" s="138"/>
      <c r="J193" s="38"/>
      <c r="K193" s="38"/>
      <c r="L193" s="42"/>
      <c r="M193" s="287"/>
      <c r="N193" s="85"/>
      <c r="O193" s="85"/>
      <c r="P193" s="85"/>
      <c r="Q193" s="85"/>
      <c r="R193" s="85"/>
      <c r="S193" s="85"/>
      <c r="T193" s="86"/>
      <c r="AT193" s="16" t="s">
        <v>836</v>
      </c>
      <c r="AU193" s="16" t="s">
        <v>86</v>
      </c>
    </row>
    <row r="194" s="12" customFormat="1">
      <c r="B194" s="235"/>
      <c r="C194" s="236"/>
      <c r="D194" s="237" t="s">
        <v>150</v>
      </c>
      <c r="E194" s="238" t="s">
        <v>1</v>
      </c>
      <c r="F194" s="239" t="s">
        <v>904</v>
      </c>
      <c r="G194" s="236"/>
      <c r="H194" s="238" t="s">
        <v>1</v>
      </c>
      <c r="I194" s="240"/>
      <c r="J194" s="236"/>
      <c r="K194" s="236"/>
      <c r="L194" s="241"/>
      <c r="M194" s="242"/>
      <c r="N194" s="243"/>
      <c r="O194" s="243"/>
      <c r="P194" s="243"/>
      <c r="Q194" s="243"/>
      <c r="R194" s="243"/>
      <c r="S194" s="243"/>
      <c r="T194" s="244"/>
      <c r="AT194" s="245" t="s">
        <v>150</v>
      </c>
      <c r="AU194" s="245" t="s">
        <v>86</v>
      </c>
      <c r="AV194" s="12" t="s">
        <v>84</v>
      </c>
      <c r="AW194" s="12" t="s">
        <v>32</v>
      </c>
      <c r="AX194" s="12" t="s">
        <v>76</v>
      </c>
      <c r="AY194" s="245" t="s">
        <v>141</v>
      </c>
    </row>
    <row r="195" s="13" customFormat="1">
      <c r="B195" s="246"/>
      <c r="C195" s="247"/>
      <c r="D195" s="237" t="s">
        <v>150</v>
      </c>
      <c r="E195" s="248" t="s">
        <v>1</v>
      </c>
      <c r="F195" s="249" t="s">
        <v>894</v>
      </c>
      <c r="G195" s="247"/>
      <c r="H195" s="250">
        <v>12</v>
      </c>
      <c r="I195" s="251"/>
      <c r="J195" s="247"/>
      <c r="K195" s="247"/>
      <c r="L195" s="252"/>
      <c r="M195" s="257"/>
      <c r="N195" s="258"/>
      <c r="O195" s="258"/>
      <c r="P195" s="258"/>
      <c r="Q195" s="258"/>
      <c r="R195" s="258"/>
      <c r="S195" s="258"/>
      <c r="T195" s="259"/>
      <c r="AT195" s="256" t="s">
        <v>150</v>
      </c>
      <c r="AU195" s="256" t="s">
        <v>86</v>
      </c>
      <c r="AV195" s="13" t="s">
        <v>86</v>
      </c>
      <c r="AW195" s="13" t="s">
        <v>32</v>
      </c>
      <c r="AX195" s="13" t="s">
        <v>76</v>
      </c>
      <c r="AY195" s="256" t="s">
        <v>141</v>
      </c>
    </row>
    <row r="196" s="14" customFormat="1">
      <c r="B196" s="260"/>
      <c r="C196" s="261"/>
      <c r="D196" s="237" t="s">
        <v>150</v>
      </c>
      <c r="E196" s="262" t="s">
        <v>1</v>
      </c>
      <c r="F196" s="263" t="s">
        <v>183</v>
      </c>
      <c r="G196" s="261"/>
      <c r="H196" s="264">
        <v>12</v>
      </c>
      <c r="I196" s="265"/>
      <c r="J196" s="261"/>
      <c r="K196" s="261"/>
      <c r="L196" s="266"/>
      <c r="M196" s="267"/>
      <c r="N196" s="268"/>
      <c r="O196" s="268"/>
      <c r="P196" s="268"/>
      <c r="Q196" s="268"/>
      <c r="R196" s="268"/>
      <c r="S196" s="268"/>
      <c r="T196" s="269"/>
      <c r="AT196" s="270" t="s">
        <v>150</v>
      </c>
      <c r="AU196" s="270" t="s">
        <v>86</v>
      </c>
      <c r="AV196" s="14" t="s">
        <v>140</v>
      </c>
      <c r="AW196" s="14" t="s">
        <v>32</v>
      </c>
      <c r="AX196" s="14" t="s">
        <v>84</v>
      </c>
      <c r="AY196" s="270" t="s">
        <v>141</v>
      </c>
    </row>
    <row r="197" s="11" customFormat="1" ht="25.92" customHeight="1">
      <c r="B197" s="206"/>
      <c r="C197" s="207"/>
      <c r="D197" s="208" t="s">
        <v>75</v>
      </c>
      <c r="E197" s="209" t="s">
        <v>198</v>
      </c>
      <c r="F197" s="209" t="s">
        <v>317</v>
      </c>
      <c r="G197" s="207"/>
      <c r="H197" s="207"/>
      <c r="I197" s="210"/>
      <c r="J197" s="211">
        <f>BK197</f>
        <v>0</v>
      </c>
      <c r="K197" s="207"/>
      <c r="L197" s="212"/>
      <c r="M197" s="213"/>
      <c r="N197" s="214"/>
      <c r="O197" s="214"/>
      <c r="P197" s="215">
        <f>SUM(P198:P239)</f>
        <v>0</v>
      </c>
      <c r="Q197" s="214"/>
      <c r="R197" s="215">
        <f>SUM(R198:R239)</f>
        <v>51.584859999999999</v>
      </c>
      <c r="S197" s="214"/>
      <c r="T197" s="216">
        <f>SUM(T198:T239)</f>
        <v>0</v>
      </c>
      <c r="AR197" s="217" t="s">
        <v>84</v>
      </c>
      <c r="AT197" s="218" t="s">
        <v>75</v>
      </c>
      <c r="AU197" s="218" t="s">
        <v>76</v>
      </c>
      <c r="AY197" s="217" t="s">
        <v>141</v>
      </c>
      <c r="BK197" s="219">
        <f>SUM(BK198:BK239)</f>
        <v>0</v>
      </c>
    </row>
    <row r="198" s="1" customFormat="1" ht="24" customHeight="1">
      <c r="B198" s="37"/>
      <c r="C198" s="222" t="s">
        <v>296</v>
      </c>
      <c r="D198" s="222" t="s">
        <v>144</v>
      </c>
      <c r="E198" s="223" t="s">
        <v>905</v>
      </c>
      <c r="F198" s="224" t="s">
        <v>906</v>
      </c>
      <c r="G198" s="225" t="s">
        <v>176</v>
      </c>
      <c r="H198" s="226">
        <v>180</v>
      </c>
      <c r="I198" s="227"/>
      <c r="J198" s="228">
        <f>ROUND(I198*H198,2)</f>
        <v>0</v>
      </c>
      <c r="K198" s="224" t="s">
        <v>177</v>
      </c>
      <c r="L198" s="42"/>
      <c r="M198" s="229" t="s">
        <v>1</v>
      </c>
      <c r="N198" s="230" t="s">
        <v>41</v>
      </c>
      <c r="O198" s="85"/>
      <c r="P198" s="231">
        <f>O198*H198</f>
        <v>0</v>
      </c>
      <c r="Q198" s="231">
        <v>0</v>
      </c>
      <c r="R198" s="231">
        <f>Q198*H198</f>
        <v>0</v>
      </c>
      <c r="S198" s="231">
        <v>0</v>
      </c>
      <c r="T198" s="232">
        <f>S198*H198</f>
        <v>0</v>
      </c>
      <c r="AR198" s="233" t="s">
        <v>140</v>
      </c>
      <c r="AT198" s="233" t="s">
        <v>144</v>
      </c>
      <c r="AU198" s="233" t="s">
        <v>84</v>
      </c>
      <c r="AY198" s="16" t="s">
        <v>141</v>
      </c>
      <c r="BE198" s="234">
        <f>IF(N198="základní",J198,0)</f>
        <v>0</v>
      </c>
      <c r="BF198" s="234">
        <f>IF(N198="snížená",J198,0)</f>
        <v>0</v>
      </c>
      <c r="BG198" s="234">
        <f>IF(N198="zákl. přenesená",J198,0)</f>
        <v>0</v>
      </c>
      <c r="BH198" s="234">
        <f>IF(N198="sníž. přenesená",J198,0)</f>
        <v>0</v>
      </c>
      <c r="BI198" s="234">
        <f>IF(N198="nulová",J198,0)</f>
        <v>0</v>
      </c>
      <c r="BJ198" s="16" t="s">
        <v>84</v>
      </c>
      <c r="BK198" s="234">
        <f>ROUND(I198*H198,2)</f>
        <v>0</v>
      </c>
      <c r="BL198" s="16" t="s">
        <v>140</v>
      </c>
      <c r="BM198" s="233" t="s">
        <v>907</v>
      </c>
    </row>
    <row r="199" s="13" customFormat="1">
      <c r="B199" s="246"/>
      <c r="C199" s="247"/>
      <c r="D199" s="237" t="s">
        <v>150</v>
      </c>
      <c r="E199" s="248" t="s">
        <v>1</v>
      </c>
      <c r="F199" s="249" t="s">
        <v>908</v>
      </c>
      <c r="G199" s="247"/>
      <c r="H199" s="250">
        <v>150</v>
      </c>
      <c r="I199" s="251"/>
      <c r="J199" s="247"/>
      <c r="K199" s="247"/>
      <c r="L199" s="252"/>
      <c r="M199" s="257"/>
      <c r="N199" s="258"/>
      <c r="O199" s="258"/>
      <c r="P199" s="258"/>
      <c r="Q199" s="258"/>
      <c r="R199" s="258"/>
      <c r="S199" s="258"/>
      <c r="T199" s="259"/>
      <c r="AT199" s="256" t="s">
        <v>150</v>
      </c>
      <c r="AU199" s="256" t="s">
        <v>84</v>
      </c>
      <c r="AV199" s="13" t="s">
        <v>86</v>
      </c>
      <c r="AW199" s="13" t="s">
        <v>32</v>
      </c>
      <c r="AX199" s="13" t="s">
        <v>76</v>
      </c>
      <c r="AY199" s="256" t="s">
        <v>141</v>
      </c>
    </row>
    <row r="200" s="13" customFormat="1">
      <c r="B200" s="246"/>
      <c r="C200" s="247"/>
      <c r="D200" s="237" t="s">
        <v>150</v>
      </c>
      <c r="E200" s="248" t="s">
        <v>1</v>
      </c>
      <c r="F200" s="249" t="s">
        <v>909</v>
      </c>
      <c r="G200" s="247"/>
      <c r="H200" s="250">
        <v>30</v>
      </c>
      <c r="I200" s="251"/>
      <c r="J200" s="247"/>
      <c r="K200" s="247"/>
      <c r="L200" s="252"/>
      <c r="M200" s="257"/>
      <c r="N200" s="258"/>
      <c r="O200" s="258"/>
      <c r="P200" s="258"/>
      <c r="Q200" s="258"/>
      <c r="R200" s="258"/>
      <c r="S200" s="258"/>
      <c r="T200" s="259"/>
      <c r="AT200" s="256" t="s">
        <v>150</v>
      </c>
      <c r="AU200" s="256" t="s">
        <v>84</v>
      </c>
      <c r="AV200" s="13" t="s">
        <v>86</v>
      </c>
      <c r="AW200" s="13" t="s">
        <v>32</v>
      </c>
      <c r="AX200" s="13" t="s">
        <v>76</v>
      </c>
      <c r="AY200" s="256" t="s">
        <v>141</v>
      </c>
    </row>
    <row r="201" s="14" customFormat="1">
      <c r="B201" s="260"/>
      <c r="C201" s="261"/>
      <c r="D201" s="237" t="s">
        <v>150</v>
      </c>
      <c r="E201" s="262" t="s">
        <v>1</v>
      </c>
      <c r="F201" s="263" t="s">
        <v>183</v>
      </c>
      <c r="G201" s="261"/>
      <c r="H201" s="264">
        <v>180</v>
      </c>
      <c r="I201" s="265"/>
      <c r="J201" s="261"/>
      <c r="K201" s="261"/>
      <c r="L201" s="266"/>
      <c r="M201" s="267"/>
      <c r="N201" s="268"/>
      <c r="O201" s="268"/>
      <c r="P201" s="268"/>
      <c r="Q201" s="268"/>
      <c r="R201" s="268"/>
      <c r="S201" s="268"/>
      <c r="T201" s="269"/>
      <c r="AT201" s="270" t="s">
        <v>150</v>
      </c>
      <c r="AU201" s="270" t="s">
        <v>84</v>
      </c>
      <c r="AV201" s="14" t="s">
        <v>140</v>
      </c>
      <c r="AW201" s="14" t="s">
        <v>32</v>
      </c>
      <c r="AX201" s="14" t="s">
        <v>84</v>
      </c>
      <c r="AY201" s="270" t="s">
        <v>141</v>
      </c>
    </row>
    <row r="202" s="1" customFormat="1" ht="24" customHeight="1">
      <c r="B202" s="37"/>
      <c r="C202" s="222" t="s">
        <v>304</v>
      </c>
      <c r="D202" s="222" t="s">
        <v>144</v>
      </c>
      <c r="E202" s="223" t="s">
        <v>420</v>
      </c>
      <c r="F202" s="224" t="s">
        <v>910</v>
      </c>
      <c r="G202" s="225" t="s">
        <v>176</v>
      </c>
      <c r="H202" s="226">
        <v>150</v>
      </c>
      <c r="I202" s="227"/>
      <c r="J202" s="228">
        <f>ROUND(I202*H202,2)</f>
        <v>0</v>
      </c>
      <c r="K202" s="224" t="s">
        <v>177</v>
      </c>
      <c r="L202" s="42"/>
      <c r="M202" s="229" t="s">
        <v>1</v>
      </c>
      <c r="N202" s="230" t="s">
        <v>41</v>
      </c>
      <c r="O202" s="85"/>
      <c r="P202" s="231">
        <f>O202*H202</f>
        <v>0</v>
      </c>
      <c r="Q202" s="231">
        <v>0</v>
      </c>
      <c r="R202" s="231">
        <f>Q202*H202</f>
        <v>0</v>
      </c>
      <c r="S202" s="231">
        <v>0</v>
      </c>
      <c r="T202" s="232">
        <f>S202*H202</f>
        <v>0</v>
      </c>
      <c r="AR202" s="233" t="s">
        <v>140</v>
      </c>
      <c r="AT202" s="233" t="s">
        <v>144</v>
      </c>
      <c r="AU202" s="233" t="s">
        <v>84</v>
      </c>
      <c r="AY202" s="16" t="s">
        <v>141</v>
      </c>
      <c r="BE202" s="234">
        <f>IF(N202="základní",J202,0)</f>
        <v>0</v>
      </c>
      <c r="BF202" s="234">
        <f>IF(N202="snížená",J202,0)</f>
        <v>0</v>
      </c>
      <c r="BG202" s="234">
        <f>IF(N202="zákl. přenesená",J202,0)</f>
        <v>0</v>
      </c>
      <c r="BH202" s="234">
        <f>IF(N202="sníž. přenesená",J202,0)</f>
        <v>0</v>
      </c>
      <c r="BI202" s="234">
        <f>IF(N202="nulová",J202,0)</f>
        <v>0</v>
      </c>
      <c r="BJ202" s="16" t="s">
        <v>84</v>
      </c>
      <c r="BK202" s="234">
        <f>ROUND(I202*H202,2)</f>
        <v>0</v>
      </c>
      <c r="BL202" s="16" t="s">
        <v>140</v>
      </c>
      <c r="BM202" s="233" t="s">
        <v>911</v>
      </c>
    </row>
    <row r="203" s="13" customFormat="1">
      <c r="B203" s="246"/>
      <c r="C203" s="247"/>
      <c r="D203" s="237" t="s">
        <v>150</v>
      </c>
      <c r="E203" s="248" t="s">
        <v>1</v>
      </c>
      <c r="F203" s="249" t="s">
        <v>912</v>
      </c>
      <c r="G203" s="247"/>
      <c r="H203" s="250">
        <v>150</v>
      </c>
      <c r="I203" s="251"/>
      <c r="J203" s="247"/>
      <c r="K203" s="247"/>
      <c r="L203" s="252"/>
      <c r="M203" s="257"/>
      <c r="N203" s="258"/>
      <c r="O203" s="258"/>
      <c r="P203" s="258"/>
      <c r="Q203" s="258"/>
      <c r="R203" s="258"/>
      <c r="S203" s="258"/>
      <c r="T203" s="259"/>
      <c r="AT203" s="256" t="s">
        <v>150</v>
      </c>
      <c r="AU203" s="256" t="s">
        <v>84</v>
      </c>
      <c r="AV203" s="13" t="s">
        <v>86</v>
      </c>
      <c r="AW203" s="13" t="s">
        <v>32</v>
      </c>
      <c r="AX203" s="13" t="s">
        <v>76</v>
      </c>
      <c r="AY203" s="256" t="s">
        <v>141</v>
      </c>
    </row>
    <row r="204" s="14" customFormat="1">
      <c r="B204" s="260"/>
      <c r="C204" s="261"/>
      <c r="D204" s="237" t="s">
        <v>150</v>
      </c>
      <c r="E204" s="262" t="s">
        <v>1</v>
      </c>
      <c r="F204" s="263" t="s">
        <v>183</v>
      </c>
      <c r="G204" s="261"/>
      <c r="H204" s="264">
        <v>150</v>
      </c>
      <c r="I204" s="265"/>
      <c r="J204" s="261"/>
      <c r="K204" s="261"/>
      <c r="L204" s="266"/>
      <c r="M204" s="267"/>
      <c r="N204" s="268"/>
      <c r="O204" s="268"/>
      <c r="P204" s="268"/>
      <c r="Q204" s="268"/>
      <c r="R204" s="268"/>
      <c r="S204" s="268"/>
      <c r="T204" s="269"/>
      <c r="AT204" s="270" t="s">
        <v>150</v>
      </c>
      <c r="AU204" s="270" t="s">
        <v>84</v>
      </c>
      <c r="AV204" s="14" t="s">
        <v>140</v>
      </c>
      <c r="AW204" s="14" t="s">
        <v>32</v>
      </c>
      <c r="AX204" s="14" t="s">
        <v>84</v>
      </c>
      <c r="AY204" s="270" t="s">
        <v>141</v>
      </c>
    </row>
    <row r="205" s="1" customFormat="1" ht="72" customHeight="1">
      <c r="B205" s="37"/>
      <c r="C205" s="222" t="s">
        <v>312</v>
      </c>
      <c r="D205" s="222" t="s">
        <v>144</v>
      </c>
      <c r="E205" s="223" t="s">
        <v>913</v>
      </c>
      <c r="F205" s="224" t="s">
        <v>914</v>
      </c>
      <c r="G205" s="225" t="s">
        <v>176</v>
      </c>
      <c r="H205" s="226">
        <v>208.40000000000001</v>
      </c>
      <c r="I205" s="227"/>
      <c r="J205" s="228">
        <f>ROUND(I205*H205,2)</f>
        <v>0</v>
      </c>
      <c r="K205" s="224" t="s">
        <v>177</v>
      </c>
      <c r="L205" s="42"/>
      <c r="M205" s="229" t="s">
        <v>1</v>
      </c>
      <c r="N205" s="230" t="s">
        <v>41</v>
      </c>
      <c r="O205" s="85"/>
      <c r="P205" s="231">
        <f>O205*H205</f>
        <v>0</v>
      </c>
      <c r="Q205" s="231">
        <v>0.085650000000000004</v>
      </c>
      <c r="R205" s="231">
        <f>Q205*H205</f>
        <v>17.849460000000001</v>
      </c>
      <c r="S205" s="231">
        <v>0</v>
      </c>
      <c r="T205" s="232">
        <f>S205*H205</f>
        <v>0</v>
      </c>
      <c r="AR205" s="233" t="s">
        <v>140</v>
      </c>
      <c r="AT205" s="233" t="s">
        <v>144</v>
      </c>
      <c r="AU205" s="233" t="s">
        <v>84</v>
      </c>
      <c r="AY205" s="16" t="s">
        <v>141</v>
      </c>
      <c r="BE205" s="234">
        <f>IF(N205="základní",J205,0)</f>
        <v>0</v>
      </c>
      <c r="BF205" s="234">
        <f>IF(N205="snížená",J205,0)</f>
        <v>0</v>
      </c>
      <c r="BG205" s="234">
        <f>IF(N205="zákl. přenesená",J205,0)</f>
        <v>0</v>
      </c>
      <c r="BH205" s="234">
        <f>IF(N205="sníž. přenesená",J205,0)</f>
        <v>0</v>
      </c>
      <c r="BI205" s="234">
        <f>IF(N205="nulová",J205,0)</f>
        <v>0</v>
      </c>
      <c r="BJ205" s="16" t="s">
        <v>84</v>
      </c>
      <c r="BK205" s="234">
        <f>ROUND(I205*H205,2)</f>
        <v>0</v>
      </c>
      <c r="BL205" s="16" t="s">
        <v>140</v>
      </c>
      <c r="BM205" s="233" t="s">
        <v>915</v>
      </c>
    </row>
    <row r="206" s="1" customFormat="1">
      <c r="B206" s="37"/>
      <c r="C206" s="38"/>
      <c r="D206" s="237" t="s">
        <v>836</v>
      </c>
      <c r="E206" s="38"/>
      <c r="F206" s="286" t="s">
        <v>916</v>
      </c>
      <c r="G206" s="38"/>
      <c r="H206" s="38"/>
      <c r="I206" s="138"/>
      <c r="J206" s="38"/>
      <c r="K206" s="38"/>
      <c r="L206" s="42"/>
      <c r="M206" s="287"/>
      <c r="N206" s="85"/>
      <c r="O206" s="85"/>
      <c r="P206" s="85"/>
      <c r="Q206" s="85"/>
      <c r="R206" s="85"/>
      <c r="S206" s="85"/>
      <c r="T206" s="86"/>
      <c r="AT206" s="16" t="s">
        <v>836</v>
      </c>
      <c r="AU206" s="16" t="s">
        <v>84</v>
      </c>
    </row>
    <row r="207" s="12" customFormat="1">
      <c r="B207" s="235"/>
      <c r="C207" s="236"/>
      <c r="D207" s="237" t="s">
        <v>150</v>
      </c>
      <c r="E207" s="238" t="s">
        <v>1</v>
      </c>
      <c r="F207" s="239" t="s">
        <v>917</v>
      </c>
      <c r="G207" s="236"/>
      <c r="H207" s="238" t="s">
        <v>1</v>
      </c>
      <c r="I207" s="240"/>
      <c r="J207" s="236"/>
      <c r="K207" s="236"/>
      <c r="L207" s="241"/>
      <c r="M207" s="242"/>
      <c r="N207" s="243"/>
      <c r="O207" s="243"/>
      <c r="P207" s="243"/>
      <c r="Q207" s="243"/>
      <c r="R207" s="243"/>
      <c r="S207" s="243"/>
      <c r="T207" s="244"/>
      <c r="AT207" s="245" t="s">
        <v>150</v>
      </c>
      <c r="AU207" s="245" t="s">
        <v>84</v>
      </c>
      <c r="AV207" s="12" t="s">
        <v>84</v>
      </c>
      <c r="AW207" s="12" t="s">
        <v>32</v>
      </c>
      <c r="AX207" s="12" t="s">
        <v>76</v>
      </c>
      <c r="AY207" s="245" t="s">
        <v>141</v>
      </c>
    </row>
    <row r="208" s="13" customFormat="1">
      <c r="B208" s="246"/>
      <c r="C208" s="247"/>
      <c r="D208" s="237" t="s">
        <v>150</v>
      </c>
      <c r="E208" s="248" t="s">
        <v>1</v>
      </c>
      <c r="F208" s="249" t="s">
        <v>918</v>
      </c>
      <c r="G208" s="247"/>
      <c r="H208" s="250">
        <v>100</v>
      </c>
      <c r="I208" s="251"/>
      <c r="J208" s="247"/>
      <c r="K208" s="247"/>
      <c r="L208" s="252"/>
      <c r="M208" s="257"/>
      <c r="N208" s="258"/>
      <c r="O208" s="258"/>
      <c r="P208" s="258"/>
      <c r="Q208" s="258"/>
      <c r="R208" s="258"/>
      <c r="S208" s="258"/>
      <c r="T208" s="259"/>
      <c r="AT208" s="256" t="s">
        <v>150</v>
      </c>
      <c r="AU208" s="256" t="s">
        <v>84</v>
      </c>
      <c r="AV208" s="13" t="s">
        <v>86</v>
      </c>
      <c r="AW208" s="13" t="s">
        <v>32</v>
      </c>
      <c r="AX208" s="13" t="s">
        <v>76</v>
      </c>
      <c r="AY208" s="256" t="s">
        <v>141</v>
      </c>
    </row>
    <row r="209" s="13" customFormat="1">
      <c r="B209" s="246"/>
      <c r="C209" s="247"/>
      <c r="D209" s="237" t="s">
        <v>150</v>
      </c>
      <c r="E209" s="248" t="s">
        <v>1</v>
      </c>
      <c r="F209" s="249" t="s">
        <v>919</v>
      </c>
      <c r="G209" s="247"/>
      <c r="H209" s="250">
        <v>28</v>
      </c>
      <c r="I209" s="251"/>
      <c r="J209" s="247"/>
      <c r="K209" s="247"/>
      <c r="L209" s="252"/>
      <c r="M209" s="257"/>
      <c r="N209" s="258"/>
      <c r="O209" s="258"/>
      <c r="P209" s="258"/>
      <c r="Q209" s="258"/>
      <c r="R209" s="258"/>
      <c r="S209" s="258"/>
      <c r="T209" s="259"/>
      <c r="AT209" s="256" t="s">
        <v>150</v>
      </c>
      <c r="AU209" s="256" t="s">
        <v>84</v>
      </c>
      <c r="AV209" s="13" t="s">
        <v>86</v>
      </c>
      <c r="AW209" s="13" t="s">
        <v>32</v>
      </c>
      <c r="AX209" s="13" t="s">
        <v>76</v>
      </c>
      <c r="AY209" s="256" t="s">
        <v>141</v>
      </c>
    </row>
    <row r="210" s="13" customFormat="1">
      <c r="B210" s="246"/>
      <c r="C210" s="247"/>
      <c r="D210" s="237" t="s">
        <v>150</v>
      </c>
      <c r="E210" s="248" t="s">
        <v>1</v>
      </c>
      <c r="F210" s="249" t="s">
        <v>920</v>
      </c>
      <c r="G210" s="247"/>
      <c r="H210" s="250">
        <v>20</v>
      </c>
      <c r="I210" s="251"/>
      <c r="J210" s="247"/>
      <c r="K210" s="247"/>
      <c r="L210" s="252"/>
      <c r="M210" s="257"/>
      <c r="N210" s="258"/>
      <c r="O210" s="258"/>
      <c r="P210" s="258"/>
      <c r="Q210" s="258"/>
      <c r="R210" s="258"/>
      <c r="S210" s="258"/>
      <c r="T210" s="259"/>
      <c r="AT210" s="256" t="s">
        <v>150</v>
      </c>
      <c r="AU210" s="256" t="s">
        <v>84</v>
      </c>
      <c r="AV210" s="13" t="s">
        <v>86</v>
      </c>
      <c r="AW210" s="13" t="s">
        <v>32</v>
      </c>
      <c r="AX210" s="13" t="s">
        <v>76</v>
      </c>
      <c r="AY210" s="256" t="s">
        <v>141</v>
      </c>
    </row>
    <row r="211" s="13" customFormat="1">
      <c r="B211" s="246"/>
      <c r="C211" s="247"/>
      <c r="D211" s="237" t="s">
        <v>150</v>
      </c>
      <c r="E211" s="248" t="s">
        <v>1</v>
      </c>
      <c r="F211" s="249" t="s">
        <v>921</v>
      </c>
      <c r="G211" s="247"/>
      <c r="H211" s="250">
        <v>26.399999999999999</v>
      </c>
      <c r="I211" s="251"/>
      <c r="J211" s="247"/>
      <c r="K211" s="247"/>
      <c r="L211" s="252"/>
      <c r="M211" s="257"/>
      <c r="N211" s="258"/>
      <c r="O211" s="258"/>
      <c r="P211" s="258"/>
      <c r="Q211" s="258"/>
      <c r="R211" s="258"/>
      <c r="S211" s="258"/>
      <c r="T211" s="259"/>
      <c r="AT211" s="256" t="s">
        <v>150</v>
      </c>
      <c r="AU211" s="256" t="s">
        <v>84</v>
      </c>
      <c r="AV211" s="13" t="s">
        <v>86</v>
      </c>
      <c r="AW211" s="13" t="s">
        <v>32</v>
      </c>
      <c r="AX211" s="13" t="s">
        <v>76</v>
      </c>
      <c r="AY211" s="256" t="s">
        <v>141</v>
      </c>
    </row>
    <row r="212" s="12" customFormat="1">
      <c r="B212" s="235"/>
      <c r="C212" s="236"/>
      <c r="D212" s="237" t="s">
        <v>150</v>
      </c>
      <c r="E212" s="238" t="s">
        <v>1</v>
      </c>
      <c r="F212" s="239" t="s">
        <v>922</v>
      </c>
      <c r="G212" s="236"/>
      <c r="H212" s="238" t="s">
        <v>1</v>
      </c>
      <c r="I212" s="240"/>
      <c r="J212" s="236"/>
      <c r="K212" s="236"/>
      <c r="L212" s="241"/>
      <c r="M212" s="242"/>
      <c r="N212" s="243"/>
      <c r="O212" s="243"/>
      <c r="P212" s="243"/>
      <c r="Q212" s="243"/>
      <c r="R212" s="243"/>
      <c r="S212" s="243"/>
      <c r="T212" s="244"/>
      <c r="AT212" s="245" t="s">
        <v>150</v>
      </c>
      <c r="AU212" s="245" t="s">
        <v>84</v>
      </c>
      <c r="AV212" s="12" t="s">
        <v>84</v>
      </c>
      <c r="AW212" s="12" t="s">
        <v>32</v>
      </c>
      <c r="AX212" s="12" t="s">
        <v>76</v>
      </c>
      <c r="AY212" s="245" t="s">
        <v>141</v>
      </c>
    </row>
    <row r="213" s="13" customFormat="1">
      <c r="B213" s="246"/>
      <c r="C213" s="247"/>
      <c r="D213" s="237" t="s">
        <v>150</v>
      </c>
      <c r="E213" s="248" t="s">
        <v>1</v>
      </c>
      <c r="F213" s="249" t="s">
        <v>923</v>
      </c>
      <c r="G213" s="247"/>
      <c r="H213" s="250">
        <v>10</v>
      </c>
      <c r="I213" s="251"/>
      <c r="J213" s="247"/>
      <c r="K213" s="247"/>
      <c r="L213" s="252"/>
      <c r="M213" s="257"/>
      <c r="N213" s="258"/>
      <c r="O213" s="258"/>
      <c r="P213" s="258"/>
      <c r="Q213" s="258"/>
      <c r="R213" s="258"/>
      <c r="S213" s="258"/>
      <c r="T213" s="259"/>
      <c r="AT213" s="256" t="s">
        <v>150</v>
      </c>
      <c r="AU213" s="256" t="s">
        <v>84</v>
      </c>
      <c r="AV213" s="13" t="s">
        <v>86</v>
      </c>
      <c r="AW213" s="13" t="s">
        <v>32</v>
      </c>
      <c r="AX213" s="13" t="s">
        <v>76</v>
      </c>
      <c r="AY213" s="256" t="s">
        <v>141</v>
      </c>
    </row>
    <row r="214" s="13" customFormat="1">
      <c r="B214" s="246"/>
      <c r="C214" s="247"/>
      <c r="D214" s="237" t="s">
        <v>150</v>
      </c>
      <c r="E214" s="248" t="s">
        <v>1</v>
      </c>
      <c r="F214" s="249" t="s">
        <v>924</v>
      </c>
      <c r="G214" s="247"/>
      <c r="H214" s="250">
        <v>3</v>
      </c>
      <c r="I214" s="251"/>
      <c r="J214" s="247"/>
      <c r="K214" s="247"/>
      <c r="L214" s="252"/>
      <c r="M214" s="257"/>
      <c r="N214" s="258"/>
      <c r="O214" s="258"/>
      <c r="P214" s="258"/>
      <c r="Q214" s="258"/>
      <c r="R214" s="258"/>
      <c r="S214" s="258"/>
      <c r="T214" s="259"/>
      <c r="AT214" s="256" t="s">
        <v>150</v>
      </c>
      <c r="AU214" s="256" t="s">
        <v>84</v>
      </c>
      <c r="AV214" s="13" t="s">
        <v>86</v>
      </c>
      <c r="AW214" s="13" t="s">
        <v>32</v>
      </c>
      <c r="AX214" s="13" t="s">
        <v>76</v>
      </c>
      <c r="AY214" s="256" t="s">
        <v>141</v>
      </c>
    </row>
    <row r="215" s="12" customFormat="1">
      <c r="B215" s="235"/>
      <c r="C215" s="236"/>
      <c r="D215" s="237" t="s">
        <v>150</v>
      </c>
      <c r="E215" s="238" t="s">
        <v>1</v>
      </c>
      <c r="F215" s="239" t="s">
        <v>925</v>
      </c>
      <c r="G215" s="236"/>
      <c r="H215" s="238" t="s">
        <v>1</v>
      </c>
      <c r="I215" s="240"/>
      <c r="J215" s="236"/>
      <c r="K215" s="236"/>
      <c r="L215" s="241"/>
      <c r="M215" s="242"/>
      <c r="N215" s="243"/>
      <c r="O215" s="243"/>
      <c r="P215" s="243"/>
      <c r="Q215" s="243"/>
      <c r="R215" s="243"/>
      <c r="S215" s="243"/>
      <c r="T215" s="244"/>
      <c r="AT215" s="245" t="s">
        <v>150</v>
      </c>
      <c r="AU215" s="245" t="s">
        <v>84</v>
      </c>
      <c r="AV215" s="12" t="s">
        <v>84</v>
      </c>
      <c r="AW215" s="12" t="s">
        <v>32</v>
      </c>
      <c r="AX215" s="12" t="s">
        <v>76</v>
      </c>
      <c r="AY215" s="245" t="s">
        <v>141</v>
      </c>
    </row>
    <row r="216" s="13" customFormat="1">
      <c r="B216" s="246"/>
      <c r="C216" s="247"/>
      <c r="D216" s="237" t="s">
        <v>150</v>
      </c>
      <c r="E216" s="248" t="s">
        <v>1</v>
      </c>
      <c r="F216" s="249" t="s">
        <v>926</v>
      </c>
      <c r="G216" s="247"/>
      <c r="H216" s="250">
        <v>13</v>
      </c>
      <c r="I216" s="251"/>
      <c r="J216" s="247"/>
      <c r="K216" s="247"/>
      <c r="L216" s="252"/>
      <c r="M216" s="257"/>
      <c r="N216" s="258"/>
      <c r="O216" s="258"/>
      <c r="P216" s="258"/>
      <c r="Q216" s="258"/>
      <c r="R216" s="258"/>
      <c r="S216" s="258"/>
      <c r="T216" s="259"/>
      <c r="AT216" s="256" t="s">
        <v>150</v>
      </c>
      <c r="AU216" s="256" t="s">
        <v>84</v>
      </c>
      <c r="AV216" s="13" t="s">
        <v>86</v>
      </c>
      <c r="AW216" s="13" t="s">
        <v>32</v>
      </c>
      <c r="AX216" s="13" t="s">
        <v>76</v>
      </c>
      <c r="AY216" s="256" t="s">
        <v>141</v>
      </c>
    </row>
    <row r="217" s="13" customFormat="1">
      <c r="B217" s="246"/>
      <c r="C217" s="247"/>
      <c r="D217" s="237" t="s">
        <v>150</v>
      </c>
      <c r="E217" s="248" t="s">
        <v>1</v>
      </c>
      <c r="F217" s="249" t="s">
        <v>927</v>
      </c>
      <c r="G217" s="247"/>
      <c r="H217" s="250">
        <v>8</v>
      </c>
      <c r="I217" s="251"/>
      <c r="J217" s="247"/>
      <c r="K217" s="247"/>
      <c r="L217" s="252"/>
      <c r="M217" s="257"/>
      <c r="N217" s="258"/>
      <c r="O217" s="258"/>
      <c r="P217" s="258"/>
      <c r="Q217" s="258"/>
      <c r="R217" s="258"/>
      <c r="S217" s="258"/>
      <c r="T217" s="259"/>
      <c r="AT217" s="256" t="s">
        <v>150</v>
      </c>
      <c r="AU217" s="256" t="s">
        <v>84</v>
      </c>
      <c r="AV217" s="13" t="s">
        <v>86</v>
      </c>
      <c r="AW217" s="13" t="s">
        <v>32</v>
      </c>
      <c r="AX217" s="13" t="s">
        <v>76</v>
      </c>
      <c r="AY217" s="256" t="s">
        <v>141</v>
      </c>
    </row>
    <row r="218" s="14" customFormat="1">
      <c r="B218" s="260"/>
      <c r="C218" s="261"/>
      <c r="D218" s="237" t="s">
        <v>150</v>
      </c>
      <c r="E218" s="262" t="s">
        <v>1</v>
      </c>
      <c r="F218" s="263" t="s">
        <v>183</v>
      </c>
      <c r="G218" s="261"/>
      <c r="H218" s="264">
        <v>208.40000000000001</v>
      </c>
      <c r="I218" s="265"/>
      <c r="J218" s="261"/>
      <c r="K218" s="261"/>
      <c r="L218" s="266"/>
      <c r="M218" s="267"/>
      <c r="N218" s="268"/>
      <c r="O218" s="268"/>
      <c r="P218" s="268"/>
      <c r="Q218" s="268"/>
      <c r="R218" s="268"/>
      <c r="S218" s="268"/>
      <c r="T218" s="269"/>
      <c r="AT218" s="270" t="s">
        <v>150</v>
      </c>
      <c r="AU218" s="270" t="s">
        <v>84</v>
      </c>
      <c r="AV218" s="14" t="s">
        <v>140</v>
      </c>
      <c r="AW218" s="14" t="s">
        <v>32</v>
      </c>
      <c r="AX218" s="14" t="s">
        <v>84</v>
      </c>
      <c r="AY218" s="270" t="s">
        <v>141</v>
      </c>
    </row>
    <row r="219" s="1" customFormat="1" ht="16.5" customHeight="1">
      <c r="B219" s="37"/>
      <c r="C219" s="271" t="s">
        <v>318</v>
      </c>
      <c r="D219" s="271" t="s">
        <v>261</v>
      </c>
      <c r="E219" s="272" t="s">
        <v>928</v>
      </c>
      <c r="F219" s="273" t="s">
        <v>929</v>
      </c>
      <c r="G219" s="274" t="s">
        <v>176</v>
      </c>
      <c r="H219" s="275">
        <v>123</v>
      </c>
      <c r="I219" s="276"/>
      <c r="J219" s="277">
        <f>ROUND(I219*H219,2)</f>
        <v>0</v>
      </c>
      <c r="K219" s="273" t="s">
        <v>177</v>
      </c>
      <c r="L219" s="278"/>
      <c r="M219" s="279" t="s">
        <v>1</v>
      </c>
      <c r="N219" s="280" t="s">
        <v>41</v>
      </c>
      <c r="O219" s="85"/>
      <c r="P219" s="231">
        <f>O219*H219</f>
        <v>0</v>
      </c>
      <c r="Q219" s="231">
        <v>0.17599999999999999</v>
      </c>
      <c r="R219" s="231">
        <f>Q219*H219</f>
        <v>21.648</v>
      </c>
      <c r="S219" s="231">
        <v>0</v>
      </c>
      <c r="T219" s="232">
        <f>S219*H219</f>
        <v>0</v>
      </c>
      <c r="AR219" s="233" t="s">
        <v>228</v>
      </c>
      <c r="AT219" s="233" t="s">
        <v>261</v>
      </c>
      <c r="AU219" s="233" t="s">
        <v>84</v>
      </c>
      <c r="AY219" s="16" t="s">
        <v>141</v>
      </c>
      <c r="BE219" s="234">
        <f>IF(N219="základní",J219,0)</f>
        <v>0</v>
      </c>
      <c r="BF219" s="234">
        <f>IF(N219="snížená",J219,0)</f>
        <v>0</v>
      </c>
      <c r="BG219" s="234">
        <f>IF(N219="zákl. přenesená",J219,0)</f>
        <v>0</v>
      </c>
      <c r="BH219" s="234">
        <f>IF(N219="sníž. přenesená",J219,0)</f>
        <v>0</v>
      </c>
      <c r="BI219" s="234">
        <f>IF(N219="nulová",J219,0)</f>
        <v>0</v>
      </c>
      <c r="BJ219" s="16" t="s">
        <v>84</v>
      </c>
      <c r="BK219" s="234">
        <f>ROUND(I219*H219,2)</f>
        <v>0</v>
      </c>
      <c r="BL219" s="16" t="s">
        <v>140</v>
      </c>
      <c r="BM219" s="233" t="s">
        <v>930</v>
      </c>
    </row>
    <row r="220" s="12" customFormat="1">
      <c r="B220" s="235"/>
      <c r="C220" s="236"/>
      <c r="D220" s="237" t="s">
        <v>150</v>
      </c>
      <c r="E220" s="238" t="s">
        <v>1</v>
      </c>
      <c r="F220" s="239" t="s">
        <v>931</v>
      </c>
      <c r="G220" s="236"/>
      <c r="H220" s="238" t="s">
        <v>1</v>
      </c>
      <c r="I220" s="240"/>
      <c r="J220" s="236"/>
      <c r="K220" s="236"/>
      <c r="L220" s="241"/>
      <c r="M220" s="242"/>
      <c r="N220" s="243"/>
      <c r="O220" s="243"/>
      <c r="P220" s="243"/>
      <c r="Q220" s="243"/>
      <c r="R220" s="243"/>
      <c r="S220" s="243"/>
      <c r="T220" s="244"/>
      <c r="AT220" s="245" t="s">
        <v>150</v>
      </c>
      <c r="AU220" s="245" t="s">
        <v>84</v>
      </c>
      <c r="AV220" s="12" t="s">
        <v>84</v>
      </c>
      <c r="AW220" s="12" t="s">
        <v>32</v>
      </c>
      <c r="AX220" s="12" t="s">
        <v>76</v>
      </c>
      <c r="AY220" s="245" t="s">
        <v>141</v>
      </c>
    </row>
    <row r="221" s="13" customFormat="1">
      <c r="B221" s="246"/>
      <c r="C221" s="247"/>
      <c r="D221" s="237" t="s">
        <v>150</v>
      </c>
      <c r="E221" s="248" t="s">
        <v>1</v>
      </c>
      <c r="F221" s="249" t="s">
        <v>932</v>
      </c>
      <c r="G221" s="247"/>
      <c r="H221" s="250">
        <v>100</v>
      </c>
      <c r="I221" s="251"/>
      <c r="J221" s="247"/>
      <c r="K221" s="247"/>
      <c r="L221" s="252"/>
      <c r="M221" s="257"/>
      <c r="N221" s="258"/>
      <c r="O221" s="258"/>
      <c r="P221" s="258"/>
      <c r="Q221" s="258"/>
      <c r="R221" s="258"/>
      <c r="S221" s="258"/>
      <c r="T221" s="259"/>
      <c r="AT221" s="256" t="s">
        <v>150</v>
      </c>
      <c r="AU221" s="256" t="s">
        <v>84</v>
      </c>
      <c r="AV221" s="13" t="s">
        <v>86</v>
      </c>
      <c r="AW221" s="13" t="s">
        <v>32</v>
      </c>
      <c r="AX221" s="13" t="s">
        <v>76</v>
      </c>
      <c r="AY221" s="256" t="s">
        <v>141</v>
      </c>
    </row>
    <row r="222" s="12" customFormat="1">
      <c r="B222" s="235"/>
      <c r="C222" s="236"/>
      <c r="D222" s="237" t="s">
        <v>150</v>
      </c>
      <c r="E222" s="238" t="s">
        <v>1</v>
      </c>
      <c r="F222" s="239" t="s">
        <v>922</v>
      </c>
      <c r="G222" s="236"/>
      <c r="H222" s="238" t="s">
        <v>1</v>
      </c>
      <c r="I222" s="240"/>
      <c r="J222" s="236"/>
      <c r="K222" s="236"/>
      <c r="L222" s="241"/>
      <c r="M222" s="242"/>
      <c r="N222" s="243"/>
      <c r="O222" s="243"/>
      <c r="P222" s="243"/>
      <c r="Q222" s="243"/>
      <c r="R222" s="243"/>
      <c r="S222" s="243"/>
      <c r="T222" s="244"/>
      <c r="AT222" s="245" t="s">
        <v>150</v>
      </c>
      <c r="AU222" s="245" t="s">
        <v>84</v>
      </c>
      <c r="AV222" s="12" t="s">
        <v>84</v>
      </c>
      <c r="AW222" s="12" t="s">
        <v>32</v>
      </c>
      <c r="AX222" s="12" t="s">
        <v>76</v>
      </c>
      <c r="AY222" s="245" t="s">
        <v>141</v>
      </c>
    </row>
    <row r="223" s="13" customFormat="1">
      <c r="B223" s="246"/>
      <c r="C223" s="247"/>
      <c r="D223" s="237" t="s">
        <v>150</v>
      </c>
      <c r="E223" s="248" t="s">
        <v>1</v>
      </c>
      <c r="F223" s="249" t="s">
        <v>933</v>
      </c>
      <c r="G223" s="247"/>
      <c r="H223" s="250">
        <v>10</v>
      </c>
      <c r="I223" s="251"/>
      <c r="J223" s="247"/>
      <c r="K223" s="247"/>
      <c r="L223" s="252"/>
      <c r="M223" s="257"/>
      <c r="N223" s="258"/>
      <c r="O223" s="258"/>
      <c r="P223" s="258"/>
      <c r="Q223" s="258"/>
      <c r="R223" s="258"/>
      <c r="S223" s="258"/>
      <c r="T223" s="259"/>
      <c r="AT223" s="256" t="s">
        <v>150</v>
      </c>
      <c r="AU223" s="256" t="s">
        <v>84</v>
      </c>
      <c r="AV223" s="13" t="s">
        <v>86</v>
      </c>
      <c r="AW223" s="13" t="s">
        <v>32</v>
      </c>
      <c r="AX223" s="13" t="s">
        <v>76</v>
      </c>
      <c r="AY223" s="256" t="s">
        <v>141</v>
      </c>
    </row>
    <row r="224" s="12" customFormat="1">
      <c r="B224" s="235"/>
      <c r="C224" s="236"/>
      <c r="D224" s="237" t="s">
        <v>150</v>
      </c>
      <c r="E224" s="238" t="s">
        <v>1</v>
      </c>
      <c r="F224" s="239" t="s">
        <v>925</v>
      </c>
      <c r="G224" s="236"/>
      <c r="H224" s="238" t="s">
        <v>1</v>
      </c>
      <c r="I224" s="240"/>
      <c r="J224" s="236"/>
      <c r="K224" s="236"/>
      <c r="L224" s="241"/>
      <c r="M224" s="242"/>
      <c r="N224" s="243"/>
      <c r="O224" s="243"/>
      <c r="P224" s="243"/>
      <c r="Q224" s="243"/>
      <c r="R224" s="243"/>
      <c r="S224" s="243"/>
      <c r="T224" s="244"/>
      <c r="AT224" s="245" t="s">
        <v>150</v>
      </c>
      <c r="AU224" s="245" t="s">
        <v>84</v>
      </c>
      <c r="AV224" s="12" t="s">
        <v>84</v>
      </c>
      <c r="AW224" s="12" t="s">
        <v>32</v>
      </c>
      <c r="AX224" s="12" t="s">
        <v>76</v>
      </c>
      <c r="AY224" s="245" t="s">
        <v>141</v>
      </c>
    </row>
    <row r="225" s="13" customFormat="1">
      <c r="B225" s="246"/>
      <c r="C225" s="247"/>
      <c r="D225" s="237" t="s">
        <v>150</v>
      </c>
      <c r="E225" s="248" t="s">
        <v>1</v>
      </c>
      <c r="F225" s="249" t="s">
        <v>934</v>
      </c>
      <c r="G225" s="247"/>
      <c r="H225" s="250">
        <v>13</v>
      </c>
      <c r="I225" s="251"/>
      <c r="J225" s="247"/>
      <c r="K225" s="247"/>
      <c r="L225" s="252"/>
      <c r="M225" s="257"/>
      <c r="N225" s="258"/>
      <c r="O225" s="258"/>
      <c r="P225" s="258"/>
      <c r="Q225" s="258"/>
      <c r="R225" s="258"/>
      <c r="S225" s="258"/>
      <c r="T225" s="259"/>
      <c r="AT225" s="256" t="s">
        <v>150</v>
      </c>
      <c r="AU225" s="256" t="s">
        <v>84</v>
      </c>
      <c r="AV225" s="13" t="s">
        <v>86</v>
      </c>
      <c r="AW225" s="13" t="s">
        <v>32</v>
      </c>
      <c r="AX225" s="13" t="s">
        <v>76</v>
      </c>
      <c r="AY225" s="256" t="s">
        <v>141</v>
      </c>
    </row>
    <row r="226" s="14" customFormat="1">
      <c r="B226" s="260"/>
      <c r="C226" s="261"/>
      <c r="D226" s="237" t="s">
        <v>150</v>
      </c>
      <c r="E226" s="262" t="s">
        <v>1</v>
      </c>
      <c r="F226" s="263" t="s">
        <v>183</v>
      </c>
      <c r="G226" s="261"/>
      <c r="H226" s="264">
        <v>123</v>
      </c>
      <c r="I226" s="265"/>
      <c r="J226" s="261"/>
      <c r="K226" s="261"/>
      <c r="L226" s="266"/>
      <c r="M226" s="267"/>
      <c r="N226" s="268"/>
      <c r="O226" s="268"/>
      <c r="P226" s="268"/>
      <c r="Q226" s="268"/>
      <c r="R226" s="268"/>
      <c r="S226" s="268"/>
      <c r="T226" s="269"/>
      <c r="AT226" s="270" t="s">
        <v>150</v>
      </c>
      <c r="AU226" s="270" t="s">
        <v>84</v>
      </c>
      <c r="AV226" s="14" t="s">
        <v>140</v>
      </c>
      <c r="AW226" s="14" t="s">
        <v>32</v>
      </c>
      <c r="AX226" s="14" t="s">
        <v>84</v>
      </c>
      <c r="AY226" s="270" t="s">
        <v>141</v>
      </c>
    </row>
    <row r="227" s="1" customFormat="1" ht="24" customHeight="1">
      <c r="B227" s="37"/>
      <c r="C227" s="271" t="s">
        <v>7</v>
      </c>
      <c r="D227" s="271" t="s">
        <v>261</v>
      </c>
      <c r="E227" s="272" t="s">
        <v>935</v>
      </c>
      <c r="F227" s="273" t="s">
        <v>936</v>
      </c>
      <c r="G227" s="274" t="s">
        <v>176</v>
      </c>
      <c r="H227" s="275">
        <v>26.399999999999999</v>
      </c>
      <c r="I227" s="276"/>
      <c r="J227" s="277">
        <f>ROUND(I227*H227,2)</f>
        <v>0</v>
      </c>
      <c r="K227" s="273" t="s">
        <v>1</v>
      </c>
      <c r="L227" s="278"/>
      <c r="M227" s="279" t="s">
        <v>1</v>
      </c>
      <c r="N227" s="280" t="s">
        <v>41</v>
      </c>
      <c r="O227" s="85"/>
      <c r="P227" s="231">
        <f>O227*H227</f>
        <v>0</v>
      </c>
      <c r="Q227" s="231">
        <v>0.13100000000000001</v>
      </c>
      <c r="R227" s="231">
        <f>Q227*H227</f>
        <v>3.4584000000000001</v>
      </c>
      <c r="S227" s="231">
        <v>0</v>
      </c>
      <c r="T227" s="232">
        <f>S227*H227</f>
        <v>0</v>
      </c>
      <c r="AR227" s="233" t="s">
        <v>228</v>
      </c>
      <c r="AT227" s="233" t="s">
        <v>261</v>
      </c>
      <c r="AU227" s="233" t="s">
        <v>84</v>
      </c>
      <c r="AY227" s="16" t="s">
        <v>141</v>
      </c>
      <c r="BE227" s="234">
        <f>IF(N227="základní",J227,0)</f>
        <v>0</v>
      </c>
      <c r="BF227" s="234">
        <f>IF(N227="snížená",J227,0)</f>
        <v>0</v>
      </c>
      <c r="BG227" s="234">
        <f>IF(N227="zákl. přenesená",J227,0)</f>
        <v>0</v>
      </c>
      <c r="BH227" s="234">
        <f>IF(N227="sníž. přenesená",J227,0)</f>
        <v>0</v>
      </c>
      <c r="BI227" s="234">
        <f>IF(N227="nulová",J227,0)</f>
        <v>0</v>
      </c>
      <c r="BJ227" s="16" t="s">
        <v>84</v>
      </c>
      <c r="BK227" s="234">
        <f>ROUND(I227*H227,2)</f>
        <v>0</v>
      </c>
      <c r="BL227" s="16" t="s">
        <v>140</v>
      </c>
      <c r="BM227" s="233" t="s">
        <v>937</v>
      </c>
    </row>
    <row r="228" s="13" customFormat="1">
      <c r="B228" s="246"/>
      <c r="C228" s="247"/>
      <c r="D228" s="237" t="s">
        <v>150</v>
      </c>
      <c r="E228" s="248" t="s">
        <v>1</v>
      </c>
      <c r="F228" s="249" t="s">
        <v>938</v>
      </c>
      <c r="G228" s="247"/>
      <c r="H228" s="250">
        <v>26.399999999999999</v>
      </c>
      <c r="I228" s="251"/>
      <c r="J228" s="247"/>
      <c r="K228" s="247"/>
      <c r="L228" s="252"/>
      <c r="M228" s="257"/>
      <c r="N228" s="258"/>
      <c r="O228" s="258"/>
      <c r="P228" s="258"/>
      <c r="Q228" s="258"/>
      <c r="R228" s="258"/>
      <c r="S228" s="258"/>
      <c r="T228" s="259"/>
      <c r="AT228" s="256" t="s">
        <v>150</v>
      </c>
      <c r="AU228" s="256" t="s">
        <v>84</v>
      </c>
      <c r="AV228" s="13" t="s">
        <v>86</v>
      </c>
      <c r="AW228" s="13" t="s">
        <v>32</v>
      </c>
      <c r="AX228" s="13" t="s">
        <v>84</v>
      </c>
      <c r="AY228" s="256" t="s">
        <v>141</v>
      </c>
    </row>
    <row r="229" s="1" customFormat="1" ht="16.5" customHeight="1">
      <c r="B229" s="37"/>
      <c r="C229" s="271" t="s">
        <v>333</v>
      </c>
      <c r="D229" s="271" t="s">
        <v>261</v>
      </c>
      <c r="E229" s="272" t="s">
        <v>939</v>
      </c>
      <c r="F229" s="273" t="s">
        <v>940</v>
      </c>
      <c r="G229" s="274" t="s">
        <v>176</v>
      </c>
      <c r="H229" s="275">
        <v>20</v>
      </c>
      <c r="I229" s="276"/>
      <c r="J229" s="277">
        <f>ROUND(I229*H229,2)</f>
        <v>0</v>
      </c>
      <c r="K229" s="273" t="s">
        <v>177</v>
      </c>
      <c r="L229" s="278"/>
      <c r="M229" s="279" t="s">
        <v>1</v>
      </c>
      <c r="N229" s="280" t="s">
        <v>41</v>
      </c>
      <c r="O229" s="85"/>
      <c r="P229" s="231">
        <f>O229*H229</f>
        <v>0</v>
      </c>
      <c r="Q229" s="231">
        <v>0.17599999999999999</v>
      </c>
      <c r="R229" s="231">
        <f>Q229*H229</f>
        <v>3.5199999999999996</v>
      </c>
      <c r="S229" s="231">
        <v>0</v>
      </c>
      <c r="T229" s="232">
        <f>S229*H229</f>
        <v>0</v>
      </c>
      <c r="AR229" s="233" t="s">
        <v>228</v>
      </c>
      <c r="AT229" s="233" t="s">
        <v>261</v>
      </c>
      <c r="AU229" s="233" t="s">
        <v>84</v>
      </c>
      <c r="AY229" s="16" t="s">
        <v>141</v>
      </c>
      <c r="BE229" s="234">
        <f>IF(N229="základní",J229,0)</f>
        <v>0</v>
      </c>
      <c r="BF229" s="234">
        <f>IF(N229="snížená",J229,0)</f>
        <v>0</v>
      </c>
      <c r="BG229" s="234">
        <f>IF(N229="zákl. přenesená",J229,0)</f>
        <v>0</v>
      </c>
      <c r="BH229" s="234">
        <f>IF(N229="sníž. přenesená",J229,0)</f>
        <v>0</v>
      </c>
      <c r="BI229" s="234">
        <f>IF(N229="nulová",J229,0)</f>
        <v>0</v>
      </c>
      <c r="BJ229" s="16" t="s">
        <v>84</v>
      </c>
      <c r="BK229" s="234">
        <f>ROUND(I229*H229,2)</f>
        <v>0</v>
      </c>
      <c r="BL229" s="16" t="s">
        <v>140</v>
      </c>
      <c r="BM229" s="233" t="s">
        <v>941</v>
      </c>
    </row>
    <row r="230" s="12" customFormat="1">
      <c r="B230" s="235"/>
      <c r="C230" s="236"/>
      <c r="D230" s="237" t="s">
        <v>150</v>
      </c>
      <c r="E230" s="238" t="s">
        <v>1</v>
      </c>
      <c r="F230" s="239" t="s">
        <v>931</v>
      </c>
      <c r="G230" s="236"/>
      <c r="H230" s="238" t="s">
        <v>1</v>
      </c>
      <c r="I230" s="240"/>
      <c r="J230" s="236"/>
      <c r="K230" s="236"/>
      <c r="L230" s="241"/>
      <c r="M230" s="242"/>
      <c r="N230" s="243"/>
      <c r="O230" s="243"/>
      <c r="P230" s="243"/>
      <c r="Q230" s="243"/>
      <c r="R230" s="243"/>
      <c r="S230" s="243"/>
      <c r="T230" s="244"/>
      <c r="AT230" s="245" t="s">
        <v>150</v>
      </c>
      <c r="AU230" s="245" t="s">
        <v>84</v>
      </c>
      <c r="AV230" s="12" t="s">
        <v>84</v>
      </c>
      <c r="AW230" s="12" t="s">
        <v>32</v>
      </c>
      <c r="AX230" s="12" t="s">
        <v>76</v>
      </c>
      <c r="AY230" s="245" t="s">
        <v>141</v>
      </c>
    </row>
    <row r="231" s="13" customFormat="1">
      <c r="B231" s="246"/>
      <c r="C231" s="247"/>
      <c r="D231" s="237" t="s">
        <v>150</v>
      </c>
      <c r="E231" s="248" t="s">
        <v>1</v>
      </c>
      <c r="F231" s="249" t="s">
        <v>942</v>
      </c>
      <c r="G231" s="247"/>
      <c r="H231" s="250">
        <v>20</v>
      </c>
      <c r="I231" s="251"/>
      <c r="J231" s="247"/>
      <c r="K231" s="247"/>
      <c r="L231" s="252"/>
      <c r="M231" s="257"/>
      <c r="N231" s="258"/>
      <c r="O231" s="258"/>
      <c r="P231" s="258"/>
      <c r="Q231" s="258"/>
      <c r="R231" s="258"/>
      <c r="S231" s="258"/>
      <c r="T231" s="259"/>
      <c r="AT231" s="256" t="s">
        <v>150</v>
      </c>
      <c r="AU231" s="256" t="s">
        <v>84</v>
      </c>
      <c r="AV231" s="13" t="s">
        <v>86</v>
      </c>
      <c r="AW231" s="13" t="s">
        <v>32</v>
      </c>
      <c r="AX231" s="13" t="s">
        <v>84</v>
      </c>
      <c r="AY231" s="256" t="s">
        <v>141</v>
      </c>
    </row>
    <row r="232" s="1" customFormat="1" ht="24" customHeight="1">
      <c r="B232" s="37"/>
      <c r="C232" s="271" t="s">
        <v>348</v>
      </c>
      <c r="D232" s="271" t="s">
        <v>261</v>
      </c>
      <c r="E232" s="272" t="s">
        <v>943</v>
      </c>
      <c r="F232" s="273" t="s">
        <v>944</v>
      </c>
      <c r="G232" s="274" t="s">
        <v>176</v>
      </c>
      <c r="H232" s="275">
        <v>39</v>
      </c>
      <c r="I232" s="276"/>
      <c r="J232" s="277">
        <f>ROUND(I232*H232,2)</f>
        <v>0</v>
      </c>
      <c r="K232" s="273" t="s">
        <v>177</v>
      </c>
      <c r="L232" s="278"/>
      <c r="M232" s="279" t="s">
        <v>1</v>
      </c>
      <c r="N232" s="280" t="s">
        <v>41</v>
      </c>
      <c r="O232" s="85"/>
      <c r="P232" s="231">
        <f>O232*H232</f>
        <v>0</v>
      </c>
      <c r="Q232" s="231">
        <v>0.13100000000000001</v>
      </c>
      <c r="R232" s="231">
        <f>Q232*H232</f>
        <v>5.109</v>
      </c>
      <c r="S232" s="231">
        <v>0</v>
      </c>
      <c r="T232" s="232">
        <f>S232*H232</f>
        <v>0</v>
      </c>
      <c r="AR232" s="233" t="s">
        <v>228</v>
      </c>
      <c r="AT232" s="233" t="s">
        <v>261</v>
      </c>
      <c r="AU232" s="233" t="s">
        <v>84</v>
      </c>
      <c r="AY232" s="16" t="s">
        <v>141</v>
      </c>
      <c r="BE232" s="234">
        <f>IF(N232="základní",J232,0)</f>
        <v>0</v>
      </c>
      <c r="BF232" s="234">
        <f>IF(N232="snížená",J232,0)</f>
        <v>0</v>
      </c>
      <c r="BG232" s="234">
        <f>IF(N232="zákl. přenesená",J232,0)</f>
        <v>0</v>
      </c>
      <c r="BH232" s="234">
        <f>IF(N232="sníž. přenesená",J232,0)</f>
        <v>0</v>
      </c>
      <c r="BI232" s="234">
        <f>IF(N232="nulová",J232,0)</f>
        <v>0</v>
      </c>
      <c r="BJ232" s="16" t="s">
        <v>84</v>
      </c>
      <c r="BK232" s="234">
        <f>ROUND(I232*H232,2)</f>
        <v>0</v>
      </c>
      <c r="BL232" s="16" t="s">
        <v>140</v>
      </c>
      <c r="BM232" s="233" t="s">
        <v>945</v>
      </c>
    </row>
    <row r="233" s="12" customFormat="1">
      <c r="B233" s="235"/>
      <c r="C233" s="236"/>
      <c r="D233" s="237" t="s">
        <v>150</v>
      </c>
      <c r="E233" s="238" t="s">
        <v>1</v>
      </c>
      <c r="F233" s="239" t="s">
        <v>931</v>
      </c>
      <c r="G233" s="236"/>
      <c r="H233" s="238" t="s">
        <v>1</v>
      </c>
      <c r="I233" s="240"/>
      <c r="J233" s="236"/>
      <c r="K233" s="236"/>
      <c r="L233" s="241"/>
      <c r="M233" s="242"/>
      <c r="N233" s="243"/>
      <c r="O233" s="243"/>
      <c r="P233" s="243"/>
      <c r="Q233" s="243"/>
      <c r="R233" s="243"/>
      <c r="S233" s="243"/>
      <c r="T233" s="244"/>
      <c r="AT233" s="245" t="s">
        <v>150</v>
      </c>
      <c r="AU233" s="245" t="s">
        <v>84</v>
      </c>
      <c r="AV233" s="12" t="s">
        <v>84</v>
      </c>
      <c r="AW233" s="12" t="s">
        <v>32</v>
      </c>
      <c r="AX233" s="12" t="s">
        <v>76</v>
      </c>
      <c r="AY233" s="245" t="s">
        <v>141</v>
      </c>
    </row>
    <row r="234" s="13" customFormat="1">
      <c r="B234" s="246"/>
      <c r="C234" s="247"/>
      <c r="D234" s="237" t="s">
        <v>150</v>
      </c>
      <c r="E234" s="248" t="s">
        <v>1</v>
      </c>
      <c r="F234" s="249" t="s">
        <v>946</v>
      </c>
      <c r="G234" s="247"/>
      <c r="H234" s="250">
        <v>28</v>
      </c>
      <c r="I234" s="251"/>
      <c r="J234" s="247"/>
      <c r="K234" s="247"/>
      <c r="L234" s="252"/>
      <c r="M234" s="257"/>
      <c r="N234" s="258"/>
      <c r="O234" s="258"/>
      <c r="P234" s="258"/>
      <c r="Q234" s="258"/>
      <c r="R234" s="258"/>
      <c r="S234" s="258"/>
      <c r="T234" s="259"/>
      <c r="AT234" s="256" t="s">
        <v>150</v>
      </c>
      <c r="AU234" s="256" t="s">
        <v>84</v>
      </c>
      <c r="AV234" s="13" t="s">
        <v>86</v>
      </c>
      <c r="AW234" s="13" t="s">
        <v>32</v>
      </c>
      <c r="AX234" s="13" t="s">
        <v>76</v>
      </c>
      <c r="AY234" s="256" t="s">
        <v>141</v>
      </c>
    </row>
    <row r="235" s="12" customFormat="1">
      <c r="B235" s="235"/>
      <c r="C235" s="236"/>
      <c r="D235" s="237" t="s">
        <v>150</v>
      </c>
      <c r="E235" s="238" t="s">
        <v>1</v>
      </c>
      <c r="F235" s="239" t="s">
        <v>922</v>
      </c>
      <c r="G235" s="236"/>
      <c r="H235" s="238" t="s">
        <v>1</v>
      </c>
      <c r="I235" s="240"/>
      <c r="J235" s="236"/>
      <c r="K235" s="236"/>
      <c r="L235" s="241"/>
      <c r="M235" s="242"/>
      <c r="N235" s="243"/>
      <c r="O235" s="243"/>
      <c r="P235" s="243"/>
      <c r="Q235" s="243"/>
      <c r="R235" s="243"/>
      <c r="S235" s="243"/>
      <c r="T235" s="244"/>
      <c r="AT235" s="245" t="s">
        <v>150</v>
      </c>
      <c r="AU235" s="245" t="s">
        <v>84</v>
      </c>
      <c r="AV235" s="12" t="s">
        <v>84</v>
      </c>
      <c r="AW235" s="12" t="s">
        <v>32</v>
      </c>
      <c r="AX235" s="12" t="s">
        <v>76</v>
      </c>
      <c r="AY235" s="245" t="s">
        <v>141</v>
      </c>
    </row>
    <row r="236" s="13" customFormat="1">
      <c r="B236" s="246"/>
      <c r="C236" s="247"/>
      <c r="D236" s="237" t="s">
        <v>150</v>
      </c>
      <c r="E236" s="248" t="s">
        <v>1</v>
      </c>
      <c r="F236" s="249" t="s">
        <v>947</v>
      </c>
      <c r="G236" s="247"/>
      <c r="H236" s="250">
        <v>3</v>
      </c>
      <c r="I236" s="251"/>
      <c r="J236" s="247"/>
      <c r="K236" s="247"/>
      <c r="L236" s="252"/>
      <c r="M236" s="257"/>
      <c r="N236" s="258"/>
      <c r="O236" s="258"/>
      <c r="P236" s="258"/>
      <c r="Q236" s="258"/>
      <c r="R236" s="258"/>
      <c r="S236" s="258"/>
      <c r="T236" s="259"/>
      <c r="AT236" s="256" t="s">
        <v>150</v>
      </c>
      <c r="AU236" s="256" t="s">
        <v>84</v>
      </c>
      <c r="AV236" s="13" t="s">
        <v>86</v>
      </c>
      <c r="AW236" s="13" t="s">
        <v>32</v>
      </c>
      <c r="AX236" s="13" t="s">
        <v>76</v>
      </c>
      <c r="AY236" s="256" t="s">
        <v>141</v>
      </c>
    </row>
    <row r="237" s="12" customFormat="1">
      <c r="B237" s="235"/>
      <c r="C237" s="236"/>
      <c r="D237" s="237" t="s">
        <v>150</v>
      </c>
      <c r="E237" s="238" t="s">
        <v>1</v>
      </c>
      <c r="F237" s="239" t="s">
        <v>925</v>
      </c>
      <c r="G237" s="236"/>
      <c r="H237" s="238" t="s">
        <v>1</v>
      </c>
      <c r="I237" s="240"/>
      <c r="J237" s="236"/>
      <c r="K237" s="236"/>
      <c r="L237" s="241"/>
      <c r="M237" s="242"/>
      <c r="N237" s="243"/>
      <c r="O237" s="243"/>
      <c r="P237" s="243"/>
      <c r="Q237" s="243"/>
      <c r="R237" s="243"/>
      <c r="S237" s="243"/>
      <c r="T237" s="244"/>
      <c r="AT237" s="245" t="s">
        <v>150</v>
      </c>
      <c r="AU237" s="245" t="s">
        <v>84</v>
      </c>
      <c r="AV237" s="12" t="s">
        <v>84</v>
      </c>
      <c r="AW237" s="12" t="s">
        <v>32</v>
      </c>
      <c r="AX237" s="12" t="s">
        <v>76</v>
      </c>
      <c r="AY237" s="245" t="s">
        <v>141</v>
      </c>
    </row>
    <row r="238" s="13" customFormat="1">
      <c r="B238" s="246"/>
      <c r="C238" s="247"/>
      <c r="D238" s="237" t="s">
        <v>150</v>
      </c>
      <c r="E238" s="248" t="s">
        <v>1</v>
      </c>
      <c r="F238" s="249" t="s">
        <v>948</v>
      </c>
      <c r="G238" s="247"/>
      <c r="H238" s="250">
        <v>8</v>
      </c>
      <c r="I238" s="251"/>
      <c r="J238" s="247"/>
      <c r="K238" s="247"/>
      <c r="L238" s="252"/>
      <c r="M238" s="257"/>
      <c r="N238" s="258"/>
      <c r="O238" s="258"/>
      <c r="P238" s="258"/>
      <c r="Q238" s="258"/>
      <c r="R238" s="258"/>
      <c r="S238" s="258"/>
      <c r="T238" s="259"/>
      <c r="AT238" s="256" t="s">
        <v>150</v>
      </c>
      <c r="AU238" s="256" t="s">
        <v>84</v>
      </c>
      <c r="AV238" s="13" t="s">
        <v>86</v>
      </c>
      <c r="AW238" s="13" t="s">
        <v>32</v>
      </c>
      <c r="AX238" s="13" t="s">
        <v>76</v>
      </c>
      <c r="AY238" s="256" t="s">
        <v>141</v>
      </c>
    </row>
    <row r="239" s="14" customFormat="1">
      <c r="B239" s="260"/>
      <c r="C239" s="261"/>
      <c r="D239" s="237" t="s">
        <v>150</v>
      </c>
      <c r="E239" s="262" t="s">
        <v>1</v>
      </c>
      <c r="F239" s="263" t="s">
        <v>183</v>
      </c>
      <c r="G239" s="261"/>
      <c r="H239" s="264">
        <v>39</v>
      </c>
      <c r="I239" s="265"/>
      <c r="J239" s="261"/>
      <c r="K239" s="261"/>
      <c r="L239" s="266"/>
      <c r="M239" s="267"/>
      <c r="N239" s="268"/>
      <c r="O239" s="268"/>
      <c r="P239" s="268"/>
      <c r="Q239" s="268"/>
      <c r="R239" s="268"/>
      <c r="S239" s="268"/>
      <c r="T239" s="269"/>
      <c r="AT239" s="270" t="s">
        <v>150</v>
      </c>
      <c r="AU239" s="270" t="s">
        <v>84</v>
      </c>
      <c r="AV239" s="14" t="s">
        <v>140</v>
      </c>
      <c r="AW239" s="14" t="s">
        <v>32</v>
      </c>
      <c r="AX239" s="14" t="s">
        <v>84</v>
      </c>
      <c r="AY239" s="270" t="s">
        <v>141</v>
      </c>
    </row>
    <row r="240" s="11" customFormat="1" ht="25.92" customHeight="1">
      <c r="B240" s="206"/>
      <c r="C240" s="207"/>
      <c r="D240" s="208" t="s">
        <v>75</v>
      </c>
      <c r="E240" s="209" t="s">
        <v>228</v>
      </c>
      <c r="F240" s="209" t="s">
        <v>949</v>
      </c>
      <c r="G240" s="207"/>
      <c r="H240" s="207"/>
      <c r="I240" s="210"/>
      <c r="J240" s="211">
        <f>BK240</f>
        <v>0</v>
      </c>
      <c r="K240" s="207"/>
      <c r="L240" s="212"/>
      <c r="M240" s="213"/>
      <c r="N240" s="214"/>
      <c r="O240" s="214"/>
      <c r="P240" s="215">
        <f>SUM(P241:P251)</f>
        <v>0</v>
      </c>
      <c r="Q240" s="214"/>
      <c r="R240" s="215">
        <f>SUM(R241:R251)</f>
        <v>1.2120899999999999</v>
      </c>
      <c r="S240" s="214"/>
      <c r="T240" s="216">
        <f>SUM(T241:T251)</f>
        <v>0.45000000000000001</v>
      </c>
      <c r="AR240" s="217" t="s">
        <v>84</v>
      </c>
      <c r="AT240" s="218" t="s">
        <v>75</v>
      </c>
      <c r="AU240" s="218" t="s">
        <v>76</v>
      </c>
      <c r="AY240" s="217" t="s">
        <v>141</v>
      </c>
      <c r="BK240" s="219">
        <f>SUM(BK241:BK251)</f>
        <v>0</v>
      </c>
    </row>
    <row r="241" s="1" customFormat="1" ht="24" customHeight="1">
      <c r="B241" s="37"/>
      <c r="C241" s="222" t="s">
        <v>357</v>
      </c>
      <c r="D241" s="222" t="s">
        <v>144</v>
      </c>
      <c r="E241" s="223" t="s">
        <v>950</v>
      </c>
      <c r="F241" s="224" t="s">
        <v>951</v>
      </c>
      <c r="G241" s="225" t="s">
        <v>240</v>
      </c>
      <c r="H241" s="226">
        <v>80</v>
      </c>
      <c r="I241" s="227"/>
      <c r="J241" s="228">
        <f>ROUND(I241*H241,2)</f>
        <v>0</v>
      </c>
      <c r="K241" s="224" t="s">
        <v>186</v>
      </c>
      <c r="L241" s="42"/>
      <c r="M241" s="229" t="s">
        <v>1</v>
      </c>
      <c r="N241" s="230" t="s">
        <v>41</v>
      </c>
      <c r="O241" s="85"/>
      <c r="P241" s="231">
        <f>O241*H241</f>
        <v>0</v>
      </c>
      <c r="Q241" s="231">
        <v>1.0000000000000001E-05</v>
      </c>
      <c r="R241" s="231">
        <f>Q241*H241</f>
        <v>0.00080000000000000004</v>
      </c>
      <c r="S241" s="231">
        <v>0</v>
      </c>
      <c r="T241" s="232">
        <f>S241*H241</f>
        <v>0</v>
      </c>
      <c r="AR241" s="233" t="s">
        <v>140</v>
      </c>
      <c r="AT241" s="233" t="s">
        <v>144</v>
      </c>
      <c r="AU241" s="233" t="s">
        <v>84</v>
      </c>
      <c r="AY241" s="16" t="s">
        <v>141</v>
      </c>
      <c r="BE241" s="234">
        <f>IF(N241="základní",J241,0)</f>
        <v>0</v>
      </c>
      <c r="BF241" s="234">
        <f>IF(N241="snížená",J241,0)</f>
        <v>0</v>
      </c>
      <c r="BG241" s="234">
        <f>IF(N241="zákl. přenesená",J241,0)</f>
        <v>0</v>
      </c>
      <c r="BH241" s="234">
        <f>IF(N241="sníž. přenesená",J241,0)</f>
        <v>0</v>
      </c>
      <c r="BI241" s="234">
        <f>IF(N241="nulová",J241,0)</f>
        <v>0</v>
      </c>
      <c r="BJ241" s="16" t="s">
        <v>84</v>
      </c>
      <c r="BK241" s="234">
        <f>ROUND(I241*H241,2)</f>
        <v>0</v>
      </c>
      <c r="BL241" s="16" t="s">
        <v>140</v>
      </c>
      <c r="BM241" s="233" t="s">
        <v>952</v>
      </c>
    </row>
    <row r="242" s="1" customFormat="1">
      <c r="B242" s="37"/>
      <c r="C242" s="38"/>
      <c r="D242" s="237" t="s">
        <v>836</v>
      </c>
      <c r="E242" s="38"/>
      <c r="F242" s="286" t="s">
        <v>953</v>
      </c>
      <c r="G242" s="38"/>
      <c r="H242" s="38"/>
      <c r="I242" s="138"/>
      <c r="J242" s="38"/>
      <c r="K242" s="38"/>
      <c r="L242" s="42"/>
      <c r="M242" s="287"/>
      <c r="N242" s="85"/>
      <c r="O242" s="85"/>
      <c r="P242" s="85"/>
      <c r="Q242" s="85"/>
      <c r="R242" s="85"/>
      <c r="S242" s="85"/>
      <c r="T242" s="86"/>
      <c r="AT242" s="16" t="s">
        <v>836</v>
      </c>
      <c r="AU242" s="16" t="s">
        <v>84</v>
      </c>
    </row>
    <row r="243" s="13" customFormat="1">
      <c r="B243" s="246"/>
      <c r="C243" s="247"/>
      <c r="D243" s="237" t="s">
        <v>150</v>
      </c>
      <c r="E243" s="248" t="s">
        <v>1</v>
      </c>
      <c r="F243" s="249" t="s">
        <v>954</v>
      </c>
      <c r="G243" s="247"/>
      <c r="H243" s="250">
        <v>80</v>
      </c>
      <c r="I243" s="251"/>
      <c r="J243" s="247"/>
      <c r="K243" s="247"/>
      <c r="L243" s="252"/>
      <c r="M243" s="257"/>
      <c r="N243" s="258"/>
      <c r="O243" s="258"/>
      <c r="P243" s="258"/>
      <c r="Q243" s="258"/>
      <c r="R243" s="258"/>
      <c r="S243" s="258"/>
      <c r="T243" s="259"/>
      <c r="AT243" s="256" t="s">
        <v>150</v>
      </c>
      <c r="AU243" s="256" t="s">
        <v>84</v>
      </c>
      <c r="AV243" s="13" t="s">
        <v>86</v>
      </c>
      <c r="AW243" s="13" t="s">
        <v>32</v>
      </c>
      <c r="AX243" s="13" t="s">
        <v>84</v>
      </c>
      <c r="AY243" s="256" t="s">
        <v>141</v>
      </c>
    </row>
    <row r="244" s="1" customFormat="1" ht="24" customHeight="1">
      <c r="B244" s="37"/>
      <c r="C244" s="271" t="s">
        <v>362</v>
      </c>
      <c r="D244" s="271" t="s">
        <v>261</v>
      </c>
      <c r="E244" s="272" t="s">
        <v>955</v>
      </c>
      <c r="F244" s="273" t="s">
        <v>956</v>
      </c>
      <c r="G244" s="274" t="s">
        <v>240</v>
      </c>
      <c r="H244" s="275">
        <v>80</v>
      </c>
      <c r="I244" s="276"/>
      <c r="J244" s="277">
        <f>ROUND(I244*H244,2)</f>
        <v>0</v>
      </c>
      <c r="K244" s="273" t="s">
        <v>186</v>
      </c>
      <c r="L244" s="278"/>
      <c r="M244" s="279" t="s">
        <v>1</v>
      </c>
      <c r="N244" s="280" t="s">
        <v>41</v>
      </c>
      <c r="O244" s="85"/>
      <c r="P244" s="231">
        <f>O244*H244</f>
        <v>0</v>
      </c>
      <c r="Q244" s="231">
        <v>0.0014499999999999999</v>
      </c>
      <c r="R244" s="231">
        <f>Q244*H244</f>
        <v>0.11599999999999999</v>
      </c>
      <c r="S244" s="231">
        <v>0</v>
      </c>
      <c r="T244" s="232">
        <f>S244*H244</f>
        <v>0</v>
      </c>
      <c r="AR244" s="233" t="s">
        <v>228</v>
      </c>
      <c r="AT244" s="233" t="s">
        <v>261</v>
      </c>
      <c r="AU244" s="233" t="s">
        <v>84</v>
      </c>
      <c r="AY244" s="16" t="s">
        <v>141</v>
      </c>
      <c r="BE244" s="234">
        <f>IF(N244="základní",J244,0)</f>
        <v>0</v>
      </c>
      <c r="BF244" s="234">
        <f>IF(N244="snížená",J244,0)</f>
        <v>0</v>
      </c>
      <c r="BG244" s="234">
        <f>IF(N244="zákl. přenesená",J244,0)</f>
        <v>0</v>
      </c>
      <c r="BH244" s="234">
        <f>IF(N244="sníž. přenesená",J244,0)</f>
        <v>0</v>
      </c>
      <c r="BI244" s="234">
        <f>IF(N244="nulová",J244,0)</f>
        <v>0</v>
      </c>
      <c r="BJ244" s="16" t="s">
        <v>84</v>
      </c>
      <c r="BK244" s="234">
        <f>ROUND(I244*H244,2)</f>
        <v>0</v>
      </c>
      <c r="BL244" s="16" t="s">
        <v>140</v>
      </c>
      <c r="BM244" s="233" t="s">
        <v>957</v>
      </c>
    </row>
    <row r="245" s="13" customFormat="1">
      <c r="B245" s="246"/>
      <c r="C245" s="247"/>
      <c r="D245" s="237" t="s">
        <v>150</v>
      </c>
      <c r="E245" s="248" t="s">
        <v>1</v>
      </c>
      <c r="F245" s="249" t="s">
        <v>954</v>
      </c>
      <c r="G245" s="247"/>
      <c r="H245" s="250">
        <v>80</v>
      </c>
      <c r="I245" s="251"/>
      <c r="J245" s="247"/>
      <c r="K245" s="247"/>
      <c r="L245" s="252"/>
      <c r="M245" s="257"/>
      <c r="N245" s="258"/>
      <c r="O245" s="258"/>
      <c r="P245" s="258"/>
      <c r="Q245" s="258"/>
      <c r="R245" s="258"/>
      <c r="S245" s="258"/>
      <c r="T245" s="259"/>
      <c r="AT245" s="256" t="s">
        <v>150</v>
      </c>
      <c r="AU245" s="256" t="s">
        <v>84</v>
      </c>
      <c r="AV245" s="13" t="s">
        <v>86</v>
      </c>
      <c r="AW245" s="13" t="s">
        <v>32</v>
      </c>
      <c r="AX245" s="13" t="s">
        <v>84</v>
      </c>
      <c r="AY245" s="256" t="s">
        <v>141</v>
      </c>
    </row>
    <row r="246" s="1" customFormat="1" ht="16.5" customHeight="1">
      <c r="B246" s="37"/>
      <c r="C246" s="222" t="s">
        <v>366</v>
      </c>
      <c r="D246" s="222" t="s">
        <v>144</v>
      </c>
      <c r="E246" s="223" t="s">
        <v>958</v>
      </c>
      <c r="F246" s="224" t="s">
        <v>959</v>
      </c>
      <c r="G246" s="225" t="s">
        <v>360</v>
      </c>
      <c r="H246" s="226">
        <v>1</v>
      </c>
      <c r="I246" s="227"/>
      <c r="J246" s="228">
        <f>ROUND(I246*H246,2)</f>
        <v>0</v>
      </c>
      <c r="K246" s="224" t="s">
        <v>1</v>
      </c>
      <c r="L246" s="42"/>
      <c r="M246" s="229" t="s">
        <v>1</v>
      </c>
      <c r="N246" s="230" t="s">
        <v>41</v>
      </c>
      <c r="O246" s="85"/>
      <c r="P246" s="231">
        <f>O246*H246</f>
        <v>0</v>
      </c>
      <c r="Q246" s="231">
        <v>0.78420999999999996</v>
      </c>
      <c r="R246" s="231">
        <f>Q246*H246</f>
        <v>0.78420999999999996</v>
      </c>
      <c r="S246" s="231">
        <v>0.45000000000000001</v>
      </c>
      <c r="T246" s="232">
        <f>S246*H246</f>
        <v>0.45000000000000001</v>
      </c>
      <c r="AR246" s="233" t="s">
        <v>140</v>
      </c>
      <c r="AT246" s="233" t="s">
        <v>144</v>
      </c>
      <c r="AU246" s="233" t="s">
        <v>84</v>
      </c>
      <c r="AY246" s="16" t="s">
        <v>141</v>
      </c>
      <c r="BE246" s="234">
        <f>IF(N246="základní",J246,0)</f>
        <v>0</v>
      </c>
      <c r="BF246" s="234">
        <f>IF(N246="snížená",J246,0)</f>
        <v>0</v>
      </c>
      <c r="BG246" s="234">
        <f>IF(N246="zákl. přenesená",J246,0)</f>
        <v>0</v>
      </c>
      <c r="BH246" s="234">
        <f>IF(N246="sníž. přenesená",J246,0)</f>
        <v>0</v>
      </c>
      <c r="BI246" s="234">
        <f>IF(N246="nulová",J246,0)</f>
        <v>0</v>
      </c>
      <c r="BJ246" s="16" t="s">
        <v>84</v>
      </c>
      <c r="BK246" s="234">
        <f>ROUND(I246*H246,2)</f>
        <v>0</v>
      </c>
      <c r="BL246" s="16" t="s">
        <v>140</v>
      </c>
      <c r="BM246" s="233" t="s">
        <v>960</v>
      </c>
    </row>
    <row r="247" s="1" customFormat="1">
      <c r="B247" s="37"/>
      <c r="C247" s="38"/>
      <c r="D247" s="237" t="s">
        <v>836</v>
      </c>
      <c r="E247" s="38"/>
      <c r="F247" s="286" t="s">
        <v>961</v>
      </c>
      <c r="G247" s="38"/>
      <c r="H247" s="38"/>
      <c r="I247" s="138"/>
      <c r="J247" s="38"/>
      <c r="K247" s="38"/>
      <c r="L247" s="42"/>
      <c r="M247" s="287"/>
      <c r="N247" s="85"/>
      <c r="O247" s="85"/>
      <c r="P247" s="85"/>
      <c r="Q247" s="85"/>
      <c r="R247" s="85"/>
      <c r="S247" s="85"/>
      <c r="T247" s="86"/>
      <c r="AT247" s="16" t="s">
        <v>836</v>
      </c>
      <c r="AU247" s="16" t="s">
        <v>84</v>
      </c>
    </row>
    <row r="248" s="12" customFormat="1">
      <c r="B248" s="235"/>
      <c r="C248" s="236"/>
      <c r="D248" s="237" t="s">
        <v>150</v>
      </c>
      <c r="E248" s="238" t="s">
        <v>1</v>
      </c>
      <c r="F248" s="239" t="s">
        <v>962</v>
      </c>
      <c r="G248" s="236"/>
      <c r="H248" s="238" t="s">
        <v>1</v>
      </c>
      <c r="I248" s="240"/>
      <c r="J248" s="236"/>
      <c r="K248" s="236"/>
      <c r="L248" s="241"/>
      <c r="M248" s="242"/>
      <c r="N248" s="243"/>
      <c r="O248" s="243"/>
      <c r="P248" s="243"/>
      <c r="Q248" s="243"/>
      <c r="R248" s="243"/>
      <c r="S248" s="243"/>
      <c r="T248" s="244"/>
      <c r="AT248" s="245" t="s">
        <v>150</v>
      </c>
      <c r="AU248" s="245" t="s">
        <v>84</v>
      </c>
      <c r="AV248" s="12" t="s">
        <v>84</v>
      </c>
      <c r="AW248" s="12" t="s">
        <v>32</v>
      </c>
      <c r="AX248" s="12" t="s">
        <v>76</v>
      </c>
      <c r="AY248" s="245" t="s">
        <v>141</v>
      </c>
    </row>
    <row r="249" s="13" customFormat="1">
      <c r="B249" s="246"/>
      <c r="C249" s="247"/>
      <c r="D249" s="237" t="s">
        <v>150</v>
      </c>
      <c r="E249" s="248" t="s">
        <v>1</v>
      </c>
      <c r="F249" s="249" t="s">
        <v>84</v>
      </c>
      <c r="G249" s="247"/>
      <c r="H249" s="250">
        <v>1</v>
      </c>
      <c r="I249" s="251"/>
      <c r="J249" s="247"/>
      <c r="K249" s="247"/>
      <c r="L249" s="252"/>
      <c r="M249" s="257"/>
      <c r="N249" s="258"/>
      <c r="O249" s="258"/>
      <c r="P249" s="258"/>
      <c r="Q249" s="258"/>
      <c r="R249" s="258"/>
      <c r="S249" s="258"/>
      <c r="T249" s="259"/>
      <c r="AT249" s="256" t="s">
        <v>150</v>
      </c>
      <c r="AU249" s="256" t="s">
        <v>84</v>
      </c>
      <c r="AV249" s="13" t="s">
        <v>86</v>
      </c>
      <c r="AW249" s="13" t="s">
        <v>32</v>
      </c>
      <c r="AX249" s="13" t="s">
        <v>84</v>
      </c>
      <c r="AY249" s="256" t="s">
        <v>141</v>
      </c>
    </row>
    <row r="250" s="1" customFormat="1" ht="36" customHeight="1">
      <c r="B250" s="37"/>
      <c r="C250" s="222" t="s">
        <v>373</v>
      </c>
      <c r="D250" s="222" t="s">
        <v>144</v>
      </c>
      <c r="E250" s="223" t="s">
        <v>963</v>
      </c>
      <c r="F250" s="224" t="s">
        <v>964</v>
      </c>
      <c r="G250" s="225" t="s">
        <v>360</v>
      </c>
      <c r="H250" s="226">
        <v>1</v>
      </c>
      <c r="I250" s="227"/>
      <c r="J250" s="228">
        <f>ROUND(I250*H250,2)</f>
        <v>0</v>
      </c>
      <c r="K250" s="224" t="s">
        <v>186</v>
      </c>
      <c r="L250" s="42"/>
      <c r="M250" s="229" t="s">
        <v>1</v>
      </c>
      <c r="N250" s="230" t="s">
        <v>41</v>
      </c>
      <c r="O250" s="85"/>
      <c r="P250" s="231">
        <f>O250*H250</f>
        <v>0</v>
      </c>
      <c r="Q250" s="231">
        <v>0.31108000000000002</v>
      </c>
      <c r="R250" s="231">
        <f>Q250*H250</f>
        <v>0.31108000000000002</v>
      </c>
      <c r="S250" s="231">
        <v>0</v>
      </c>
      <c r="T250" s="232">
        <f>S250*H250</f>
        <v>0</v>
      </c>
      <c r="AR250" s="233" t="s">
        <v>140</v>
      </c>
      <c r="AT250" s="233" t="s">
        <v>144</v>
      </c>
      <c r="AU250" s="233" t="s">
        <v>84</v>
      </c>
      <c r="AY250" s="16" t="s">
        <v>141</v>
      </c>
      <c r="BE250" s="234">
        <f>IF(N250="základní",J250,0)</f>
        <v>0</v>
      </c>
      <c r="BF250" s="234">
        <f>IF(N250="snížená",J250,0)</f>
        <v>0</v>
      </c>
      <c r="BG250" s="234">
        <f>IF(N250="zákl. přenesená",J250,0)</f>
        <v>0</v>
      </c>
      <c r="BH250" s="234">
        <f>IF(N250="sníž. přenesená",J250,0)</f>
        <v>0</v>
      </c>
      <c r="BI250" s="234">
        <f>IF(N250="nulová",J250,0)</f>
        <v>0</v>
      </c>
      <c r="BJ250" s="16" t="s">
        <v>84</v>
      </c>
      <c r="BK250" s="234">
        <f>ROUND(I250*H250,2)</f>
        <v>0</v>
      </c>
      <c r="BL250" s="16" t="s">
        <v>140</v>
      </c>
      <c r="BM250" s="233" t="s">
        <v>965</v>
      </c>
    </row>
    <row r="251" s="1" customFormat="1">
      <c r="B251" s="37"/>
      <c r="C251" s="38"/>
      <c r="D251" s="237" t="s">
        <v>836</v>
      </c>
      <c r="E251" s="38"/>
      <c r="F251" s="286" t="s">
        <v>966</v>
      </c>
      <c r="G251" s="38"/>
      <c r="H251" s="38"/>
      <c r="I251" s="138"/>
      <c r="J251" s="38"/>
      <c r="K251" s="38"/>
      <c r="L251" s="42"/>
      <c r="M251" s="287"/>
      <c r="N251" s="85"/>
      <c r="O251" s="85"/>
      <c r="P251" s="85"/>
      <c r="Q251" s="85"/>
      <c r="R251" s="85"/>
      <c r="S251" s="85"/>
      <c r="T251" s="86"/>
      <c r="AT251" s="16" t="s">
        <v>836</v>
      </c>
      <c r="AU251" s="16" t="s">
        <v>84</v>
      </c>
    </row>
    <row r="252" s="11" customFormat="1" ht="25.92" customHeight="1">
      <c r="B252" s="206"/>
      <c r="C252" s="207"/>
      <c r="D252" s="208" t="s">
        <v>75</v>
      </c>
      <c r="E252" s="209" t="s">
        <v>237</v>
      </c>
      <c r="F252" s="209" t="s">
        <v>543</v>
      </c>
      <c r="G252" s="207"/>
      <c r="H252" s="207"/>
      <c r="I252" s="210"/>
      <c r="J252" s="211">
        <f>BK252</f>
        <v>0</v>
      </c>
      <c r="K252" s="207"/>
      <c r="L252" s="212"/>
      <c r="M252" s="213"/>
      <c r="N252" s="214"/>
      <c r="O252" s="214"/>
      <c r="P252" s="215">
        <f>SUM(P253:P307)</f>
        <v>0</v>
      </c>
      <c r="Q252" s="214"/>
      <c r="R252" s="215">
        <f>SUM(R253:R307)</f>
        <v>72.15343</v>
      </c>
      <c r="S252" s="214"/>
      <c r="T252" s="216">
        <f>SUM(T253:T307)</f>
        <v>0</v>
      </c>
      <c r="AR252" s="217" t="s">
        <v>84</v>
      </c>
      <c r="AT252" s="218" t="s">
        <v>75</v>
      </c>
      <c r="AU252" s="218" t="s">
        <v>76</v>
      </c>
      <c r="AY252" s="217" t="s">
        <v>141</v>
      </c>
      <c r="BK252" s="219">
        <f>SUM(BK253:BK307)</f>
        <v>0</v>
      </c>
    </row>
    <row r="253" s="1" customFormat="1" ht="16.5" customHeight="1">
      <c r="B253" s="37"/>
      <c r="C253" s="222" t="s">
        <v>377</v>
      </c>
      <c r="D253" s="222" t="s">
        <v>144</v>
      </c>
      <c r="E253" s="223" t="s">
        <v>967</v>
      </c>
      <c r="F253" s="224" t="s">
        <v>968</v>
      </c>
      <c r="G253" s="225" t="s">
        <v>969</v>
      </c>
      <c r="H253" s="226">
        <v>50</v>
      </c>
      <c r="I253" s="227"/>
      <c r="J253" s="228">
        <f>ROUND(I253*H253,2)</f>
        <v>0</v>
      </c>
      <c r="K253" s="224" t="s">
        <v>1</v>
      </c>
      <c r="L253" s="42"/>
      <c r="M253" s="229" t="s">
        <v>1</v>
      </c>
      <c r="N253" s="230" t="s">
        <v>41</v>
      </c>
      <c r="O253" s="85"/>
      <c r="P253" s="231">
        <f>O253*H253</f>
        <v>0</v>
      </c>
      <c r="Q253" s="231">
        <v>0.040079999999999998</v>
      </c>
      <c r="R253" s="231">
        <f>Q253*H253</f>
        <v>2.004</v>
      </c>
      <c r="S253" s="231">
        <v>0</v>
      </c>
      <c r="T253" s="232">
        <f>S253*H253</f>
        <v>0</v>
      </c>
      <c r="AR253" s="233" t="s">
        <v>140</v>
      </c>
      <c r="AT253" s="233" t="s">
        <v>144</v>
      </c>
      <c r="AU253" s="233" t="s">
        <v>84</v>
      </c>
      <c r="AY253" s="16" t="s">
        <v>141</v>
      </c>
      <c r="BE253" s="234">
        <f>IF(N253="základní",J253,0)</f>
        <v>0</v>
      </c>
      <c r="BF253" s="234">
        <f>IF(N253="snížená",J253,0)</f>
        <v>0</v>
      </c>
      <c r="BG253" s="234">
        <f>IF(N253="zákl. přenesená",J253,0)</f>
        <v>0</v>
      </c>
      <c r="BH253" s="234">
        <f>IF(N253="sníž. přenesená",J253,0)</f>
        <v>0</v>
      </c>
      <c r="BI253" s="234">
        <f>IF(N253="nulová",J253,0)</f>
        <v>0</v>
      </c>
      <c r="BJ253" s="16" t="s">
        <v>84</v>
      </c>
      <c r="BK253" s="234">
        <f>ROUND(I253*H253,2)</f>
        <v>0</v>
      </c>
      <c r="BL253" s="16" t="s">
        <v>140</v>
      </c>
      <c r="BM253" s="233" t="s">
        <v>970</v>
      </c>
    </row>
    <row r="254" s="1" customFormat="1">
      <c r="B254" s="37"/>
      <c r="C254" s="38"/>
      <c r="D254" s="237" t="s">
        <v>836</v>
      </c>
      <c r="E254" s="38"/>
      <c r="F254" s="286" t="s">
        <v>971</v>
      </c>
      <c r="G254" s="38"/>
      <c r="H254" s="38"/>
      <c r="I254" s="138"/>
      <c r="J254" s="38"/>
      <c r="K254" s="38"/>
      <c r="L254" s="42"/>
      <c r="M254" s="287"/>
      <c r="N254" s="85"/>
      <c r="O254" s="85"/>
      <c r="P254" s="85"/>
      <c r="Q254" s="85"/>
      <c r="R254" s="85"/>
      <c r="S254" s="85"/>
      <c r="T254" s="86"/>
      <c r="AT254" s="16" t="s">
        <v>836</v>
      </c>
      <c r="AU254" s="16" t="s">
        <v>84</v>
      </c>
    </row>
    <row r="255" s="12" customFormat="1">
      <c r="B255" s="235"/>
      <c r="C255" s="236"/>
      <c r="D255" s="237" t="s">
        <v>150</v>
      </c>
      <c r="E255" s="238" t="s">
        <v>1</v>
      </c>
      <c r="F255" s="239" t="s">
        <v>972</v>
      </c>
      <c r="G255" s="236"/>
      <c r="H255" s="238" t="s">
        <v>1</v>
      </c>
      <c r="I255" s="240"/>
      <c r="J255" s="236"/>
      <c r="K255" s="236"/>
      <c r="L255" s="241"/>
      <c r="M255" s="242"/>
      <c r="N255" s="243"/>
      <c r="O255" s="243"/>
      <c r="P255" s="243"/>
      <c r="Q255" s="243"/>
      <c r="R255" s="243"/>
      <c r="S255" s="243"/>
      <c r="T255" s="244"/>
      <c r="AT255" s="245" t="s">
        <v>150</v>
      </c>
      <c r="AU255" s="245" t="s">
        <v>84</v>
      </c>
      <c r="AV255" s="12" t="s">
        <v>84</v>
      </c>
      <c r="AW255" s="12" t="s">
        <v>32</v>
      </c>
      <c r="AX255" s="12" t="s">
        <v>76</v>
      </c>
      <c r="AY255" s="245" t="s">
        <v>141</v>
      </c>
    </row>
    <row r="256" s="12" customFormat="1">
      <c r="B256" s="235"/>
      <c r="C256" s="236"/>
      <c r="D256" s="237" t="s">
        <v>150</v>
      </c>
      <c r="E256" s="238" t="s">
        <v>1</v>
      </c>
      <c r="F256" s="239" t="s">
        <v>973</v>
      </c>
      <c r="G256" s="236"/>
      <c r="H256" s="238" t="s">
        <v>1</v>
      </c>
      <c r="I256" s="240"/>
      <c r="J256" s="236"/>
      <c r="K256" s="236"/>
      <c r="L256" s="241"/>
      <c r="M256" s="242"/>
      <c r="N256" s="243"/>
      <c r="O256" s="243"/>
      <c r="P256" s="243"/>
      <c r="Q256" s="243"/>
      <c r="R256" s="243"/>
      <c r="S256" s="243"/>
      <c r="T256" s="244"/>
      <c r="AT256" s="245" t="s">
        <v>150</v>
      </c>
      <c r="AU256" s="245" t="s">
        <v>84</v>
      </c>
      <c r="AV256" s="12" t="s">
        <v>84</v>
      </c>
      <c r="AW256" s="12" t="s">
        <v>32</v>
      </c>
      <c r="AX256" s="12" t="s">
        <v>76</v>
      </c>
      <c r="AY256" s="245" t="s">
        <v>141</v>
      </c>
    </row>
    <row r="257" s="12" customFormat="1">
      <c r="B257" s="235"/>
      <c r="C257" s="236"/>
      <c r="D257" s="237" t="s">
        <v>150</v>
      </c>
      <c r="E257" s="238" t="s">
        <v>1</v>
      </c>
      <c r="F257" s="239" t="s">
        <v>974</v>
      </c>
      <c r="G257" s="236"/>
      <c r="H257" s="238" t="s">
        <v>1</v>
      </c>
      <c r="I257" s="240"/>
      <c r="J257" s="236"/>
      <c r="K257" s="236"/>
      <c r="L257" s="241"/>
      <c r="M257" s="242"/>
      <c r="N257" s="243"/>
      <c r="O257" s="243"/>
      <c r="P257" s="243"/>
      <c r="Q257" s="243"/>
      <c r="R257" s="243"/>
      <c r="S257" s="243"/>
      <c r="T257" s="244"/>
      <c r="AT257" s="245" t="s">
        <v>150</v>
      </c>
      <c r="AU257" s="245" t="s">
        <v>84</v>
      </c>
      <c r="AV257" s="12" t="s">
        <v>84</v>
      </c>
      <c r="AW257" s="12" t="s">
        <v>32</v>
      </c>
      <c r="AX257" s="12" t="s">
        <v>76</v>
      </c>
      <c r="AY257" s="245" t="s">
        <v>141</v>
      </c>
    </row>
    <row r="258" s="13" customFormat="1">
      <c r="B258" s="246"/>
      <c r="C258" s="247"/>
      <c r="D258" s="237" t="s">
        <v>150</v>
      </c>
      <c r="E258" s="248" t="s">
        <v>1</v>
      </c>
      <c r="F258" s="249" t="s">
        <v>975</v>
      </c>
      <c r="G258" s="247"/>
      <c r="H258" s="250">
        <v>50</v>
      </c>
      <c r="I258" s="251"/>
      <c r="J258" s="247"/>
      <c r="K258" s="247"/>
      <c r="L258" s="252"/>
      <c r="M258" s="257"/>
      <c r="N258" s="258"/>
      <c r="O258" s="258"/>
      <c r="P258" s="258"/>
      <c r="Q258" s="258"/>
      <c r="R258" s="258"/>
      <c r="S258" s="258"/>
      <c r="T258" s="259"/>
      <c r="AT258" s="256" t="s">
        <v>150</v>
      </c>
      <c r="AU258" s="256" t="s">
        <v>84</v>
      </c>
      <c r="AV258" s="13" t="s">
        <v>86</v>
      </c>
      <c r="AW258" s="13" t="s">
        <v>32</v>
      </c>
      <c r="AX258" s="13" t="s">
        <v>84</v>
      </c>
      <c r="AY258" s="256" t="s">
        <v>141</v>
      </c>
    </row>
    <row r="259" s="1" customFormat="1" ht="16.5" customHeight="1">
      <c r="B259" s="37"/>
      <c r="C259" s="271" t="s">
        <v>382</v>
      </c>
      <c r="D259" s="271" t="s">
        <v>261</v>
      </c>
      <c r="E259" s="272" t="s">
        <v>976</v>
      </c>
      <c r="F259" s="273" t="s">
        <v>977</v>
      </c>
      <c r="G259" s="274" t="s">
        <v>969</v>
      </c>
      <c r="H259" s="275">
        <v>50</v>
      </c>
      <c r="I259" s="276"/>
      <c r="J259" s="277">
        <f>ROUND(I259*H259,2)</f>
        <v>0</v>
      </c>
      <c r="K259" s="273" t="s">
        <v>1</v>
      </c>
      <c r="L259" s="278"/>
      <c r="M259" s="279" t="s">
        <v>1</v>
      </c>
      <c r="N259" s="280" t="s">
        <v>41</v>
      </c>
      <c r="O259" s="85"/>
      <c r="P259" s="231">
        <f>O259*H259</f>
        <v>0</v>
      </c>
      <c r="Q259" s="231">
        <v>0.050999999999999997</v>
      </c>
      <c r="R259" s="231">
        <f>Q259*H259</f>
        <v>2.5499999999999998</v>
      </c>
      <c r="S259" s="231">
        <v>0</v>
      </c>
      <c r="T259" s="232">
        <f>S259*H259</f>
        <v>0</v>
      </c>
      <c r="AR259" s="233" t="s">
        <v>228</v>
      </c>
      <c r="AT259" s="233" t="s">
        <v>261</v>
      </c>
      <c r="AU259" s="233" t="s">
        <v>84</v>
      </c>
      <c r="AY259" s="16" t="s">
        <v>141</v>
      </c>
      <c r="BE259" s="234">
        <f>IF(N259="základní",J259,0)</f>
        <v>0</v>
      </c>
      <c r="BF259" s="234">
        <f>IF(N259="snížená",J259,0)</f>
        <v>0</v>
      </c>
      <c r="BG259" s="234">
        <f>IF(N259="zákl. přenesená",J259,0)</f>
        <v>0</v>
      </c>
      <c r="BH259" s="234">
        <f>IF(N259="sníž. přenesená",J259,0)</f>
        <v>0</v>
      </c>
      <c r="BI259" s="234">
        <f>IF(N259="nulová",J259,0)</f>
        <v>0</v>
      </c>
      <c r="BJ259" s="16" t="s">
        <v>84</v>
      </c>
      <c r="BK259" s="234">
        <f>ROUND(I259*H259,2)</f>
        <v>0</v>
      </c>
      <c r="BL259" s="16" t="s">
        <v>140</v>
      </c>
      <c r="BM259" s="233" t="s">
        <v>978</v>
      </c>
    </row>
    <row r="260" s="12" customFormat="1">
      <c r="B260" s="235"/>
      <c r="C260" s="236"/>
      <c r="D260" s="237" t="s">
        <v>150</v>
      </c>
      <c r="E260" s="238" t="s">
        <v>1</v>
      </c>
      <c r="F260" s="239" t="s">
        <v>979</v>
      </c>
      <c r="G260" s="236"/>
      <c r="H260" s="238" t="s">
        <v>1</v>
      </c>
      <c r="I260" s="240"/>
      <c r="J260" s="236"/>
      <c r="K260" s="236"/>
      <c r="L260" s="241"/>
      <c r="M260" s="242"/>
      <c r="N260" s="243"/>
      <c r="O260" s="243"/>
      <c r="P260" s="243"/>
      <c r="Q260" s="243"/>
      <c r="R260" s="243"/>
      <c r="S260" s="243"/>
      <c r="T260" s="244"/>
      <c r="AT260" s="245" t="s">
        <v>150</v>
      </c>
      <c r="AU260" s="245" t="s">
        <v>84</v>
      </c>
      <c r="AV260" s="12" t="s">
        <v>84</v>
      </c>
      <c r="AW260" s="12" t="s">
        <v>32</v>
      </c>
      <c r="AX260" s="12" t="s">
        <v>76</v>
      </c>
      <c r="AY260" s="245" t="s">
        <v>141</v>
      </c>
    </row>
    <row r="261" s="12" customFormat="1">
      <c r="B261" s="235"/>
      <c r="C261" s="236"/>
      <c r="D261" s="237" t="s">
        <v>150</v>
      </c>
      <c r="E261" s="238" t="s">
        <v>1</v>
      </c>
      <c r="F261" s="239" t="s">
        <v>980</v>
      </c>
      <c r="G261" s="236"/>
      <c r="H261" s="238" t="s">
        <v>1</v>
      </c>
      <c r="I261" s="240"/>
      <c r="J261" s="236"/>
      <c r="K261" s="236"/>
      <c r="L261" s="241"/>
      <c r="M261" s="242"/>
      <c r="N261" s="243"/>
      <c r="O261" s="243"/>
      <c r="P261" s="243"/>
      <c r="Q261" s="243"/>
      <c r="R261" s="243"/>
      <c r="S261" s="243"/>
      <c r="T261" s="244"/>
      <c r="AT261" s="245" t="s">
        <v>150</v>
      </c>
      <c r="AU261" s="245" t="s">
        <v>84</v>
      </c>
      <c r="AV261" s="12" t="s">
        <v>84</v>
      </c>
      <c r="AW261" s="12" t="s">
        <v>32</v>
      </c>
      <c r="AX261" s="12" t="s">
        <v>76</v>
      </c>
      <c r="AY261" s="245" t="s">
        <v>141</v>
      </c>
    </row>
    <row r="262" s="12" customFormat="1">
      <c r="B262" s="235"/>
      <c r="C262" s="236"/>
      <c r="D262" s="237" t="s">
        <v>150</v>
      </c>
      <c r="E262" s="238" t="s">
        <v>1</v>
      </c>
      <c r="F262" s="239" t="s">
        <v>981</v>
      </c>
      <c r="G262" s="236"/>
      <c r="H262" s="238" t="s">
        <v>1</v>
      </c>
      <c r="I262" s="240"/>
      <c r="J262" s="236"/>
      <c r="K262" s="236"/>
      <c r="L262" s="241"/>
      <c r="M262" s="242"/>
      <c r="N262" s="243"/>
      <c r="O262" s="243"/>
      <c r="P262" s="243"/>
      <c r="Q262" s="243"/>
      <c r="R262" s="243"/>
      <c r="S262" s="243"/>
      <c r="T262" s="244"/>
      <c r="AT262" s="245" t="s">
        <v>150</v>
      </c>
      <c r="AU262" s="245" t="s">
        <v>84</v>
      </c>
      <c r="AV262" s="12" t="s">
        <v>84</v>
      </c>
      <c r="AW262" s="12" t="s">
        <v>32</v>
      </c>
      <c r="AX262" s="12" t="s">
        <v>76</v>
      </c>
      <c r="AY262" s="245" t="s">
        <v>141</v>
      </c>
    </row>
    <row r="263" s="13" customFormat="1">
      <c r="B263" s="246"/>
      <c r="C263" s="247"/>
      <c r="D263" s="237" t="s">
        <v>150</v>
      </c>
      <c r="E263" s="248" t="s">
        <v>1</v>
      </c>
      <c r="F263" s="249" t="s">
        <v>975</v>
      </c>
      <c r="G263" s="247"/>
      <c r="H263" s="250">
        <v>50</v>
      </c>
      <c r="I263" s="251"/>
      <c r="J263" s="247"/>
      <c r="K263" s="247"/>
      <c r="L263" s="252"/>
      <c r="M263" s="257"/>
      <c r="N263" s="258"/>
      <c r="O263" s="258"/>
      <c r="P263" s="258"/>
      <c r="Q263" s="258"/>
      <c r="R263" s="258"/>
      <c r="S263" s="258"/>
      <c r="T263" s="259"/>
      <c r="AT263" s="256" t="s">
        <v>150</v>
      </c>
      <c r="AU263" s="256" t="s">
        <v>84</v>
      </c>
      <c r="AV263" s="13" t="s">
        <v>86</v>
      </c>
      <c r="AW263" s="13" t="s">
        <v>32</v>
      </c>
      <c r="AX263" s="13" t="s">
        <v>84</v>
      </c>
      <c r="AY263" s="256" t="s">
        <v>141</v>
      </c>
    </row>
    <row r="264" s="1" customFormat="1" ht="24" customHeight="1">
      <c r="B264" s="37"/>
      <c r="C264" s="222" t="s">
        <v>389</v>
      </c>
      <c r="D264" s="222" t="s">
        <v>144</v>
      </c>
      <c r="E264" s="223" t="s">
        <v>982</v>
      </c>
      <c r="F264" s="224" t="s">
        <v>983</v>
      </c>
      <c r="G264" s="225" t="s">
        <v>360</v>
      </c>
      <c r="H264" s="226">
        <v>4</v>
      </c>
      <c r="I264" s="227"/>
      <c r="J264" s="228">
        <f>ROUND(I264*H264,2)</f>
        <v>0</v>
      </c>
      <c r="K264" s="224" t="s">
        <v>186</v>
      </c>
      <c r="L264" s="42"/>
      <c r="M264" s="229" t="s">
        <v>1</v>
      </c>
      <c r="N264" s="230" t="s">
        <v>41</v>
      </c>
      <c r="O264" s="85"/>
      <c r="P264" s="231">
        <f>O264*H264</f>
        <v>0</v>
      </c>
      <c r="Q264" s="231">
        <v>0.00069999999999999999</v>
      </c>
      <c r="R264" s="231">
        <f>Q264*H264</f>
        <v>0.0028</v>
      </c>
      <c r="S264" s="231">
        <v>0</v>
      </c>
      <c r="T264" s="232">
        <f>S264*H264</f>
        <v>0</v>
      </c>
      <c r="AR264" s="233" t="s">
        <v>140</v>
      </c>
      <c r="AT264" s="233" t="s">
        <v>144</v>
      </c>
      <c r="AU264" s="233" t="s">
        <v>84</v>
      </c>
      <c r="AY264" s="16" t="s">
        <v>141</v>
      </c>
      <c r="BE264" s="234">
        <f>IF(N264="základní",J264,0)</f>
        <v>0</v>
      </c>
      <c r="BF264" s="234">
        <f>IF(N264="snížená",J264,0)</f>
        <v>0</v>
      </c>
      <c r="BG264" s="234">
        <f>IF(N264="zákl. přenesená",J264,0)</f>
        <v>0</v>
      </c>
      <c r="BH264" s="234">
        <f>IF(N264="sníž. přenesená",J264,0)</f>
        <v>0</v>
      </c>
      <c r="BI264" s="234">
        <f>IF(N264="nulová",J264,0)</f>
        <v>0</v>
      </c>
      <c r="BJ264" s="16" t="s">
        <v>84</v>
      </c>
      <c r="BK264" s="234">
        <f>ROUND(I264*H264,2)</f>
        <v>0</v>
      </c>
      <c r="BL264" s="16" t="s">
        <v>140</v>
      </c>
      <c r="BM264" s="233" t="s">
        <v>984</v>
      </c>
    </row>
    <row r="265" s="1" customFormat="1">
      <c r="B265" s="37"/>
      <c r="C265" s="38"/>
      <c r="D265" s="237" t="s">
        <v>836</v>
      </c>
      <c r="E265" s="38"/>
      <c r="F265" s="286" t="s">
        <v>985</v>
      </c>
      <c r="G265" s="38"/>
      <c r="H265" s="38"/>
      <c r="I265" s="138"/>
      <c r="J265" s="38"/>
      <c r="K265" s="38"/>
      <c r="L265" s="42"/>
      <c r="M265" s="287"/>
      <c r="N265" s="85"/>
      <c r="O265" s="85"/>
      <c r="P265" s="85"/>
      <c r="Q265" s="85"/>
      <c r="R265" s="85"/>
      <c r="S265" s="85"/>
      <c r="T265" s="86"/>
      <c r="AT265" s="16" t="s">
        <v>836</v>
      </c>
      <c r="AU265" s="16" t="s">
        <v>84</v>
      </c>
    </row>
    <row r="266" s="13" customFormat="1">
      <c r="B266" s="246"/>
      <c r="C266" s="247"/>
      <c r="D266" s="237" t="s">
        <v>150</v>
      </c>
      <c r="E266" s="248" t="s">
        <v>1</v>
      </c>
      <c r="F266" s="249" t="s">
        <v>140</v>
      </c>
      <c r="G266" s="247"/>
      <c r="H266" s="250">
        <v>4</v>
      </c>
      <c r="I266" s="251"/>
      <c r="J266" s="247"/>
      <c r="K266" s="247"/>
      <c r="L266" s="252"/>
      <c r="M266" s="257"/>
      <c r="N266" s="258"/>
      <c r="O266" s="258"/>
      <c r="P266" s="258"/>
      <c r="Q266" s="258"/>
      <c r="R266" s="258"/>
      <c r="S266" s="258"/>
      <c r="T266" s="259"/>
      <c r="AT266" s="256" t="s">
        <v>150</v>
      </c>
      <c r="AU266" s="256" t="s">
        <v>84</v>
      </c>
      <c r="AV266" s="13" t="s">
        <v>86</v>
      </c>
      <c r="AW266" s="13" t="s">
        <v>32</v>
      </c>
      <c r="AX266" s="13" t="s">
        <v>84</v>
      </c>
      <c r="AY266" s="256" t="s">
        <v>141</v>
      </c>
    </row>
    <row r="267" s="1" customFormat="1" ht="16.5" customHeight="1">
      <c r="B267" s="37"/>
      <c r="C267" s="271" t="s">
        <v>393</v>
      </c>
      <c r="D267" s="271" t="s">
        <v>261</v>
      </c>
      <c r="E267" s="272" t="s">
        <v>986</v>
      </c>
      <c r="F267" s="273" t="s">
        <v>987</v>
      </c>
      <c r="G267" s="274" t="s">
        <v>360</v>
      </c>
      <c r="H267" s="275">
        <v>2</v>
      </c>
      <c r="I267" s="276"/>
      <c r="J267" s="277">
        <f>ROUND(I267*H267,2)</f>
        <v>0</v>
      </c>
      <c r="K267" s="273" t="s">
        <v>186</v>
      </c>
      <c r="L267" s="278"/>
      <c r="M267" s="279" t="s">
        <v>1</v>
      </c>
      <c r="N267" s="280" t="s">
        <v>41</v>
      </c>
      <c r="O267" s="85"/>
      <c r="P267" s="231">
        <f>O267*H267</f>
        <v>0</v>
      </c>
      <c r="Q267" s="231">
        <v>0.0040000000000000001</v>
      </c>
      <c r="R267" s="231">
        <f>Q267*H267</f>
        <v>0.0080000000000000002</v>
      </c>
      <c r="S267" s="231">
        <v>0</v>
      </c>
      <c r="T267" s="232">
        <f>S267*H267</f>
        <v>0</v>
      </c>
      <c r="AR267" s="233" t="s">
        <v>228</v>
      </c>
      <c r="AT267" s="233" t="s">
        <v>261</v>
      </c>
      <c r="AU267" s="233" t="s">
        <v>84</v>
      </c>
      <c r="AY267" s="16" t="s">
        <v>141</v>
      </c>
      <c r="BE267" s="234">
        <f>IF(N267="základní",J267,0)</f>
        <v>0</v>
      </c>
      <c r="BF267" s="234">
        <f>IF(N267="snížená",J267,0)</f>
        <v>0</v>
      </c>
      <c r="BG267" s="234">
        <f>IF(N267="zákl. přenesená",J267,0)</f>
        <v>0</v>
      </c>
      <c r="BH267" s="234">
        <f>IF(N267="sníž. přenesená",J267,0)</f>
        <v>0</v>
      </c>
      <c r="BI267" s="234">
        <f>IF(N267="nulová",J267,0)</f>
        <v>0</v>
      </c>
      <c r="BJ267" s="16" t="s">
        <v>84</v>
      </c>
      <c r="BK267" s="234">
        <f>ROUND(I267*H267,2)</f>
        <v>0</v>
      </c>
      <c r="BL267" s="16" t="s">
        <v>140</v>
      </c>
      <c r="BM267" s="233" t="s">
        <v>988</v>
      </c>
    </row>
    <row r="268" s="13" customFormat="1">
      <c r="B268" s="246"/>
      <c r="C268" s="247"/>
      <c r="D268" s="237" t="s">
        <v>150</v>
      </c>
      <c r="E268" s="248" t="s">
        <v>1</v>
      </c>
      <c r="F268" s="249" t="s">
        <v>989</v>
      </c>
      <c r="G268" s="247"/>
      <c r="H268" s="250">
        <v>2</v>
      </c>
      <c r="I268" s="251"/>
      <c r="J268" s="247"/>
      <c r="K268" s="247"/>
      <c r="L268" s="252"/>
      <c r="M268" s="257"/>
      <c r="N268" s="258"/>
      <c r="O268" s="258"/>
      <c r="P268" s="258"/>
      <c r="Q268" s="258"/>
      <c r="R268" s="258"/>
      <c r="S268" s="258"/>
      <c r="T268" s="259"/>
      <c r="AT268" s="256" t="s">
        <v>150</v>
      </c>
      <c r="AU268" s="256" t="s">
        <v>84</v>
      </c>
      <c r="AV268" s="13" t="s">
        <v>86</v>
      </c>
      <c r="AW268" s="13" t="s">
        <v>32</v>
      </c>
      <c r="AX268" s="13" t="s">
        <v>84</v>
      </c>
      <c r="AY268" s="256" t="s">
        <v>141</v>
      </c>
    </row>
    <row r="269" s="1" customFormat="1" ht="24" customHeight="1">
      <c r="B269" s="37"/>
      <c r="C269" s="271" t="s">
        <v>397</v>
      </c>
      <c r="D269" s="271" t="s">
        <v>261</v>
      </c>
      <c r="E269" s="272" t="s">
        <v>990</v>
      </c>
      <c r="F269" s="273" t="s">
        <v>991</v>
      </c>
      <c r="G269" s="274" t="s">
        <v>360</v>
      </c>
      <c r="H269" s="275">
        <v>2</v>
      </c>
      <c r="I269" s="276"/>
      <c r="J269" s="277">
        <f>ROUND(I269*H269,2)</f>
        <v>0</v>
      </c>
      <c r="K269" s="273" t="s">
        <v>186</v>
      </c>
      <c r="L269" s="278"/>
      <c r="M269" s="279" t="s">
        <v>1</v>
      </c>
      <c r="N269" s="280" t="s">
        <v>41</v>
      </c>
      <c r="O269" s="85"/>
      <c r="P269" s="231">
        <f>O269*H269</f>
        <v>0</v>
      </c>
      <c r="Q269" s="231">
        <v>0.0057000000000000002</v>
      </c>
      <c r="R269" s="231">
        <f>Q269*H269</f>
        <v>0.0114</v>
      </c>
      <c r="S269" s="231">
        <v>0</v>
      </c>
      <c r="T269" s="232">
        <f>S269*H269</f>
        <v>0</v>
      </c>
      <c r="AR269" s="233" t="s">
        <v>228</v>
      </c>
      <c r="AT269" s="233" t="s">
        <v>261</v>
      </c>
      <c r="AU269" s="233" t="s">
        <v>84</v>
      </c>
      <c r="AY269" s="16" t="s">
        <v>141</v>
      </c>
      <c r="BE269" s="234">
        <f>IF(N269="základní",J269,0)</f>
        <v>0</v>
      </c>
      <c r="BF269" s="234">
        <f>IF(N269="snížená",J269,0)</f>
        <v>0</v>
      </c>
      <c r="BG269" s="234">
        <f>IF(N269="zákl. přenesená",J269,0)</f>
        <v>0</v>
      </c>
      <c r="BH269" s="234">
        <f>IF(N269="sníž. přenesená",J269,0)</f>
        <v>0</v>
      </c>
      <c r="BI269" s="234">
        <f>IF(N269="nulová",J269,0)</f>
        <v>0</v>
      </c>
      <c r="BJ269" s="16" t="s">
        <v>84</v>
      </c>
      <c r="BK269" s="234">
        <f>ROUND(I269*H269,2)</f>
        <v>0</v>
      </c>
      <c r="BL269" s="16" t="s">
        <v>140</v>
      </c>
      <c r="BM269" s="233" t="s">
        <v>992</v>
      </c>
    </row>
    <row r="270" s="13" customFormat="1">
      <c r="B270" s="246"/>
      <c r="C270" s="247"/>
      <c r="D270" s="237" t="s">
        <v>150</v>
      </c>
      <c r="E270" s="248" t="s">
        <v>1</v>
      </c>
      <c r="F270" s="249" t="s">
        <v>993</v>
      </c>
      <c r="G270" s="247"/>
      <c r="H270" s="250">
        <v>2</v>
      </c>
      <c r="I270" s="251"/>
      <c r="J270" s="247"/>
      <c r="K270" s="247"/>
      <c r="L270" s="252"/>
      <c r="M270" s="257"/>
      <c r="N270" s="258"/>
      <c r="O270" s="258"/>
      <c r="P270" s="258"/>
      <c r="Q270" s="258"/>
      <c r="R270" s="258"/>
      <c r="S270" s="258"/>
      <c r="T270" s="259"/>
      <c r="AT270" s="256" t="s">
        <v>150</v>
      </c>
      <c r="AU270" s="256" t="s">
        <v>84</v>
      </c>
      <c r="AV270" s="13" t="s">
        <v>86</v>
      </c>
      <c r="AW270" s="13" t="s">
        <v>32</v>
      </c>
      <c r="AX270" s="13" t="s">
        <v>84</v>
      </c>
      <c r="AY270" s="256" t="s">
        <v>141</v>
      </c>
    </row>
    <row r="271" s="1" customFormat="1" ht="24" customHeight="1">
      <c r="B271" s="37"/>
      <c r="C271" s="222" t="s">
        <v>402</v>
      </c>
      <c r="D271" s="222" t="s">
        <v>144</v>
      </c>
      <c r="E271" s="223" t="s">
        <v>994</v>
      </c>
      <c r="F271" s="224" t="s">
        <v>995</v>
      </c>
      <c r="G271" s="225" t="s">
        <v>360</v>
      </c>
      <c r="H271" s="226">
        <v>4</v>
      </c>
      <c r="I271" s="227"/>
      <c r="J271" s="228">
        <f>ROUND(I271*H271,2)</f>
        <v>0</v>
      </c>
      <c r="K271" s="224" t="s">
        <v>1</v>
      </c>
      <c r="L271" s="42"/>
      <c r="M271" s="229" t="s">
        <v>1</v>
      </c>
      <c r="N271" s="230" t="s">
        <v>41</v>
      </c>
      <c r="O271" s="85"/>
      <c r="P271" s="231">
        <f>O271*H271</f>
        <v>0</v>
      </c>
      <c r="Q271" s="231">
        <v>0.10940999999999999</v>
      </c>
      <c r="R271" s="231">
        <f>Q271*H271</f>
        <v>0.43763999999999997</v>
      </c>
      <c r="S271" s="231">
        <v>0</v>
      </c>
      <c r="T271" s="232">
        <f>S271*H271</f>
        <v>0</v>
      </c>
      <c r="AR271" s="233" t="s">
        <v>140</v>
      </c>
      <c r="AT271" s="233" t="s">
        <v>144</v>
      </c>
      <c r="AU271" s="233" t="s">
        <v>84</v>
      </c>
      <c r="AY271" s="16" t="s">
        <v>141</v>
      </c>
      <c r="BE271" s="234">
        <f>IF(N271="základní",J271,0)</f>
        <v>0</v>
      </c>
      <c r="BF271" s="234">
        <f>IF(N271="snížená",J271,0)</f>
        <v>0</v>
      </c>
      <c r="BG271" s="234">
        <f>IF(N271="zákl. přenesená",J271,0)</f>
        <v>0</v>
      </c>
      <c r="BH271" s="234">
        <f>IF(N271="sníž. přenesená",J271,0)</f>
        <v>0</v>
      </c>
      <c r="BI271" s="234">
        <f>IF(N271="nulová",J271,0)</f>
        <v>0</v>
      </c>
      <c r="BJ271" s="16" t="s">
        <v>84</v>
      </c>
      <c r="BK271" s="234">
        <f>ROUND(I271*H271,2)</f>
        <v>0</v>
      </c>
      <c r="BL271" s="16" t="s">
        <v>140</v>
      </c>
      <c r="BM271" s="233" t="s">
        <v>996</v>
      </c>
    </row>
    <row r="272" s="1" customFormat="1">
      <c r="B272" s="37"/>
      <c r="C272" s="38"/>
      <c r="D272" s="237" t="s">
        <v>836</v>
      </c>
      <c r="E272" s="38"/>
      <c r="F272" s="286" t="s">
        <v>997</v>
      </c>
      <c r="G272" s="38"/>
      <c r="H272" s="38"/>
      <c r="I272" s="138"/>
      <c r="J272" s="38"/>
      <c r="K272" s="38"/>
      <c r="L272" s="42"/>
      <c r="M272" s="287"/>
      <c r="N272" s="85"/>
      <c r="O272" s="85"/>
      <c r="P272" s="85"/>
      <c r="Q272" s="85"/>
      <c r="R272" s="85"/>
      <c r="S272" s="85"/>
      <c r="T272" s="86"/>
      <c r="AT272" s="16" t="s">
        <v>836</v>
      </c>
      <c r="AU272" s="16" t="s">
        <v>84</v>
      </c>
    </row>
    <row r="273" s="12" customFormat="1">
      <c r="B273" s="235"/>
      <c r="C273" s="236"/>
      <c r="D273" s="237" t="s">
        <v>150</v>
      </c>
      <c r="E273" s="238" t="s">
        <v>1</v>
      </c>
      <c r="F273" s="239" t="s">
        <v>998</v>
      </c>
      <c r="G273" s="236"/>
      <c r="H273" s="238" t="s">
        <v>1</v>
      </c>
      <c r="I273" s="240"/>
      <c r="J273" s="236"/>
      <c r="K273" s="236"/>
      <c r="L273" s="241"/>
      <c r="M273" s="242"/>
      <c r="N273" s="243"/>
      <c r="O273" s="243"/>
      <c r="P273" s="243"/>
      <c r="Q273" s="243"/>
      <c r="R273" s="243"/>
      <c r="S273" s="243"/>
      <c r="T273" s="244"/>
      <c r="AT273" s="245" t="s">
        <v>150</v>
      </c>
      <c r="AU273" s="245" t="s">
        <v>84</v>
      </c>
      <c r="AV273" s="12" t="s">
        <v>84</v>
      </c>
      <c r="AW273" s="12" t="s">
        <v>32</v>
      </c>
      <c r="AX273" s="12" t="s">
        <v>76</v>
      </c>
      <c r="AY273" s="245" t="s">
        <v>141</v>
      </c>
    </row>
    <row r="274" s="12" customFormat="1">
      <c r="B274" s="235"/>
      <c r="C274" s="236"/>
      <c r="D274" s="237" t="s">
        <v>150</v>
      </c>
      <c r="E274" s="238" t="s">
        <v>1</v>
      </c>
      <c r="F274" s="239" t="s">
        <v>999</v>
      </c>
      <c r="G274" s="236"/>
      <c r="H274" s="238" t="s">
        <v>1</v>
      </c>
      <c r="I274" s="240"/>
      <c r="J274" s="236"/>
      <c r="K274" s="236"/>
      <c r="L274" s="241"/>
      <c r="M274" s="242"/>
      <c r="N274" s="243"/>
      <c r="O274" s="243"/>
      <c r="P274" s="243"/>
      <c r="Q274" s="243"/>
      <c r="R274" s="243"/>
      <c r="S274" s="243"/>
      <c r="T274" s="244"/>
      <c r="AT274" s="245" t="s">
        <v>150</v>
      </c>
      <c r="AU274" s="245" t="s">
        <v>84</v>
      </c>
      <c r="AV274" s="12" t="s">
        <v>84</v>
      </c>
      <c r="AW274" s="12" t="s">
        <v>32</v>
      </c>
      <c r="AX274" s="12" t="s">
        <v>76</v>
      </c>
      <c r="AY274" s="245" t="s">
        <v>141</v>
      </c>
    </row>
    <row r="275" s="12" customFormat="1">
      <c r="B275" s="235"/>
      <c r="C275" s="236"/>
      <c r="D275" s="237" t="s">
        <v>150</v>
      </c>
      <c r="E275" s="238" t="s">
        <v>1</v>
      </c>
      <c r="F275" s="239" t="s">
        <v>1000</v>
      </c>
      <c r="G275" s="236"/>
      <c r="H275" s="238" t="s">
        <v>1</v>
      </c>
      <c r="I275" s="240"/>
      <c r="J275" s="236"/>
      <c r="K275" s="236"/>
      <c r="L275" s="241"/>
      <c r="M275" s="242"/>
      <c r="N275" s="243"/>
      <c r="O275" s="243"/>
      <c r="P275" s="243"/>
      <c r="Q275" s="243"/>
      <c r="R275" s="243"/>
      <c r="S275" s="243"/>
      <c r="T275" s="244"/>
      <c r="AT275" s="245" t="s">
        <v>150</v>
      </c>
      <c r="AU275" s="245" t="s">
        <v>84</v>
      </c>
      <c r="AV275" s="12" t="s">
        <v>84</v>
      </c>
      <c r="AW275" s="12" t="s">
        <v>32</v>
      </c>
      <c r="AX275" s="12" t="s">
        <v>76</v>
      </c>
      <c r="AY275" s="245" t="s">
        <v>141</v>
      </c>
    </row>
    <row r="276" s="12" customFormat="1">
      <c r="B276" s="235"/>
      <c r="C276" s="236"/>
      <c r="D276" s="237" t="s">
        <v>150</v>
      </c>
      <c r="E276" s="238" t="s">
        <v>1</v>
      </c>
      <c r="F276" s="239" t="s">
        <v>1001</v>
      </c>
      <c r="G276" s="236"/>
      <c r="H276" s="238" t="s">
        <v>1</v>
      </c>
      <c r="I276" s="240"/>
      <c r="J276" s="236"/>
      <c r="K276" s="236"/>
      <c r="L276" s="241"/>
      <c r="M276" s="242"/>
      <c r="N276" s="243"/>
      <c r="O276" s="243"/>
      <c r="P276" s="243"/>
      <c r="Q276" s="243"/>
      <c r="R276" s="243"/>
      <c r="S276" s="243"/>
      <c r="T276" s="244"/>
      <c r="AT276" s="245" t="s">
        <v>150</v>
      </c>
      <c r="AU276" s="245" t="s">
        <v>84</v>
      </c>
      <c r="AV276" s="12" t="s">
        <v>84</v>
      </c>
      <c r="AW276" s="12" t="s">
        <v>32</v>
      </c>
      <c r="AX276" s="12" t="s">
        <v>76</v>
      </c>
      <c r="AY276" s="245" t="s">
        <v>141</v>
      </c>
    </row>
    <row r="277" s="12" customFormat="1">
      <c r="B277" s="235"/>
      <c r="C277" s="236"/>
      <c r="D277" s="237" t="s">
        <v>150</v>
      </c>
      <c r="E277" s="238" t="s">
        <v>1</v>
      </c>
      <c r="F277" s="239" t="s">
        <v>1002</v>
      </c>
      <c r="G277" s="236"/>
      <c r="H277" s="238" t="s">
        <v>1</v>
      </c>
      <c r="I277" s="240"/>
      <c r="J277" s="236"/>
      <c r="K277" s="236"/>
      <c r="L277" s="241"/>
      <c r="M277" s="242"/>
      <c r="N277" s="243"/>
      <c r="O277" s="243"/>
      <c r="P277" s="243"/>
      <c r="Q277" s="243"/>
      <c r="R277" s="243"/>
      <c r="S277" s="243"/>
      <c r="T277" s="244"/>
      <c r="AT277" s="245" t="s">
        <v>150</v>
      </c>
      <c r="AU277" s="245" t="s">
        <v>84</v>
      </c>
      <c r="AV277" s="12" t="s">
        <v>84</v>
      </c>
      <c r="AW277" s="12" t="s">
        <v>32</v>
      </c>
      <c r="AX277" s="12" t="s">
        <v>76</v>
      </c>
      <c r="AY277" s="245" t="s">
        <v>141</v>
      </c>
    </row>
    <row r="278" s="13" customFormat="1">
      <c r="B278" s="246"/>
      <c r="C278" s="247"/>
      <c r="D278" s="237" t="s">
        <v>150</v>
      </c>
      <c r="E278" s="248" t="s">
        <v>1</v>
      </c>
      <c r="F278" s="249" t="s">
        <v>140</v>
      </c>
      <c r="G278" s="247"/>
      <c r="H278" s="250">
        <v>4</v>
      </c>
      <c r="I278" s="251"/>
      <c r="J278" s="247"/>
      <c r="K278" s="247"/>
      <c r="L278" s="252"/>
      <c r="M278" s="257"/>
      <c r="N278" s="258"/>
      <c r="O278" s="258"/>
      <c r="P278" s="258"/>
      <c r="Q278" s="258"/>
      <c r="R278" s="258"/>
      <c r="S278" s="258"/>
      <c r="T278" s="259"/>
      <c r="AT278" s="256" t="s">
        <v>150</v>
      </c>
      <c r="AU278" s="256" t="s">
        <v>84</v>
      </c>
      <c r="AV278" s="13" t="s">
        <v>86</v>
      </c>
      <c r="AW278" s="13" t="s">
        <v>32</v>
      </c>
      <c r="AX278" s="13" t="s">
        <v>84</v>
      </c>
      <c r="AY278" s="256" t="s">
        <v>141</v>
      </c>
    </row>
    <row r="279" s="1" customFormat="1" ht="16.5" customHeight="1">
      <c r="B279" s="37"/>
      <c r="C279" s="271" t="s">
        <v>410</v>
      </c>
      <c r="D279" s="271" t="s">
        <v>261</v>
      </c>
      <c r="E279" s="272" t="s">
        <v>1003</v>
      </c>
      <c r="F279" s="273" t="s">
        <v>1004</v>
      </c>
      <c r="G279" s="274" t="s">
        <v>360</v>
      </c>
      <c r="H279" s="275">
        <v>4</v>
      </c>
      <c r="I279" s="276"/>
      <c r="J279" s="277">
        <f>ROUND(I279*H279,2)</f>
        <v>0</v>
      </c>
      <c r="K279" s="273" t="s">
        <v>177</v>
      </c>
      <c r="L279" s="278"/>
      <c r="M279" s="279" t="s">
        <v>1</v>
      </c>
      <c r="N279" s="280" t="s">
        <v>41</v>
      </c>
      <c r="O279" s="85"/>
      <c r="P279" s="231">
        <f>O279*H279</f>
        <v>0</v>
      </c>
      <c r="Q279" s="231">
        <v>0.0064999999999999997</v>
      </c>
      <c r="R279" s="231">
        <f>Q279*H279</f>
        <v>0.025999999999999999</v>
      </c>
      <c r="S279" s="231">
        <v>0</v>
      </c>
      <c r="T279" s="232">
        <f>S279*H279</f>
        <v>0</v>
      </c>
      <c r="AR279" s="233" t="s">
        <v>228</v>
      </c>
      <c r="AT279" s="233" t="s">
        <v>261</v>
      </c>
      <c r="AU279" s="233" t="s">
        <v>84</v>
      </c>
      <c r="AY279" s="16" t="s">
        <v>141</v>
      </c>
      <c r="BE279" s="234">
        <f>IF(N279="základní",J279,0)</f>
        <v>0</v>
      </c>
      <c r="BF279" s="234">
        <f>IF(N279="snížená",J279,0)</f>
        <v>0</v>
      </c>
      <c r="BG279" s="234">
        <f>IF(N279="zákl. přenesená",J279,0)</f>
        <v>0</v>
      </c>
      <c r="BH279" s="234">
        <f>IF(N279="sníž. přenesená",J279,0)</f>
        <v>0</v>
      </c>
      <c r="BI279" s="234">
        <f>IF(N279="nulová",J279,0)</f>
        <v>0</v>
      </c>
      <c r="BJ279" s="16" t="s">
        <v>84</v>
      </c>
      <c r="BK279" s="234">
        <f>ROUND(I279*H279,2)</f>
        <v>0</v>
      </c>
      <c r="BL279" s="16" t="s">
        <v>140</v>
      </c>
      <c r="BM279" s="233" t="s">
        <v>1005</v>
      </c>
    </row>
    <row r="280" s="13" customFormat="1">
      <c r="B280" s="246"/>
      <c r="C280" s="247"/>
      <c r="D280" s="237" t="s">
        <v>150</v>
      </c>
      <c r="E280" s="248" t="s">
        <v>1</v>
      </c>
      <c r="F280" s="249" t="s">
        <v>140</v>
      </c>
      <c r="G280" s="247"/>
      <c r="H280" s="250">
        <v>4</v>
      </c>
      <c r="I280" s="251"/>
      <c r="J280" s="247"/>
      <c r="K280" s="247"/>
      <c r="L280" s="252"/>
      <c r="M280" s="257"/>
      <c r="N280" s="258"/>
      <c r="O280" s="258"/>
      <c r="P280" s="258"/>
      <c r="Q280" s="258"/>
      <c r="R280" s="258"/>
      <c r="S280" s="258"/>
      <c r="T280" s="259"/>
      <c r="AT280" s="256" t="s">
        <v>150</v>
      </c>
      <c r="AU280" s="256" t="s">
        <v>84</v>
      </c>
      <c r="AV280" s="13" t="s">
        <v>86</v>
      </c>
      <c r="AW280" s="13" t="s">
        <v>32</v>
      </c>
      <c r="AX280" s="13" t="s">
        <v>84</v>
      </c>
      <c r="AY280" s="256" t="s">
        <v>141</v>
      </c>
    </row>
    <row r="281" s="1" customFormat="1" ht="48" customHeight="1">
      <c r="B281" s="37"/>
      <c r="C281" s="222" t="s">
        <v>419</v>
      </c>
      <c r="D281" s="222" t="s">
        <v>144</v>
      </c>
      <c r="E281" s="223" t="s">
        <v>1006</v>
      </c>
      <c r="F281" s="224" t="s">
        <v>1007</v>
      </c>
      <c r="G281" s="225" t="s">
        <v>240</v>
      </c>
      <c r="H281" s="226">
        <v>12</v>
      </c>
      <c r="I281" s="227"/>
      <c r="J281" s="228">
        <f>ROUND(I281*H281,2)</f>
        <v>0</v>
      </c>
      <c r="K281" s="224" t="s">
        <v>177</v>
      </c>
      <c r="L281" s="42"/>
      <c r="M281" s="229" t="s">
        <v>1</v>
      </c>
      <c r="N281" s="230" t="s">
        <v>41</v>
      </c>
      <c r="O281" s="85"/>
      <c r="P281" s="231">
        <f>O281*H281</f>
        <v>0</v>
      </c>
      <c r="Q281" s="231">
        <v>0.15540000000000001</v>
      </c>
      <c r="R281" s="231">
        <f>Q281*H281</f>
        <v>1.8648000000000002</v>
      </c>
      <c r="S281" s="231">
        <v>0</v>
      </c>
      <c r="T281" s="232">
        <f>S281*H281</f>
        <v>0</v>
      </c>
      <c r="AR281" s="233" t="s">
        <v>140</v>
      </c>
      <c r="AT281" s="233" t="s">
        <v>144</v>
      </c>
      <c r="AU281" s="233" t="s">
        <v>84</v>
      </c>
      <c r="AY281" s="16" t="s">
        <v>141</v>
      </c>
      <c r="BE281" s="234">
        <f>IF(N281="základní",J281,0)</f>
        <v>0</v>
      </c>
      <c r="BF281" s="234">
        <f>IF(N281="snížená",J281,0)</f>
        <v>0</v>
      </c>
      <c r="BG281" s="234">
        <f>IF(N281="zákl. přenesená",J281,0)</f>
        <v>0</v>
      </c>
      <c r="BH281" s="234">
        <f>IF(N281="sníž. přenesená",J281,0)</f>
        <v>0</v>
      </c>
      <c r="BI281" s="234">
        <f>IF(N281="nulová",J281,0)</f>
        <v>0</v>
      </c>
      <c r="BJ281" s="16" t="s">
        <v>84</v>
      </c>
      <c r="BK281" s="234">
        <f>ROUND(I281*H281,2)</f>
        <v>0</v>
      </c>
      <c r="BL281" s="16" t="s">
        <v>140</v>
      </c>
      <c r="BM281" s="233" t="s">
        <v>1008</v>
      </c>
    </row>
    <row r="282" s="1" customFormat="1">
      <c r="B282" s="37"/>
      <c r="C282" s="38"/>
      <c r="D282" s="237" t="s">
        <v>836</v>
      </c>
      <c r="E282" s="38"/>
      <c r="F282" s="286" t="s">
        <v>1009</v>
      </c>
      <c r="G282" s="38"/>
      <c r="H282" s="38"/>
      <c r="I282" s="138"/>
      <c r="J282" s="38"/>
      <c r="K282" s="38"/>
      <c r="L282" s="42"/>
      <c r="M282" s="287"/>
      <c r="N282" s="85"/>
      <c r="O282" s="85"/>
      <c r="P282" s="85"/>
      <c r="Q282" s="85"/>
      <c r="R282" s="85"/>
      <c r="S282" s="85"/>
      <c r="T282" s="86"/>
      <c r="AT282" s="16" t="s">
        <v>836</v>
      </c>
      <c r="AU282" s="16" t="s">
        <v>84</v>
      </c>
    </row>
    <row r="283" s="12" customFormat="1">
      <c r="B283" s="235"/>
      <c r="C283" s="236"/>
      <c r="D283" s="237" t="s">
        <v>150</v>
      </c>
      <c r="E283" s="238" t="s">
        <v>1</v>
      </c>
      <c r="F283" s="239" t="s">
        <v>1010</v>
      </c>
      <c r="G283" s="236"/>
      <c r="H283" s="238" t="s">
        <v>1</v>
      </c>
      <c r="I283" s="240"/>
      <c r="J283" s="236"/>
      <c r="K283" s="236"/>
      <c r="L283" s="241"/>
      <c r="M283" s="242"/>
      <c r="N283" s="243"/>
      <c r="O283" s="243"/>
      <c r="P283" s="243"/>
      <c r="Q283" s="243"/>
      <c r="R283" s="243"/>
      <c r="S283" s="243"/>
      <c r="T283" s="244"/>
      <c r="AT283" s="245" t="s">
        <v>150</v>
      </c>
      <c r="AU283" s="245" t="s">
        <v>84</v>
      </c>
      <c r="AV283" s="12" t="s">
        <v>84</v>
      </c>
      <c r="AW283" s="12" t="s">
        <v>32</v>
      </c>
      <c r="AX283" s="12" t="s">
        <v>76</v>
      </c>
      <c r="AY283" s="245" t="s">
        <v>141</v>
      </c>
    </row>
    <row r="284" s="13" customFormat="1">
      <c r="B284" s="246"/>
      <c r="C284" s="247"/>
      <c r="D284" s="237" t="s">
        <v>150</v>
      </c>
      <c r="E284" s="248" t="s">
        <v>1</v>
      </c>
      <c r="F284" s="249" t="s">
        <v>260</v>
      </c>
      <c r="G284" s="247"/>
      <c r="H284" s="250">
        <v>12</v>
      </c>
      <c r="I284" s="251"/>
      <c r="J284" s="247"/>
      <c r="K284" s="247"/>
      <c r="L284" s="252"/>
      <c r="M284" s="257"/>
      <c r="N284" s="258"/>
      <c r="O284" s="258"/>
      <c r="P284" s="258"/>
      <c r="Q284" s="258"/>
      <c r="R284" s="258"/>
      <c r="S284" s="258"/>
      <c r="T284" s="259"/>
      <c r="AT284" s="256" t="s">
        <v>150</v>
      </c>
      <c r="AU284" s="256" t="s">
        <v>84</v>
      </c>
      <c r="AV284" s="13" t="s">
        <v>86</v>
      </c>
      <c r="AW284" s="13" t="s">
        <v>32</v>
      </c>
      <c r="AX284" s="13" t="s">
        <v>76</v>
      </c>
      <c r="AY284" s="256" t="s">
        <v>141</v>
      </c>
    </row>
    <row r="285" s="14" customFormat="1">
      <c r="B285" s="260"/>
      <c r="C285" s="261"/>
      <c r="D285" s="237" t="s">
        <v>150</v>
      </c>
      <c r="E285" s="262" t="s">
        <v>1</v>
      </c>
      <c r="F285" s="263" t="s">
        <v>183</v>
      </c>
      <c r="G285" s="261"/>
      <c r="H285" s="264">
        <v>12</v>
      </c>
      <c r="I285" s="265"/>
      <c r="J285" s="261"/>
      <c r="K285" s="261"/>
      <c r="L285" s="266"/>
      <c r="M285" s="267"/>
      <c r="N285" s="268"/>
      <c r="O285" s="268"/>
      <c r="P285" s="268"/>
      <c r="Q285" s="268"/>
      <c r="R285" s="268"/>
      <c r="S285" s="268"/>
      <c r="T285" s="269"/>
      <c r="AT285" s="270" t="s">
        <v>150</v>
      </c>
      <c r="AU285" s="270" t="s">
        <v>84</v>
      </c>
      <c r="AV285" s="14" t="s">
        <v>140</v>
      </c>
      <c r="AW285" s="14" t="s">
        <v>32</v>
      </c>
      <c r="AX285" s="14" t="s">
        <v>84</v>
      </c>
      <c r="AY285" s="270" t="s">
        <v>141</v>
      </c>
    </row>
    <row r="286" s="1" customFormat="1" ht="16.5" customHeight="1">
      <c r="B286" s="37"/>
      <c r="C286" s="271" t="s">
        <v>424</v>
      </c>
      <c r="D286" s="271" t="s">
        <v>261</v>
      </c>
      <c r="E286" s="272" t="s">
        <v>1011</v>
      </c>
      <c r="F286" s="273" t="s">
        <v>1012</v>
      </c>
      <c r="G286" s="274" t="s">
        <v>240</v>
      </c>
      <c r="H286" s="275">
        <v>12</v>
      </c>
      <c r="I286" s="276"/>
      <c r="J286" s="277">
        <f>ROUND(I286*H286,2)</f>
        <v>0</v>
      </c>
      <c r="K286" s="273" t="s">
        <v>177</v>
      </c>
      <c r="L286" s="278"/>
      <c r="M286" s="279" t="s">
        <v>1</v>
      </c>
      <c r="N286" s="280" t="s">
        <v>41</v>
      </c>
      <c r="O286" s="85"/>
      <c r="P286" s="231">
        <f>O286*H286</f>
        <v>0</v>
      </c>
      <c r="Q286" s="231">
        <v>0.058000000000000003</v>
      </c>
      <c r="R286" s="231">
        <f>Q286*H286</f>
        <v>0.69600000000000006</v>
      </c>
      <c r="S286" s="231">
        <v>0</v>
      </c>
      <c r="T286" s="232">
        <f>S286*H286</f>
        <v>0</v>
      </c>
      <c r="AR286" s="233" t="s">
        <v>228</v>
      </c>
      <c r="AT286" s="233" t="s">
        <v>261</v>
      </c>
      <c r="AU286" s="233" t="s">
        <v>84</v>
      </c>
      <c r="AY286" s="16" t="s">
        <v>141</v>
      </c>
      <c r="BE286" s="234">
        <f>IF(N286="základní",J286,0)</f>
        <v>0</v>
      </c>
      <c r="BF286" s="234">
        <f>IF(N286="snížená",J286,0)</f>
        <v>0</v>
      </c>
      <c r="BG286" s="234">
        <f>IF(N286="zákl. přenesená",J286,0)</f>
        <v>0</v>
      </c>
      <c r="BH286" s="234">
        <f>IF(N286="sníž. přenesená",J286,0)</f>
        <v>0</v>
      </c>
      <c r="BI286" s="234">
        <f>IF(N286="nulová",J286,0)</f>
        <v>0</v>
      </c>
      <c r="BJ286" s="16" t="s">
        <v>84</v>
      </c>
      <c r="BK286" s="234">
        <f>ROUND(I286*H286,2)</f>
        <v>0</v>
      </c>
      <c r="BL286" s="16" t="s">
        <v>140</v>
      </c>
      <c r="BM286" s="233" t="s">
        <v>1013</v>
      </c>
    </row>
    <row r="287" s="13" customFormat="1">
      <c r="B287" s="246"/>
      <c r="C287" s="247"/>
      <c r="D287" s="237" t="s">
        <v>150</v>
      </c>
      <c r="E287" s="248" t="s">
        <v>1</v>
      </c>
      <c r="F287" s="249" t="s">
        <v>260</v>
      </c>
      <c r="G287" s="247"/>
      <c r="H287" s="250">
        <v>12</v>
      </c>
      <c r="I287" s="251"/>
      <c r="J287" s="247"/>
      <c r="K287" s="247"/>
      <c r="L287" s="252"/>
      <c r="M287" s="257"/>
      <c r="N287" s="258"/>
      <c r="O287" s="258"/>
      <c r="P287" s="258"/>
      <c r="Q287" s="258"/>
      <c r="R287" s="258"/>
      <c r="S287" s="258"/>
      <c r="T287" s="259"/>
      <c r="AT287" s="256" t="s">
        <v>150</v>
      </c>
      <c r="AU287" s="256" t="s">
        <v>84</v>
      </c>
      <c r="AV287" s="13" t="s">
        <v>86</v>
      </c>
      <c r="AW287" s="13" t="s">
        <v>32</v>
      </c>
      <c r="AX287" s="13" t="s">
        <v>84</v>
      </c>
      <c r="AY287" s="256" t="s">
        <v>141</v>
      </c>
    </row>
    <row r="288" s="1" customFormat="1" ht="24" customHeight="1">
      <c r="B288" s="37"/>
      <c r="C288" s="222" t="s">
        <v>430</v>
      </c>
      <c r="D288" s="222" t="s">
        <v>144</v>
      </c>
      <c r="E288" s="223" t="s">
        <v>1014</v>
      </c>
      <c r="F288" s="224" t="s">
        <v>1015</v>
      </c>
      <c r="G288" s="225" t="s">
        <v>240</v>
      </c>
      <c r="H288" s="226">
        <v>68</v>
      </c>
      <c r="I288" s="227"/>
      <c r="J288" s="228">
        <f>ROUND(I288*H288,2)</f>
        <v>0</v>
      </c>
      <c r="K288" s="224" t="s">
        <v>177</v>
      </c>
      <c r="L288" s="42"/>
      <c r="M288" s="229" t="s">
        <v>1</v>
      </c>
      <c r="N288" s="230" t="s">
        <v>41</v>
      </c>
      <c r="O288" s="85"/>
      <c r="P288" s="231">
        <f>O288*H288</f>
        <v>0</v>
      </c>
      <c r="Q288" s="231">
        <v>0.17488999999999999</v>
      </c>
      <c r="R288" s="231">
        <f>Q288*H288</f>
        <v>11.892519999999999</v>
      </c>
      <c r="S288" s="231">
        <v>0</v>
      </c>
      <c r="T288" s="232">
        <f>S288*H288</f>
        <v>0</v>
      </c>
      <c r="AR288" s="233" t="s">
        <v>140</v>
      </c>
      <c r="AT288" s="233" t="s">
        <v>144</v>
      </c>
      <c r="AU288" s="233" t="s">
        <v>84</v>
      </c>
      <c r="AY288" s="16" t="s">
        <v>141</v>
      </c>
      <c r="BE288" s="234">
        <f>IF(N288="základní",J288,0)</f>
        <v>0</v>
      </c>
      <c r="BF288" s="234">
        <f>IF(N288="snížená",J288,0)</f>
        <v>0</v>
      </c>
      <c r="BG288" s="234">
        <f>IF(N288="zákl. přenesená",J288,0)</f>
        <v>0</v>
      </c>
      <c r="BH288" s="234">
        <f>IF(N288="sníž. přenesená",J288,0)</f>
        <v>0</v>
      </c>
      <c r="BI288" s="234">
        <f>IF(N288="nulová",J288,0)</f>
        <v>0</v>
      </c>
      <c r="BJ288" s="16" t="s">
        <v>84</v>
      </c>
      <c r="BK288" s="234">
        <f>ROUND(I288*H288,2)</f>
        <v>0</v>
      </c>
      <c r="BL288" s="16" t="s">
        <v>140</v>
      </c>
      <c r="BM288" s="233" t="s">
        <v>1016</v>
      </c>
    </row>
    <row r="289" s="1" customFormat="1">
      <c r="B289" s="37"/>
      <c r="C289" s="38"/>
      <c r="D289" s="237" t="s">
        <v>836</v>
      </c>
      <c r="E289" s="38"/>
      <c r="F289" s="286" t="s">
        <v>1017</v>
      </c>
      <c r="G289" s="38"/>
      <c r="H289" s="38"/>
      <c r="I289" s="138"/>
      <c r="J289" s="38"/>
      <c r="K289" s="38"/>
      <c r="L289" s="42"/>
      <c r="M289" s="287"/>
      <c r="N289" s="85"/>
      <c r="O289" s="85"/>
      <c r="P289" s="85"/>
      <c r="Q289" s="85"/>
      <c r="R289" s="85"/>
      <c r="S289" s="85"/>
      <c r="T289" s="86"/>
      <c r="AT289" s="16" t="s">
        <v>836</v>
      </c>
      <c r="AU289" s="16" t="s">
        <v>84</v>
      </c>
    </row>
    <row r="290" s="12" customFormat="1">
      <c r="B290" s="235"/>
      <c r="C290" s="236"/>
      <c r="D290" s="237" t="s">
        <v>150</v>
      </c>
      <c r="E290" s="238" t="s">
        <v>1</v>
      </c>
      <c r="F290" s="239" t="s">
        <v>1018</v>
      </c>
      <c r="G290" s="236"/>
      <c r="H290" s="238" t="s">
        <v>1</v>
      </c>
      <c r="I290" s="240"/>
      <c r="J290" s="236"/>
      <c r="K290" s="236"/>
      <c r="L290" s="241"/>
      <c r="M290" s="242"/>
      <c r="N290" s="243"/>
      <c r="O290" s="243"/>
      <c r="P290" s="243"/>
      <c r="Q290" s="243"/>
      <c r="R290" s="243"/>
      <c r="S290" s="243"/>
      <c r="T290" s="244"/>
      <c r="AT290" s="245" t="s">
        <v>150</v>
      </c>
      <c r="AU290" s="245" t="s">
        <v>84</v>
      </c>
      <c r="AV290" s="12" t="s">
        <v>84</v>
      </c>
      <c r="AW290" s="12" t="s">
        <v>32</v>
      </c>
      <c r="AX290" s="12" t="s">
        <v>76</v>
      </c>
      <c r="AY290" s="245" t="s">
        <v>141</v>
      </c>
    </row>
    <row r="291" s="12" customFormat="1">
      <c r="B291" s="235"/>
      <c r="C291" s="236"/>
      <c r="D291" s="237" t="s">
        <v>150</v>
      </c>
      <c r="E291" s="238" t="s">
        <v>1</v>
      </c>
      <c r="F291" s="239" t="s">
        <v>1019</v>
      </c>
      <c r="G291" s="236"/>
      <c r="H291" s="238" t="s">
        <v>1</v>
      </c>
      <c r="I291" s="240"/>
      <c r="J291" s="236"/>
      <c r="K291" s="236"/>
      <c r="L291" s="241"/>
      <c r="M291" s="242"/>
      <c r="N291" s="243"/>
      <c r="O291" s="243"/>
      <c r="P291" s="243"/>
      <c r="Q291" s="243"/>
      <c r="R291" s="243"/>
      <c r="S291" s="243"/>
      <c r="T291" s="244"/>
      <c r="AT291" s="245" t="s">
        <v>150</v>
      </c>
      <c r="AU291" s="245" t="s">
        <v>84</v>
      </c>
      <c r="AV291" s="12" t="s">
        <v>84</v>
      </c>
      <c r="AW291" s="12" t="s">
        <v>32</v>
      </c>
      <c r="AX291" s="12" t="s">
        <v>76</v>
      </c>
      <c r="AY291" s="245" t="s">
        <v>141</v>
      </c>
    </row>
    <row r="292" s="13" customFormat="1">
      <c r="B292" s="246"/>
      <c r="C292" s="247"/>
      <c r="D292" s="237" t="s">
        <v>150</v>
      </c>
      <c r="E292" s="248" t="s">
        <v>1</v>
      </c>
      <c r="F292" s="249" t="s">
        <v>693</v>
      </c>
      <c r="G292" s="247"/>
      <c r="H292" s="250">
        <v>68</v>
      </c>
      <c r="I292" s="251"/>
      <c r="J292" s="247"/>
      <c r="K292" s="247"/>
      <c r="L292" s="252"/>
      <c r="M292" s="257"/>
      <c r="N292" s="258"/>
      <c r="O292" s="258"/>
      <c r="P292" s="258"/>
      <c r="Q292" s="258"/>
      <c r="R292" s="258"/>
      <c r="S292" s="258"/>
      <c r="T292" s="259"/>
      <c r="AT292" s="256" t="s">
        <v>150</v>
      </c>
      <c r="AU292" s="256" t="s">
        <v>84</v>
      </c>
      <c r="AV292" s="13" t="s">
        <v>86</v>
      </c>
      <c r="AW292" s="13" t="s">
        <v>32</v>
      </c>
      <c r="AX292" s="13" t="s">
        <v>84</v>
      </c>
      <c r="AY292" s="256" t="s">
        <v>141</v>
      </c>
    </row>
    <row r="293" s="1" customFormat="1" ht="16.5" customHeight="1">
      <c r="B293" s="37"/>
      <c r="C293" s="271" t="s">
        <v>437</v>
      </c>
      <c r="D293" s="271" t="s">
        <v>261</v>
      </c>
      <c r="E293" s="272" t="s">
        <v>1020</v>
      </c>
      <c r="F293" s="273" t="s">
        <v>1021</v>
      </c>
      <c r="G293" s="274" t="s">
        <v>240</v>
      </c>
      <c r="H293" s="275">
        <v>66.659999999999997</v>
      </c>
      <c r="I293" s="276"/>
      <c r="J293" s="277">
        <f>ROUND(I293*H293,2)</f>
        <v>0</v>
      </c>
      <c r="K293" s="273" t="s">
        <v>177</v>
      </c>
      <c r="L293" s="278"/>
      <c r="M293" s="279" t="s">
        <v>1</v>
      </c>
      <c r="N293" s="280" t="s">
        <v>41</v>
      </c>
      <c r="O293" s="85"/>
      <c r="P293" s="231">
        <f>O293*H293</f>
        <v>0</v>
      </c>
      <c r="Q293" s="231">
        <v>0.22500000000000001</v>
      </c>
      <c r="R293" s="231">
        <f>Q293*H293</f>
        <v>14.9985</v>
      </c>
      <c r="S293" s="231">
        <v>0</v>
      </c>
      <c r="T293" s="232">
        <f>S293*H293</f>
        <v>0</v>
      </c>
      <c r="AR293" s="233" t="s">
        <v>228</v>
      </c>
      <c r="AT293" s="233" t="s">
        <v>261</v>
      </c>
      <c r="AU293" s="233" t="s">
        <v>84</v>
      </c>
      <c r="AY293" s="16" t="s">
        <v>141</v>
      </c>
      <c r="BE293" s="234">
        <f>IF(N293="základní",J293,0)</f>
        <v>0</v>
      </c>
      <c r="BF293" s="234">
        <f>IF(N293="snížená",J293,0)</f>
        <v>0</v>
      </c>
      <c r="BG293" s="234">
        <f>IF(N293="zákl. přenesená",J293,0)</f>
        <v>0</v>
      </c>
      <c r="BH293" s="234">
        <f>IF(N293="sníž. přenesená",J293,0)</f>
        <v>0</v>
      </c>
      <c r="BI293" s="234">
        <f>IF(N293="nulová",J293,0)</f>
        <v>0</v>
      </c>
      <c r="BJ293" s="16" t="s">
        <v>84</v>
      </c>
      <c r="BK293" s="234">
        <f>ROUND(I293*H293,2)</f>
        <v>0</v>
      </c>
      <c r="BL293" s="16" t="s">
        <v>140</v>
      </c>
      <c r="BM293" s="233" t="s">
        <v>1022</v>
      </c>
    </row>
    <row r="294" s="13" customFormat="1">
      <c r="B294" s="246"/>
      <c r="C294" s="247"/>
      <c r="D294" s="237" t="s">
        <v>150</v>
      </c>
      <c r="E294" s="248" t="s">
        <v>1</v>
      </c>
      <c r="F294" s="249" t="s">
        <v>682</v>
      </c>
      <c r="G294" s="247"/>
      <c r="H294" s="250">
        <v>66</v>
      </c>
      <c r="I294" s="251"/>
      <c r="J294" s="247"/>
      <c r="K294" s="247"/>
      <c r="L294" s="252"/>
      <c r="M294" s="257"/>
      <c r="N294" s="258"/>
      <c r="O294" s="258"/>
      <c r="P294" s="258"/>
      <c r="Q294" s="258"/>
      <c r="R294" s="258"/>
      <c r="S294" s="258"/>
      <c r="T294" s="259"/>
      <c r="AT294" s="256" t="s">
        <v>150</v>
      </c>
      <c r="AU294" s="256" t="s">
        <v>84</v>
      </c>
      <c r="AV294" s="13" t="s">
        <v>86</v>
      </c>
      <c r="AW294" s="13" t="s">
        <v>32</v>
      </c>
      <c r="AX294" s="13" t="s">
        <v>84</v>
      </c>
      <c r="AY294" s="256" t="s">
        <v>141</v>
      </c>
    </row>
    <row r="295" s="13" customFormat="1">
      <c r="B295" s="246"/>
      <c r="C295" s="247"/>
      <c r="D295" s="237" t="s">
        <v>150</v>
      </c>
      <c r="E295" s="247"/>
      <c r="F295" s="249" t="s">
        <v>1023</v>
      </c>
      <c r="G295" s="247"/>
      <c r="H295" s="250">
        <v>66.659999999999997</v>
      </c>
      <c r="I295" s="251"/>
      <c r="J295" s="247"/>
      <c r="K295" s="247"/>
      <c r="L295" s="252"/>
      <c r="M295" s="257"/>
      <c r="N295" s="258"/>
      <c r="O295" s="258"/>
      <c r="P295" s="258"/>
      <c r="Q295" s="258"/>
      <c r="R295" s="258"/>
      <c r="S295" s="258"/>
      <c r="T295" s="259"/>
      <c r="AT295" s="256" t="s">
        <v>150</v>
      </c>
      <c r="AU295" s="256" t="s">
        <v>84</v>
      </c>
      <c r="AV295" s="13" t="s">
        <v>86</v>
      </c>
      <c r="AW295" s="13" t="s">
        <v>4</v>
      </c>
      <c r="AX295" s="13" t="s">
        <v>84</v>
      </c>
      <c r="AY295" s="256" t="s">
        <v>141</v>
      </c>
    </row>
    <row r="296" s="1" customFormat="1" ht="16.5" customHeight="1">
      <c r="B296" s="37"/>
      <c r="C296" s="271" t="s">
        <v>443</v>
      </c>
      <c r="D296" s="271" t="s">
        <v>261</v>
      </c>
      <c r="E296" s="272" t="s">
        <v>1024</v>
      </c>
      <c r="F296" s="273" t="s">
        <v>1025</v>
      </c>
      <c r="G296" s="274" t="s">
        <v>240</v>
      </c>
      <c r="H296" s="275">
        <v>2</v>
      </c>
      <c r="I296" s="276"/>
      <c r="J296" s="277">
        <f>ROUND(I296*H296,2)</f>
        <v>0</v>
      </c>
      <c r="K296" s="273" t="s">
        <v>186</v>
      </c>
      <c r="L296" s="278"/>
      <c r="M296" s="279" t="s">
        <v>1</v>
      </c>
      <c r="N296" s="280" t="s">
        <v>41</v>
      </c>
      <c r="O296" s="85"/>
      <c r="P296" s="231">
        <f>O296*H296</f>
        <v>0</v>
      </c>
      <c r="Q296" s="231">
        <v>0.14999999999999999</v>
      </c>
      <c r="R296" s="231">
        <f>Q296*H296</f>
        <v>0.29999999999999999</v>
      </c>
      <c r="S296" s="231">
        <v>0</v>
      </c>
      <c r="T296" s="232">
        <f>S296*H296</f>
        <v>0</v>
      </c>
      <c r="AR296" s="233" t="s">
        <v>228</v>
      </c>
      <c r="AT296" s="233" t="s">
        <v>261</v>
      </c>
      <c r="AU296" s="233" t="s">
        <v>84</v>
      </c>
      <c r="AY296" s="16" t="s">
        <v>141</v>
      </c>
      <c r="BE296" s="234">
        <f>IF(N296="základní",J296,0)</f>
        <v>0</v>
      </c>
      <c r="BF296" s="234">
        <f>IF(N296="snížená",J296,0)</f>
        <v>0</v>
      </c>
      <c r="BG296" s="234">
        <f>IF(N296="zákl. přenesená",J296,0)</f>
        <v>0</v>
      </c>
      <c r="BH296" s="234">
        <f>IF(N296="sníž. přenesená",J296,0)</f>
        <v>0</v>
      </c>
      <c r="BI296" s="234">
        <f>IF(N296="nulová",J296,0)</f>
        <v>0</v>
      </c>
      <c r="BJ296" s="16" t="s">
        <v>84</v>
      </c>
      <c r="BK296" s="234">
        <f>ROUND(I296*H296,2)</f>
        <v>0</v>
      </c>
      <c r="BL296" s="16" t="s">
        <v>140</v>
      </c>
      <c r="BM296" s="233" t="s">
        <v>1026</v>
      </c>
    </row>
    <row r="297" s="13" customFormat="1">
      <c r="B297" s="246"/>
      <c r="C297" s="247"/>
      <c r="D297" s="237" t="s">
        <v>150</v>
      </c>
      <c r="E297" s="248" t="s">
        <v>1</v>
      </c>
      <c r="F297" s="249" t="s">
        <v>86</v>
      </c>
      <c r="G297" s="247"/>
      <c r="H297" s="250">
        <v>2</v>
      </c>
      <c r="I297" s="251"/>
      <c r="J297" s="247"/>
      <c r="K297" s="247"/>
      <c r="L297" s="252"/>
      <c r="M297" s="257"/>
      <c r="N297" s="258"/>
      <c r="O297" s="258"/>
      <c r="P297" s="258"/>
      <c r="Q297" s="258"/>
      <c r="R297" s="258"/>
      <c r="S297" s="258"/>
      <c r="T297" s="259"/>
      <c r="AT297" s="256" t="s">
        <v>150</v>
      </c>
      <c r="AU297" s="256" t="s">
        <v>84</v>
      </c>
      <c r="AV297" s="13" t="s">
        <v>86</v>
      </c>
      <c r="AW297" s="13" t="s">
        <v>32</v>
      </c>
      <c r="AX297" s="13" t="s">
        <v>84</v>
      </c>
      <c r="AY297" s="256" t="s">
        <v>141</v>
      </c>
    </row>
    <row r="298" s="1" customFormat="1" ht="48" customHeight="1">
      <c r="B298" s="37"/>
      <c r="C298" s="222" t="s">
        <v>448</v>
      </c>
      <c r="D298" s="222" t="s">
        <v>144</v>
      </c>
      <c r="E298" s="223" t="s">
        <v>1027</v>
      </c>
      <c r="F298" s="224" t="s">
        <v>1028</v>
      </c>
      <c r="G298" s="225" t="s">
        <v>240</v>
      </c>
      <c r="H298" s="226">
        <v>125</v>
      </c>
      <c r="I298" s="227"/>
      <c r="J298" s="228">
        <f>ROUND(I298*H298,2)</f>
        <v>0</v>
      </c>
      <c r="K298" s="224" t="s">
        <v>177</v>
      </c>
      <c r="L298" s="42"/>
      <c r="M298" s="229" t="s">
        <v>1</v>
      </c>
      <c r="N298" s="230" t="s">
        <v>41</v>
      </c>
      <c r="O298" s="85"/>
      <c r="P298" s="231">
        <f>O298*H298</f>
        <v>0</v>
      </c>
      <c r="Q298" s="231">
        <v>0.16849</v>
      </c>
      <c r="R298" s="231">
        <f>Q298*H298</f>
        <v>21.061250000000001</v>
      </c>
      <c r="S298" s="231">
        <v>0</v>
      </c>
      <c r="T298" s="232">
        <f>S298*H298</f>
        <v>0</v>
      </c>
      <c r="AR298" s="233" t="s">
        <v>140</v>
      </c>
      <c r="AT298" s="233" t="s">
        <v>144</v>
      </c>
      <c r="AU298" s="233" t="s">
        <v>84</v>
      </c>
      <c r="AY298" s="16" t="s">
        <v>141</v>
      </c>
      <c r="BE298" s="234">
        <f>IF(N298="základní",J298,0)</f>
        <v>0</v>
      </c>
      <c r="BF298" s="234">
        <f>IF(N298="snížená",J298,0)</f>
        <v>0</v>
      </c>
      <c r="BG298" s="234">
        <f>IF(N298="zákl. přenesená",J298,0)</f>
        <v>0</v>
      </c>
      <c r="BH298" s="234">
        <f>IF(N298="sníž. přenesená",J298,0)</f>
        <v>0</v>
      </c>
      <c r="BI298" s="234">
        <f>IF(N298="nulová",J298,0)</f>
        <v>0</v>
      </c>
      <c r="BJ298" s="16" t="s">
        <v>84</v>
      </c>
      <c r="BK298" s="234">
        <f>ROUND(I298*H298,2)</f>
        <v>0</v>
      </c>
      <c r="BL298" s="16" t="s">
        <v>140</v>
      </c>
      <c r="BM298" s="233" t="s">
        <v>1029</v>
      </c>
    </row>
    <row r="299" s="1" customFormat="1">
      <c r="B299" s="37"/>
      <c r="C299" s="38"/>
      <c r="D299" s="237" t="s">
        <v>836</v>
      </c>
      <c r="E299" s="38"/>
      <c r="F299" s="286" t="s">
        <v>1030</v>
      </c>
      <c r="G299" s="38"/>
      <c r="H299" s="38"/>
      <c r="I299" s="138"/>
      <c r="J299" s="38"/>
      <c r="K299" s="38"/>
      <c r="L299" s="42"/>
      <c r="M299" s="287"/>
      <c r="N299" s="85"/>
      <c r="O299" s="85"/>
      <c r="P299" s="85"/>
      <c r="Q299" s="85"/>
      <c r="R299" s="85"/>
      <c r="S299" s="85"/>
      <c r="T299" s="86"/>
      <c r="AT299" s="16" t="s">
        <v>836</v>
      </c>
      <c r="AU299" s="16" t="s">
        <v>84</v>
      </c>
    </row>
    <row r="300" s="12" customFormat="1">
      <c r="B300" s="235"/>
      <c r="C300" s="236"/>
      <c r="D300" s="237" t="s">
        <v>150</v>
      </c>
      <c r="E300" s="238" t="s">
        <v>1</v>
      </c>
      <c r="F300" s="239" t="s">
        <v>1031</v>
      </c>
      <c r="G300" s="236"/>
      <c r="H300" s="238" t="s">
        <v>1</v>
      </c>
      <c r="I300" s="240"/>
      <c r="J300" s="236"/>
      <c r="K300" s="236"/>
      <c r="L300" s="241"/>
      <c r="M300" s="242"/>
      <c r="N300" s="243"/>
      <c r="O300" s="243"/>
      <c r="P300" s="243"/>
      <c r="Q300" s="243"/>
      <c r="R300" s="243"/>
      <c r="S300" s="243"/>
      <c r="T300" s="244"/>
      <c r="AT300" s="245" t="s">
        <v>150</v>
      </c>
      <c r="AU300" s="245" t="s">
        <v>84</v>
      </c>
      <c r="AV300" s="12" t="s">
        <v>84</v>
      </c>
      <c r="AW300" s="12" t="s">
        <v>32</v>
      </c>
      <c r="AX300" s="12" t="s">
        <v>76</v>
      </c>
      <c r="AY300" s="245" t="s">
        <v>141</v>
      </c>
    </row>
    <row r="301" s="12" customFormat="1">
      <c r="B301" s="235"/>
      <c r="C301" s="236"/>
      <c r="D301" s="237" t="s">
        <v>150</v>
      </c>
      <c r="E301" s="238" t="s">
        <v>1</v>
      </c>
      <c r="F301" s="239" t="s">
        <v>1032</v>
      </c>
      <c r="G301" s="236"/>
      <c r="H301" s="238" t="s">
        <v>1</v>
      </c>
      <c r="I301" s="240"/>
      <c r="J301" s="236"/>
      <c r="K301" s="236"/>
      <c r="L301" s="241"/>
      <c r="M301" s="242"/>
      <c r="N301" s="243"/>
      <c r="O301" s="243"/>
      <c r="P301" s="243"/>
      <c r="Q301" s="243"/>
      <c r="R301" s="243"/>
      <c r="S301" s="243"/>
      <c r="T301" s="244"/>
      <c r="AT301" s="245" t="s">
        <v>150</v>
      </c>
      <c r="AU301" s="245" t="s">
        <v>84</v>
      </c>
      <c r="AV301" s="12" t="s">
        <v>84</v>
      </c>
      <c r="AW301" s="12" t="s">
        <v>32</v>
      </c>
      <c r="AX301" s="12" t="s">
        <v>76</v>
      </c>
      <c r="AY301" s="245" t="s">
        <v>141</v>
      </c>
    </row>
    <row r="302" s="13" customFormat="1">
      <c r="B302" s="246"/>
      <c r="C302" s="247"/>
      <c r="D302" s="237" t="s">
        <v>150</v>
      </c>
      <c r="E302" s="248" t="s">
        <v>1</v>
      </c>
      <c r="F302" s="249" t="s">
        <v>1033</v>
      </c>
      <c r="G302" s="247"/>
      <c r="H302" s="250">
        <v>125</v>
      </c>
      <c r="I302" s="251"/>
      <c r="J302" s="247"/>
      <c r="K302" s="247"/>
      <c r="L302" s="252"/>
      <c r="M302" s="257"/>
      <c r="N302" s="258"/>
      <c r="O302" s="258"/>
      <c r="P302" s="258"/>
      <c r="Q302" s="258"/>
      <c r="R302" s="258"/>
      <c r="S302" s="258"/>
      <c r="T302" s="259"/>
      <c r="AT302" s="256" t="s">
        <v>150</v>
      </c>
      <c r="AU302" s="256" t="s">
        <v>84</v>
      </c>
      <c r="AV302" s="13" t="s">
        <v>86</v>
      </c>
      <c r="AW302" s="13" t="s">
        <v>32</v>
      </c>
      <c r="AX302" s="13" t="s">
        <v>84</v>
      </c>
      <c r="AY302" s="256" t="s">
        <v>141</v>
      </c>
    </row>
    <row r="303" s="1" customFormat="1" ht="16.5" customHeight="1">
      <c r="B303" s="37"/>
      <c r="C303" s="271" t="s">
        <v>459</v>
      </c>
      <c r="D303" s="271" t="s">
        <v>261</v>
      </c>
      <c r="E303" s="272" t="s">
        <v>1034</v>
      </c>
      <c r="F303" s="273" t="s">
        <v>1035</v>
      </c>
      <c r="G303" s="274" t="s">
        <v>240</v>
      </c>
      <c r="H303" s="275">
        <v>125</v>
      </c>
      <c r="I303" s="276"/>
      <c r="J303" s="277">
        <f>ROUND(I303*H303,2)</f>
        <v>0</v>
      </c>
      <c r="K303" s="273" t="s">
        <v>177</v>
      </c>
      <c r="L303" s="278"/>
      <c r="M303" s="279" t="s">
        <v>1</v>
      </c>
      <c r="N303" s="280" t="s">
        <v>41</v>
      </c>
      <c r="O303" s="85"/>
      <c r="P303" s="231">
        <f>O303*H303</f>
        <v>0</v>
      </c>
      <c r="Q303" s="231">
        <v>0.125</v>
      </c>
      <c r="R303" s="231">
        <f>Q303*H303</f>
        <v>15.625</v>
      </c>
      <c r="S303" s="231">
        <v>0</v>
      </c>
      <c r="T303" s="232">
        <f>S303*H303</f>
        <v>0</v>
      </c>
      <c r="AR303" s="233" t="s">
        <v>228</v>
      </c>
      <c r="AT303" s="233" t="s">
        <v>261</v>
      </c>
      <c r="AU303" s="233" t="s">
        <v>84</v>
      </c>
      <c r="AY303" s="16" t="s">
        <v>141</v>
      </c>
      <c r="BE303" s="234">
        <f>IF(N303="základní",J303,0)</f>
        <v>0</v>
      </c>
      <c r="BF303" s="234">
        <f>IF(N303="snížená",J303,0)</f>
        <v>0</v>
      </c>
      <c r="BG303" s="234">
        <f>IF(N303="zákl. přenesená",J303,0)</f>
        <v>0</v>
      </c>
      <c r="BH303" s="234">
        <f>IF(N303="sníž. přenesená",J303,0)</f>
        <v>0</v>
      </c>
      <c r="BI303" s="234">
        <f>IF(N303="nulová",J303,0)</f>
        <v>0</v>
      </c>
      <c r="BJ303" s="16" t="s">
        <v>84</v>
      </c>
      <c r="BK303" s="234">
        <f>ROUND(I303*H303,2)</f>
        <v>0</v>
      </c>
      <c r="BL303" s="16" t="s">
        <v>140</v>
      </c>
      <c r="BM303" s="233" t="s">
        <v>1036</v>
      </c>
    </row>
    <row r="304" s="1" customFormat="1" ht="16.5" customHeight="1">
      <c r="B304" s="37"/>
      <c r="C304" s="222" t="s">
        <v>469</v>
      </c>
      <c r="D304" s="222" t="s">
        <v>144</v>
      </c>
      <c r="E304" s="223" t="s">
        <v>1037</v>
      </c>
      <c r="F304" s="224" t="s">
        <v>1038</v>
      </c>
      <c r="G304" s="225" t="s">
        <v>360</v>
      </c>
      <c r="H304" s="226">
        <v>2</v>
      </c>
      <c r="I304" s="227"/>
      <c r="J304" s="228">
        <f>ROUND(I304*H304,2)</f>
        <v>0</v>
      </c>
      <c r="K304" s="224" t="s">
        <v>186</v>
      </c>
      <c r="L304" s="42"/>
      <c r="M304" s="229" t="s">
        <v>1</v>
      </c>
      <c r="N304" s="230" t="s">
        <v>41</v>
      </c>
      <c r="O304" s="85"/>
      <c r="P304" s="231">
        <f>O304*H304</f>
        <v>0</v>
      </c>
      <c r="Q304" s="231">
        <v>0.33776</v>
      </c>
      <c r="R304" s="231">
        <f>Q304*H304</f>
        <v>0.67552000000000001</v>
      </c>
      <c r="S304" s="231">
        <v>0</v>
      </c>
      <c r="T304" s="232">
        <f>S304*H304</f>
        <v>0</v>
      </c>
      <c r="AR304" s="233" t="s">
        <v>140</v>
      </c>
      <c r="AT304" s="233" t="s">
        <v>144</v>
      </c>
      <c r="AU304" s="233" t="s">
        <v>84</v>
      </c>
      <c r="AY304" s="16" t="s">
        <v>141</v>
      </c>
      <c r="BE304" s="234">
        <f>IF(N304="základní",J304,0)</f>
        <v>0</v>
      </c>
      <c r="BF304" s="234">
        <f>IF(N304="snížená",J304,0)</f>
        <v>0</v>
      </c>
      <c r="BG304" s="234">
        <f>IF(N304="zákl. přenesená",J304,0)</f>
        <v>0</v>
      </c>
      <c r="BH304" s="234">
        <f>IF(N304="sníž. přenesená",J304,0)</f>
        <v>0</v>
      </c>
      <c r="BI304" s="234">
        <f>IF(N304="nulová",J304,0)</f>
        <v>0</v>
      </c>
      <c r="BJ304" s="16" t="s">
        <v>84</v>
      </c>
      <c r="BK304" s="234">
        <f>ROUND(I304*H304,2)</f>
        <v>0</v>
      </c>
      <c r="BL304" s="16" t="s">
        <v>140</v>
      </c>
      <c r="BM304" s="233" t="s">
        <v>1039</v>
      </c>
    </row>
    <row r="305" s="1" customFormat="1">
      <c r="B305" s="37"/>
      <c r="C305" s="38"/>
      <c r="D305" s="237" t="s">
        <v>836</v>
      </c>
      <c r="E305" s="38"/>
      <c r="F305" s="286" t="s">
        <v>1040</v>
      </c>
      <c r="G305" s="38"/>
      <c r="H305" s="38"/>
      <c r="I305" s="138"/>
      <c r="J305" s="38"/>
      <c r="K305" s="38"/>
      <c r="L305" s="42"/>
      <c r="M305" s="287"/>
      <c r="N305" s="85"/>
      <c r="O305" s="85"/>
      <c r="P305" s="85"/>
      <c r="Q305" s="85"/>
      <c r="R305" s="85"/>
      <c r="S305" s="85"/>
      <c r="T305" s="86"/>
      <c r="AT305" s="16" t="s">
        <v>836</v>
      </c>
      <c r="AU305" s="16" t="s">
        <v>84</v>
      </c>
    </row>
    <row r="306" s="12" customFormat="1">
      <c r="B306" s="235"/>
      <c r="C306" s="236"/>
      <c r="D306" s="237" t="s">
        <v>150</v>
      </c>
      <c r="E306" s="238" t="s">
        <v>1</v>
      </c>
      <c r="F306" s="239" t="s">
        <v>1041</v>
      </c>
      <c r="G306" s="236"/>
      <c r="H306" s="238" t="s">
        <v>1</v>
      </c>
      <c r="I306" s="240"/>
      <c r="J306" s="236"/>
      <c r="K306" s="236"/>
      <c r="L306" s="241"/>
      <c r="M306" s="242"/>
      <c r="N306" s="243"/>
      <c r="O306" s="243"/>
      <c r="P306" s="243"/>
      <c r="Q306" s="243"/>
      <c r="R306" s="243"/>
      <c r="S306" s="243"/>
      <c r="T306" s="244"/>
      <c r="AT306" s="245" t="s">
        <v>150</v>
      </c>
      <c r="AU306" s="245" t="s">
        <v>84</v>
      </c>
      <c r="AV306" s="12" t="s">
        <v>84</v>
      </c>
      <c r="AW306" s="12" t="s">
        <v>32</v>
      </c>
      <c r="AX306" s="12" t="s">
        <v>76</v>
      </c>
      <c r="AY306" s="245" t="s">
        <v>141</v>
      </c>
    </row>
    <row r="307" s="13" customFormat="1">
      <c r="B307" s="246"/>
      <c r="C307" s="247"/>
      <c r="D307" s="237" t="s">
        <v>150</v>
      </c>
      <c r="E307" s="248" t="s">
        <v>1</v>
      </c>
      <c r="F307" s="249" t="s">
        <v>86</v>
      </c>
      <c r="G307" s="247"/>
      <c r="H307" s="250">
        <v>2</v>
      </c>
      <c r="I307" s="251"/>
      <c r="J307" s="247"/>
      <c r="K307" s="247"/>
      <c r="L307" s="252"/>
      <c r="M307" s="253"/>
      <c r="N307" s="254"/>
      <c r="O307" s="254"/>
      <c r="P307" s="254"/>
      <c r="Q307" s="254"/>
      <c r="R307" s="254"/>
      <c r="S307" s="254"/>
      <c r="T307" s="255"/>
      <c r="AT307" s="256" t="s">
        <v>150</v>
      </c>
      <c r="AU307" s="256" t="s">
        <v>84</v>
      </c>
      <c r="AV307" s="13" t="s">
        <v>86</v>
      </c>
      <c r="AW307" s="13" t="s">
        <v>32</v>
      </c>
      <c r="AX307" s="13" t="s">
        <v>84</v>
      </c>
      <c r="AY307" s="256" t="s">
        <v>141</v>
      </c>
    </row>
    <row r="308" s="1" customFormat="1" ht="6.96" customHeight="1">
      <c r="B308" s="60"/>
      <c r="C308" s="61"/>
      <c r="D308" s="61"/>
      <c r="E308" s="61"/>
      <c r="F308" s="61"/>
      <c r="G308" s="61"/>
      <c r="H308" s="61"/>
      <c r="I308" s="172"/>
      <c r="J308" s="61"/>
      <c r="K308" s="61"/>
      <c r="L308" s="42"/>
    </row>
  </sheetData>
  <sheetProtection sheet="1" autoFilter="0" formatColumns="0" formatRows="0" objects="1" scenarios="1" spinCount="100000" saltValue="lhp4EMWw6yfLv+z3ptcM5GU3w1DA+6uiTn0K6GrCLvLbFg8l1xJz1MWfDA26e2iliU/x2f/Gf/UwtZP4preqIQ==" hashValue="iumdA4GTon1+3Nox8ELgwcuSiEKzmty/QPSyC/xeasDewOvR8zPfGexJ3cmmMrFNn0P5078REmpKv2C7PHH/qQ==" algorithmName="SHA-512" password="CC35"/>
  <autoFilter ref="C122:K307"/>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96</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1042</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825</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826</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827</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828</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ROUND(J124,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ROUND((SUM(BE124:BE339)),  2)</f>
        <v>0</v>
      </c>
      <c r="I33" s="153">
        <v>0.20999999999999999</v>
      </c>
      <c r="J33" s="152">
        <f>ROUND(((SUM(BE124:BE339))*I33),  2)</f>
        <v>0</v>
      </c>
      <c r="L33" s="42"/>
    </row>
    <row r="34" s="1" customFormat="1" ht="14.4" customHeight="1">
      <c r="B34" s="42"/>
      <c r="E34" s="136" t="s">
        <v>42</v>
      </c>
      <c r="F34" s="152">
        <f>ROUND((SUM(BF124:BF339)),  2)</f>
        <v>0</v>
      </c>
      <c r="I34" s="153">
        <v>0.14999999999999999</v>
      </c>
      <c r="J34" s="152">
        <f>ROUND(((SUM(BF124:BF339))*I34),  2)</f>
        <v>0</v>
      </c>
      <c r="L34" s="42"/>
    </row>
    <row r="35" hidden="1" s="1" customFormat="1" ht="14.4" customHeight="1">
      <c r="B35" s="42"/>
      <c r="E35" s="136" t="s">
        <v>43</v>
      </c>
      <c r="F35" s="152">
        <f>ROUND((SUM(BG124:BG339)),  2)</f>
        <v>0</v>
      </c>
      <c r="I35" s="153">
        <v>0.20999999999999999</v>
      </c>
      <c r="J35" s="152">
        <f>0</f>
        <v>0</v>
      </c>
      <c r="L35" s="42"/>
    </row>
    <row r="36" hidden="1" s="1" customFormat="1" ht="14.4" customHeight="1">
      <c r="B36" s="42"/>
      <c r="E36" s="136" t="s">
        <v>44</v>
      </c>
      <c r="F36" s="152">
        <f>ROUND((SUM(BH124:BH339)),  2)</f>
        <v>0</v>
      </c>
      <c r="I36" s="153">
        <v>0.14999999999999999</v>
      </c>
      <c r="J36" s="152">
        <f>0</f>
        <v>0</v>
      </c>
      <c r="L36" s="42"/>
    </row>
    <row r="37" hidden="1" s="1" customFormat="1" ht="14.4" customHeight="1">
      <c r="B37" s="42"/>
      <c r="E37" s="136" t="s">
        <v>45</v>
      </c>
      <c r="F37" s="152">
        <f>ROUND((SUM(BI124:BI339)),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04 - Úprava komunikace</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 xml:space="preserve">Dopravní podnik Ostrava a.s. </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Ing. Radek Hybner</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J124</f>
        <v>0</v>
      </c>
      <c r="K96" s="38"/>
      <c r="L96" s="42"/>
      <c r="AU96" s="16" t="s">
        <v>122</v>
      </c>
    </row>
    <row r="97" s="8" customFormat="1" ht="24.96" customHeight="1">
      <c r="B97" s="182"/>
      <c r="C97" s="183"/>
      <c r="D97" s="184" t="s">
        <v>158</v>
      </c>
      <c r="E97" s="185"/>
      <c r="F97" s="185"/>
      <c r="G97" s="185"/>
      <c r="H97" s="185"/>
      <c r="I97" s="186"/>
      <c r="J97" s="187">
        <f>J125</f>
        <v>0</v>
      </c>
      <c r="K97" s="183"/>
      <c r="L97" s="188"/>
    </row>
    <row r="98" s="9" customFormat="1" ht="19.92" customHeight="1">
      <c r="B98" s="189"/>
      <c r="C98" s="190"/>
      <c r="D98" s="191" t="s">
        <v>159</v>
      </c>
      <c r="E98" s="192"/>
      <c r="F98" s="192"/>
      <c r="G98" s="192"/>
      <c r="H98" s="192"/>
      <c r="I98" s="193"/>
      <c r="J98" s="194">
        <f>J126</f>
        <v>0</v>
      </c>
      <c r="K98" s="190"/>
      <c r="L98" s="195"/>
    </row>
    <row r="99" s="9" customFormat="1" ht="19.92" customHeight="1">
      <c r="B99" s="189"/>
      <c r="C99" s="190"/>
      <c r="D99" s="191" t="s">
        <v>160</v>
      </c>
      <c r="E99" s="192"/>
      <c r="F99" s="192"/>
      <c r="G99" s="192"/>
      <c r="H99" s="192"/>
      <c r="I99" s="193"/>
      <c r="J99" s="194">
        <f>J163</f>
        <v>0</v>
      </c>
      <c r="K99" s="190"/>
      <c r="L99" s="195"/>
    </row>
    <row r="100" s="9" customFormat="1" ht="19.92" customHeight="1">
      <c r="B100" s="189"/>
      <c r="C100" s="190"/>
      <c r="D100" s="191" t="s">
        <v>829</v>
      </c>
      <c r="E100" s="192"/>
      <c r="F100" s="192"/>
      <c r="G100" s="192"/>
      <c r="H100" s="192"/>
      <c r="I100" s="193"/>
      <c r="J100" s="194">
        <f>J173</f>
        <v>0</v>
      </c>
      <c r="K100" s="190"/>
      <c r="L100" s="195"/>
    </row>
    <row r="101" s="9" customFormat="1" ht="19.92" customHeight="1">
      <c r="B101" s="189"/>
      <c r="C101" s="190"/>
      <c r="D101" s="191" t="s">
        <v>167</v>
      </c>
      <c r="E101" s="192"/>
      <c r="F101" s="192"/>
      <c r="G101" s="192"/>
      <c r="H101" s="192"/>
      <c r="I101" s="193"/>
      <c r="J101" s="194">
        <f>J176</f>
        <v>0</v>
      </c>
      <c r="K101" s="190"/>
      <c r="L101" s="195"/>
    </row>
    <row r="102" s="8" customFormat="1" ht="24.96" customHeight="1">
      <c r="B102" s="182"/>
      <c r="C102" s="183"/>
      <c r="D102" s="184" t="s">
        <v>830</v>
      </c>
      <c r="E102" s="185"/>
      <c r="F102" s="185"/>
      <c r="G102" s="185"/>
      <c r="H102" s="185"/>
      <c r="I102" s="186"/>
      <c r="J102" s="187">
        <f>J217</f>
        <v>0</v>
      </c>
      <c r="K102" s="183"/>
      <c r="L102" s="188"/>
    </row>
    <row r="103" s="8" customFormat="1" ht="24.96" customHeight="1">
      <c r="B103" s="182"/>
      <c r="C103" s="183"/>
      <c r="D103" s="184" t="s">
        <v>831</v>
      </c>
      <c r="E103" s="185"/>
      <c r="F103" s="185"/>
      <c r="G103" s="185"/>
      <c r="H103" s="185"/>
      <c r="I103" s="186"/>
      <c r="J103" s="187">
        <f>J236</f>
        <v>0</v>
      </c>
      <c r="K103" s="183"/>
      <c r="L103" s="188"/>
    </row>
    <row r="104" s="8" customFormat="1" ht="24.96" customHeight="1">
      <c r="B104" s="182"/>
      <c r="C104" s="183"/>
      <c r="D104" s="184" t="s">
        <v>832</v>
      </c>
      <c r="E104" s="185"/>
      <c r="F104" s="185"/>
      <c r="G104" s="185"/>
      <c r="H104" s="185"/>
      <c r="I104" s="186"/>
      <c r="J104" s="187">
        <f>J285</f>
        <v>0</v>
      </c>
      <c r="K104" s="183"/>
      <c r="L104" s="188"/>
    </row>
    <row r="105" s="1" customFormat="1" ht="21.84" customHeight="1">
      <c r="B105" s="37"/>
      <c r="C105" s="38"/>
      <c r="D105" s="38"/>
      <c r="E105" s="38"/>
      <c r="F105" s="38"/>
      <c r="G105" s="38"/>
      <c r="H105" s="38"/>
      <c r="I105" s="138"/>
      <c r="J105" s="38"/>
      <c r="K105" s="38"/>
      <c r="L105" s="42"/>
    </row>
    <row r="106" s="1" customFormat="1" ht="6.96" customHeight="1">
      <c r="B106" s="60"/>
      <c r="C106" s="61"/>
      <c r="D106" s="61"/>
      <c r="E106" s="61"/>
      <c r="F106" s="61"/>
      <c r="G106" s="61"/>
      <c r="H106" s="61"/>
      <c r="I106" s="172"/>
      <c r="J106" s="61"/>
      <c r="K106" s="61"/>
      <c r="L106" s="42"/>
    </row>
    <row r="110" s="1" customFormat="1" ht="6.96" customHeight="1">
      <c r="B110" s="62"/>
      <c r="C110" s="63"/>
      <c r="D110" s="63"/>
      <c r="E110" s="63"/>
      <c r="F110" s="63"/>
      <c r="G110" s="63"/>
      <c r="H110" s="63"/>
      <c r="I110" s="175"/>
      <c r="J110" s="63"/>
      <c r="K110" s="63"/>
      <c r="L110" s="42"/>
    </row>
    <row r="111" s="1" customFormat="1" ht="24.96" customHeight="1">
      <c r="B111" s="37"/>
      <c r="C111" s="22" t="s">
        <v>125</v>
      </c>
      <c r="D111" s="38"/>
      <c r="E111" s="38"/>
      <c r="F111" s="38"/>
      <c r="G111" s="38"/>
      <c r="H111" s="38"/>
      <c r="I111" s="138"/>
      <c r="J111" s="38"/>
      <c r="K111" s="38"/>
      <c r="L111" s="42"/>
    </row>
    <row r="112" s="1" customFormat="1" ht="6.96" customHeight="1">
      <c r="B112" s="37"/>
      <c r="C112" s="38"/>
      <c r="D112" s="38"/>
      <c r="E112" s="38"/>
      <c r="F112" s="38"/>
      <c r="G112" s="38"/>
      <c r="H112" s="38"/>
      <c r="I112" s="138"/>
      <c r="J112" s="38"/>
      <c r="K112" s="38"/>
      <c r="L112" s="42"/>
    </row>
    <row r="113" s="1" customFormat="1" ht="12" customHeight="1">
      <c r="B113" s="37"/>
      <c r="C113" s="31" t="s">
        <v>16</v>
      </c>
      <c r="D113" s="38"/>
      <c r="E113" s="38"/>
      <c r="F113" s="38"/>
      <c r="G113" s="38"/>
      <c r="H113" s="38"/>
      <c r="I113" s="138"/>
      <c r="J113" s="38"/>
      <c r="K113" s="38"/>
      <c r="L113" s="42"/>
    </row>
    <row r="114" s="1" customFormat="1" ht="16.5" customHeight="1">
      <c r="B114" s="37"/>
      <c r="C114" s="38"/>
      <c r="D114" s="38"/>
      <c r="E114" s="176" t="str">
        <f>E7</f>
        <v>Rekonstrukce sdružené zastávky Náměstí Sv.Čecha</v>
      </c>
      <c r="F114" s="31"/>
      <c r="G114" s="31"/>
      <c r="H114" s="31"/>
      <c r="I114" s="138"/>
      <c r="J114" s="38"/>
      <c r="K114" s="38"/>
      <c r="L114" s="42"/>
    </row>
    <row r="115" s="1" customFormat="1" ht="12" customHeight="1">
      <c r="B115" s="37"/>
      <c r="C115" s="31" t="s">
        <v>111</v>
      </c>
      <c r="D115" s="38"/>
      <c r="E115" s="38"/>
      <c r="F115" s="38"/>
      <c r="G115" s="38"/>
      <c r="H115" s="38"/>
      <c r="I115" s="138"/>
      <c r="J115" s="38"/>
      <c r="K115" s="38"/>
      <c r="L115" s="42"/>
    </row>
    <row r="116" s="1" customFormat="1" ht="16.5" customHeight="1">
      <c r="B116" s="37"/>
      <c r="C116" s="38"/>
      <c r="D116" s="38"/>
      <c r="E116" s="70" t="str">
        <f>E9</f>
        <v>SO 04 - Úprava komunikace</v>
      </c>
      <c r="F116" s="38"/>
      <c r="G116" s="38"/>
      <c r="H116" s="38"/>
      <c r="I116" s="138"/>
      <c r="J116" s="38"/>
      <c r="K116" s="38"/>
      <c r="L116" s="42"/>
    </row>
    <row r="117" s="1" customFormat="1" ht="6.96" customHeight="1">
      <c r="B117" s="37"/>
      <c r="C117" s="38"/>
      <c r="D117" s="38"/>
      <c r="E117" s="38"/>
      <c r="F117" s="38"/>
      <c r="G117" s="38"/>
      <c r="H117" s="38"/>
      <c r="I117" s="138"/>
      <c r="J117" s="38"/>
      <c r="K117" s="38"/>
      <c r="L117" s="42"/>
    </row>
    <row r="118" s="1" customFormat="1" ht="12" customHeight="1">
      <c r="B118" s="37"/>
      <c r="C118" s="31" t="s">
        <v>20</v>
      </c>
      <c r="D118" s="38"/>
      <c r="E118" s="38"/>
      <c r="F118" s="26" t="str">
        <f>F12</f>
        <v xml:space="preserve"> </v>
      </c>
      <c r="G118" s="38"/>
      <c r="H118" s="38"/>
      <c r="I118" s="141" t="s">
        <v>22</v>
      </c>
      <c r="J118" s="73" t="str">
        <f>IF(J12="","",J12)</f>
        <v>9. 5. 2019</v>
      </c>
      <c r="K118" s="38"/>
      <c r="L118" s="42"/>
    </row>
    <row r="119" s="1" customFormat="1" ht="6.96" customHeight="1">
      <c r="B119" s="37"/>
      <c r="C119" s="38"/>
      <c r="D119" s="38"/>
      <c r="E119" s="38"/>
      <c r="F119" s="38"/>
      <c r="G119" s="38"/>
      <c r="H119" s="38"/>
      <c r="I119" s="138"/>
      <c r="J119" s="38"/>
      <c r="K119" s="38"/>
      <c r="L119" s="42"/>
    </row>
    <row r="120" s="1" customFormat="1" ht="27.9" customHeight="1">
      <c r="B120" s="37"/>
      <c r="C120" s="31" t="s">
        <v>24</v>
      </c>
      <c r="D120" s="38"/>
      <c r="E120" s="38"/>
      <c r="F120" s="26" t="str">
        <f>E15</f>
        <v xml:space="preserve">Dopravní podnik Ostrava a.s. </v>
      </c>
      <c r="G120" s="38"/>
      <c r="H120" s="38"/>
      <c r="I120" s="141" t="s">
        <v>30</v>
      </c>
      <c r="J120" s="35" t="str">
        <f>E21</f>
        <v>Dopravní projektování s.r.o.</v>
      </c>
      <c r="K120" s="38"/>
      <c r="L120" s="42"/>
    </row>
    <row r="121" s="1" customFormat="1" ht="15.15" customHeight="1">
      <c r="B121" s="37"/>
      <c r="C121" s="31" t="s">
        <v>28</v>
      </c>
      <c r="D121" s="38"/>
      <c r="E121" s="38"/>
      <c r="F121" s="26" t="str">
        <f>IF(E18="","",E18)</f>
        <v>Vyplň údaj</v>
      </c>
      <c r="G121" s="38"/>
      <c r="H121" s="38"/>
      <c r="I121" s="141" t="s">
        <v>33</v>
      </c>
      <c r="J121" s="35" t="str">
        <f>E24</f>
        <v>Ing. Radek Hybner</v>
      </c>
      <c r="K121" s="38"/>
      <c r="L121" s="42"/>
    </row>
    <row r="122" s="1" customFormat="1" ht="10.32" customHeight="1">
      <c r="B122" s="37"/>
      <c r="C122" s="38"/>
      <c r="D122" s="38"/>
      <c r="E122" s="38"/>
      <c r="F122" s="38"/>
      <c r="G122" s="38"/>
      <c r="H122" s="38"/>
      <c r="I122" s="138"/>
      <c r="J122" s="38"/>
      <c r="K122" s="38"/>
      <c r="L122" s="42"/>
    </row>
    <row r="123" s="10" customFormat="1" ht="29.28" customHeight="1">
      <c r="B123" s="196"/>
      <c r="C123" s="197" t="s">
        <v>126</v>
      </c>
      <c r="D123" s="198" t="s">
        <v>61</v>
      </c>
      <c r="E123" s="198" t="s">
        <v>57</v>
      </c>
      <c r="F123" s="198" t="s">
        <v>58</v>
      </c>
      <c r="G123" s="198" t="s">
        <v>127</v>
      </c>
      <c r="H123" s="198" t="s">
        <v>128</v>
      </c>
      <c r="I123" s="199" t="s">
        <v>129</v>
      </c>
      <c r="J123" s="198" t="s">
        <v>120</v>
      </c>
      <c r="K123" s="200" t="s">
        <v>130</v>
      </c>
      <c r="L123" s="201"/>
      <c r="M123" s="94" t="s">
        <v>1</v>
      </c>
      <c r="N123" s="95" t="s">
        <v>40</v>
      </c>
      <c r="O123" s="95" t="s">
        <v>131</v>
      </c>
      <c r="P123" s="95" t="s">
        <v>132</v>
      </c>
      <c r="Q123" s="95" t="s">
        <v>133</v>
      </c>
      <c r="R123" s="95" t="s">
        <v>134</v>
      </c>
      <c r="S123" s="95" t="s">
        <v>135</v>
      </c>
      <c r="T123" s="96" t="s">
        <v>136</v>
      </c>
    </row>
    <row r="124" s="1" customFormat="1" ht="22.8" customHeight="1">
      <c r="B124" s="37"/>
      <c r="C124" s="101" t="s">
        <v>137</v>
      </c>
      <c r="D124" s="38"/>
      <c r="E124" s="38"/>
      <c r="F124" s="38"/>
      <c r="G124" s="38"/>
      <c r="H124" s="38"/>
      <c r="I124" s="138"/>
      <c r="J124" s="202">
        <f>BK124</f>
        <v>0</v>
      </c>
      <c r="K124" s="38"/>
      <c r="L124" s="42"/>
      <c r="M124" s="97"/>
      <c r="N124" s="98"/>
      <c r="O124" s="98"/>
      <c r="P124" s="203">
        <f>P125+P217+P236+P285</f>
        <v>0</v>
      </c>
      <c r="Q124" s="98"/>
      <c r="R124" s="203">
        <f>R125+R217+R236+R285</f>
        <v>833.0646200000001</v>
      </c>
      <c r="S124" s="98"/>
      <c r="T124" s="204">
        <f>T125+T217+T236+T285</f>
        <v>1123.596</v>
      </c>
      <c r="AT124" s="16" t="s">
        <v>75</v>
      </c>
      <c r="AU124" s="16" t="s">
        <v>122</v>
      </c>
      <c r="BK124" s="205">
        <f>BK125+BK217+BK236+BK285</f>
        <v>0</v>
      </c>
    </row>
    <row r="125" s="11" customFormat="1" ht="25.92" customHeight="1">
      <c r="B125" s="206"/>
      <c r="C125" s="207"/>
      <c r="D125" s="208" t="s">
        <v>75</v>
      </c>
      <c r="E125" s="209" t="s">
        <v>171</v>
      </c>
      <c r="F125" s="209" t="s">
        <v>172</v>
      </c>
      <c r="G125" s="207"/>
      <c r="H125" s="207"/>
      <c r="I125" s="210"/>
      <c r="J125" s="211">
        <f>BK125</f>
        <v>0</v>
      </c>
      <c r="K125" s="207"/>
      <c r="L125" s="212"/>
      <c r="M125" s="213"/>
      <c r="N125" s="214"/>
      <c r="O125" s="214"/>
      <c r="P125" s="215">
        <f>P126+P163+P173+P176</f>
        <v>0</v>
      </c>
      <c r="Q125" s="214"/>
      <c r="R125" s="215">
        <f>R126+R163+R173+R176</f>
        <v>31.806999999999999</v>
      </c>
      <c r="S125" s="214"/>
      <c r="T125" s="216">
        <f>T126+T163+T173+T176</f>
        <v>1119.4449999999999</v>
      </c>
      <c r="AR125" s="217" t="s">
        <v>84</v>
      </c>
      <c r="AT125" s="218" t="s">
        <v>75</v>
      </c>
      <c r="AU125" s="218" t="s">
        <v>76</v>
      </c>
      <c r="AY125" s="217" t="s">
        <v>141</v>
      </c>
      <c r="BK125" s="219">
        <f>BK126+BK163+BK173+BK176</f>
        <v>0</v>
      </c>
    </row>
    <row r="126" s="11" customFormat="1" ht="22.8" customHeight="1">
      <c r="B126" s="206"/>
      <c r="C126" s="207"/>
      <c r="D126" s="208" t="s">
        <v>75</v>
      </c>
      <c r="E126" s="220" t="s">
        <v>84</v>
      </c>
      <c r="F126" s="220" t="s">
        <v>173</v>
      </c>
      <c r="G126" s="207"/>
      <c r="H126" s="207"/>
      <c r="I126" s="210"/>
      <c r="J126" s="221">
        <f>BK126</f>
        <v>0</v>
      </c>
      <c r="K126" s="207"/>
      <c r="L126" s="212"/>
      <c r="M126" s="213"/>
      <c r="N126" s="214"/>
      <c r="O126" s="214"/>
      <c r="P126" s="215">
        <f>SUM(P127:P162)</f>
        <v>0</v>
      </c>
      <c r="Q126" s="214"/>
      <c r="R126" s="215">
        <f>SUM(R127:R162)</f>
        <v>0.073200000000000001</v>
      </c>
      <c r="S126" s="214"/>
      <c r="T126" s="216">
        <f>SUM(T127:T162)</f>
        <v>1119.4449999999999</v>
      </c>
      <c r="AR126" s="217" t="s">
        <v>84</v>
      </c>
      <c r="AT126" s="218" t="s">
        <v>75</v>
      </c>
      <c r="AU126" s="218" t="s">
        <v>84</v>
      </c>
      <c r="AY126" s="217" t="s">
        <v>141</v>
      </c>
      <c r="BK126" s="219">
        <f>SUM(BK127:BK162)</f>
        <v>0</v>
      </c>
    </row>
    <row r="127" s="1" customFormat="1" ht="60" customHeight="1">
      <c r="B127" s="37"/>
      <c r="C127" s="222" t="s">
        <v>84</v>
      </c>
      <c r="D127" s="222" t="s">
        <v>144</v>
      </c>
      <c r="E127" s="223" t="s">
        <v>1043</v>
      </c>
      <c r="F127" s="224" t="s">
        <v>1044</v>
      </c>
      <c r="G127" s="225" t="s">
        <v>176</v>
      </c>
      <c r="H127" s="226">
        <v>610</v>
      </c>
      <c r="I127" s="227"/>
      <c r="J127" s="228">
        <f>ROUND(I127*H127,2)</f>
        <v>0</v>
      </c>
      <c r="K127" s="224" t="s">
        <v>186</v>
      </c>
      <c r="L127" s="42"/>
      <c r="M127" s="229" t="s">
        <v>1</v>
      </c>
      <c r="N127" s="230" t="s">
        <v>41</v>
      </c>
      <c r="O127" s="85"/>
      <c r="P127" s="231">
        <f>O127*H127</f>
        <v>0</v>
      </c>
      <c r="Q127" s="231">
        <v>0</v>
      </c>
      <c r="R127" s="231">
        <f>Q127*H127</f>
        <v>0</v>
      </c>
      <c r="S127" s="231">
        <v>0.28999999999999998</v>
      </c>
      <c r="T127" s="232">
        <f>S127*H127</f>
        <v>176.89999999999998</v>
      </c>
      <c r="AR127" s="233" t="s">
        <v>140</v>
      </c>
      <c r="AT127" s="233" t="s">
        <v>144</v>
      </c>
      <c r="AU127" s="233" t="s">
        <v>86</v>
      </c>
      <c r="AY127" s="16" t="s">
        <v>141</v>
      </c>
      <c r="BE127" s="234">
        <f>IF(N127="základní",J127,0)</f>
        <v>0</v>
      </c>
      <c r="BF127" s="234">
        <f>IF(N127="snížená",J127,0)</f>
        <v>0</v>
      </c>
      <c r="BG127" s="234">
        <f>IF(N127="zákl. přenesená",J127,0)</f>
        <v>0</v>
      </c>
      <c r="BH127" s="234">
        <f>IF(N127="sníž. přenesená",J127,0)</f>
        <v>0</v>
      </c>
      <c r="BI127" s="234">
        <f>IF(N127="nulová",J127,0)</f>
        <v>0</v>
      </c>
      <c r="BJ127" s="16" t="s">
        <v>84</v>
      </c>
      <c r="BK127" s="234">
        <f>ROUND(I127*H127,2)</f>
        <v>0</v>
      </c>
      <c r="BL127" s="16" t="s">
        <v>140</v>
      </c>
      <c r="BM127" s="233" t="s">
        <v>1045</v>
      </c>
    </row>
    <row r="128" s="1" customFormat="1">
      <c r="B128" s="37"/>
      <c r="C128" s="38"/>
      <c r="D128" s="237" t="s">
        <v>836</v>
      </c>
      <c r="E128" s="38"/>
      <c r="F128" s="286" t="s">
        <v>837</v>
      </c>
      <c r="G128" s="38"/>
      <c r="H128" s="38"/>
      <c r="I128" s="138"/>
      <c r="J128" s="38"/>
      <c r="K128" s="38"/>
      <c r="L128" s="42"/>
      <c r="M128" s="287"/>
      <c r="N128" s="85"/>
      <c r="O128" s="85"/>
      <c r="P128" s="85"/>
      <c r="Q128" s="85"/>
      <c r="R128" s="85"/>
      <c r="S128" s="85"/>
      <c r="T128" s="86"/>
      <c r="AT128" s="16" t="s">
        <v>836</v>
      </c>
      <c r="AU128" s="16" t="s">
        <v>86</v>
      </c>
    </row>
    <row r="129" s="1" customFormat="1" ht="60" customHeight="1">
      <c r="B129" s="37"/>
      <c r="C129" s="222" t="s">
        <v>86</v>
      </c>
      <c r="D129" s="222" t="s">
        <v>144</v>
      </c>
      <c r="E129" s="223" t="s">
        <v>1046</v>
      </c>
      <c r="F129" s="224" t="s">
        <v>1047</v>
      </c>
      <c r="G129" s="225" t="s">
        <v>176</v>
      </c>
      <c r="H129" s="226">
        <v>610</v>
      </c>
      <c r="I129" s="227"/>
      <c r="J129" s="228">
        <f>ROUND(I129*H129,2)</f>
        <v>0</v>
      </c>
      <c r="K129" s="224" t="s">
        <v>186</v>
      </c>
      <c r="L129" s="42"/>
      <c r="M129" s="229" t="s">
        <v>1</v>
      </c>
      <c r="N129" s="230" t="s">
        <v>41</v>
      </c>
      <c r="O129" s="85"/>
      <c r="P129" s="231">
        <f>O129*H129</f>
        <v>0</v>
      </c>
      <c r="Q129" s="231">
        <v>0</v>
      </c>
      <c r="R129" s="231">
        <f>Q129*H129</f>
        <v>0</v>
      </c>
      <c r="S129" s="231">
        <v>0.75</v>
      </c>
      <c r="T129" s="232">
        <f>S129*H129</f>
        <v>457.5</v>
      </c>
      <c r="AR129" s="233" t="s">
        <v>140</v>
      </c>
      <c r="AT129" s="233" t="s">
        <v>144</v>
      </c>
      <c r="AU129" s="233" t="s">
        <v>86</v>
      </c>
      <c r="AY129" s="16" t="s">
        <v>141</v>
      </c>
      <c r="BE129" s="234">
        <f>IF(N129="základní",J129,0)</f>
        <v>0</v>
      </c>
      <c r="BF129" s="234">
        <f>IF(N129="snížená",J129,0)</f>
        <v>0</v>
      </c>
      <c r="BG129" s="234">
        <f>IF(N129="zákl. přenesená",J129,0)</f>
        <v>0</v>
      </c>
      <c r="BH129" s="234">
        <f>IF(N129="sníž. přenesená",J129,0)</f>
        <v>0</v>
      </c>
      <c r="BI129" s="234">
        <f>IF(N129="nulová",J129,0)</f>
        <v>0</v>
      </c>
      <c r="BJ129" s="16" t="s">
        <v>84</v>
      </c>
      <c r="BK129" s="234">
        <f>ROUND(I129*H129,2)</f>
        <v>0</v>
      </c>
      <c r="BL129" s="16" t="s">
        <v>140</v>
      </c>
      <c r="BM129" s="233" t="s">
        <v>1048</v>
      </c>
    </row>
    <row r="130" s="1" customFormat="1">
      <c r="B130" s="37"/>
      <c r="C130" s="38"/>
      <c r="D130" s="237" t="s">
        <v>836</v>
      </c>
      <c r="E130" s="38"/>
      <c r="F130" s="286" t="s">
        <v>837</v>
      </c>
      <c r="G130" s="38"/>
      <c r="H130" s="38"/>
      <c r="I130" s="138"/>
      <c r="J130" s="38"/>
      <c r="K130" s="38"/>
      <c r="L130" s="42"/>
      <c r="M130" s="287"/>
      <c r="N130" s="85"/>
      <c r="O130" s="85"/>
      <c r="P130" s="85"/>
      <c r="Q130" s="85"/>
      <c r="R130" s="85"/>
      <c r="S130" s="85"/>
      <c r="T130" s="86"/>
      <c r="AT130" s="16" t="s">
        <v>836</v>
      </c>
      <c r="AU130" s="16" t="s">
        <v>86</v>
      </c>
    </row>
    <row r="131" s="13" customFormat="1">
      <c r="B131" s="246"/>
      <c r="C131" s="247"/>
      <c r="D131" s="237" t="s">
        <v>150</v>
      </c>
      <c r="E131" s="248" t="s">
        <v>1</v>
      </c>
      <c r="F131" s="249" t="s">
        <v>1049</v>
      </c>
      <c r="G131" s="247"/>
      <c r="H131" s="250">
        <v>610</v>
      </c>
      <c r="I131" s="251"/>
      <c r="J131" s="247"/>
      <c r="K131" s="247"/>
      <c r="L131" s="252"/>
      <c r="M131" s="257"/>
      <c r="N131" s="258"/>
      <c r="O131" s="258"/>
      <c r="P131" s="258"/>
      <c r="Q131" s="258"/>
      <c r="R131" s="258"/>
      <c r="S131" s="258"/>
      <c r="T131" s="259"/>
      <c r="AT131" s="256" t="s">
        <v>150</v>
      </c>
      <c r="AU131" s="256" t="s">
        <v>86</v>
      </c>
      <c r="AV131" s="13" t="s">
        <v>86</v>
      </c>
      <c r="AW131" s="13" t="s">
        <v>32</v>
      </c>
      <c r="AX131" s="13" t="s">
        <v>84</v>
      </c>
      <c r="AY131" s="256" t="s">
        <v>141</v>
      </c>
    </row>
    <row r="132" s="1" customFormat="1" ht="60" customHeight="1">
      <c r="B132" s="37"/>
      <c r="C132" s="222" t="s">
        <v>189</v>
      </c>
      <c r="D132" s="222" t="s">
        <v>144</v>
      </c>
      <c r="E132" s="223" t="s">
        <v>1050</v>
      </c>
      <c r="F132" s="224" t="s">
        <v>1051</v>
      </c>
      <c r="G132" s="225" t="s">
        <v>176</v>
      </c>
      <c r="H132" s="226">
        <v>610</v>
      </c>
      <c r="I132" s="227"/>
      <c r="J132" s="228">
        <f>ROUND(I132*H132,2)</f>
        <v>0</v>
      </c>
      <c r="K132" s="224" t="s">
        <v>186</v>
      </c>
      <c r="L132" s="42"/>
      <c r="M132" s="229" t="s">
        <v>1</v>
      </c>
      <c r="N132" s="230" t="s">
        <v>41</v>
      </c>
      <c r="O132" s="85"/>
      <c r="P132" s="231">
        <f>O132*H132</f>
        <v>0</v>
      </c>
      <c r="Q132" s="231">
        <v>0</v>
      </c>
      <c r="R132" s="231">
        <f>Q132*H132</f>
        <v>0</v>
      </c>
      <c r="S132" s="231">
        <v>0.316</v>
      </c>
      <c r="T132" s="232">
        <f>S132*H132</f>
        <v>192.75999999999999</v>
      </c>
      <c r="AR132" s="233" t="s">
        <v>140</v>
      </c>
      <c r="AT132" s="233" t="s">
        <v>144</v>
      </c>
      <c r="AU132" s="233" t="s">
        <v>86</v>
      </c>
      <c r="AY132" s="16" t="s">
        <v>141</v>
      </c>
      <c r="BE132" s="234">
        <f>IF(N132="základní",J132,0)</f>
        <v>0</v>
      </c>
      <c r="BF132" s="234">
        <f>IF(N132="snížená",J132,0)</f>
        <v>0</v>
      </c>
      <c r="BG132" s="234">
        <f>IF(N132="zákl. přenesená",J132,0)</f>
        <v>0</v>
      </c>
      <c r="BH132" s="234">
        <f>IF(N132="sníž. přenesená",J132,0)</f>
        <v>0</v>
      </c>
      <c r="BI132" s="234">
        <f>IF(N132="nulová",J132,0)</f>
        <v>0</v>
      </c>
      <c r="BJ132" s="16" t="s">
        <v>84</v>
      </c>
      <c r="BK132" s="234">
        <f>ROUND(I132*H132,2)</f>
        <v>0</v>
      </c>
      <c r="BL132" s="16" t="s">
        <v>140</v>
      </c>
      <c r="BM132" s="233" t="s">
        <v>1052</v>
      </c>
    </row>
    <row r="133" s="1" customFormat="1">
      <c r="B133" s="37"/>
      <c r="C133" s="38"/>
      <c r="D133" s="237" t="s">
        <v>836</v>
      </c>
      <c r="E133" s="38"/>
      <c r="F133" s="286" t="s">
        <v>837</v>
      </c>
      <c r="G133" s="38"/>
      <c r="H133" s="38"/>
      <c r="I133" s="138"/>
      <c r="J133" s="38"/>
      <c r="K133" s="38"/>
      <c r="L133" s="42"/>
      <c r="M133" s="287"/>
      <c r="N133" s="85"/>
      <c r="O133" s="85"/>
      <c r="P133" s="85"/>
      <c r="Q133" s="85"/>
      <c r="R133" s="85"/>
      <c r="S133" s="85"/>
      <c r="T133" s="86"/>
      <c r="AT133" s="16" t="s">
        <v>836</v>
      </c>
      <c r="AU133" s="16" t="s">
        <v>86</v>
      </c>
    </row>
    <row r="134" s="13" customFormat="1">
      <c r="B134" s="246"/>
      <c r="C134" s="247"/>
      <c r="D134" s="237" t="s">
        <v>150</v>
      </c>
      <c r="E134" s="248" t="s">
        <v>1</v>
      </c>
      <c r="F134" s="249" t="s">
        <v>1049</v>
      </c>
      <c r="G134" s="247"/>
      <c r="H134" s="250">
        <v>610</v>
      </c>
      <c r="I134" s="251"/>
      <c r="J134" s="247"/>
      <c r="K134" s="247"/>
      <c r="L134" s="252"/>
      <c r="M134" s="257"/>
      <c r="N134" s="258"/>
      <c r="O134" s="258"/>
      <c r="P134" s="258"/>
      <c r="Q134" s="258"/>
      <c r="R134" s="258"/>
      <c r="S134" s="258"/>
      <c r="T134" s="259"/>
      <c r="AT134" s="256" t="s">
        <v>150</v>
      </c>
      <c r="AU134" s="256" t="s">
        <v>86</v>
      </c>
      <c r="AV134" s="13" t="s">
        <v>86</v>
      </c>
      <c r="AW134" s="13" t="s">
        <v>32</v>
      </c>
      <c r="AX134" s="13" t="s">
        <v>84</v>
      </c>
      <c r="AY134" s="256" t="s">
        <v>141</v>
      </c>
    </row>
    <row r="135" s="1" customFormat="1" ht="48" customHeight="1">
      <c r="B135" s="37"/>
      <c r="C135" s="222" t="s">
        <v>140</v>
      </c>
      <c r="D135" s="222" t="s">
        <v>144</v>
      </c>
      <c r="E135" s="223" t="s">
        <v>1053</v>
      </c>
      <c r="F135" s="224" t="s">
        <v>1054</v>
      </c>
      <c r="G135" s="225" t="s">
        <v>176</v>
      </c>
      <c r="H135" s="226">
        <v>610</v>
      </c>
      <c r="I135" s="227"/>
      <c r="J135" s="228">
        <f>ROUND(I135*H135,2)</f>
        <v>0</v>
      </c>
      <c r="K135" s="224" t="s">
        <v>186</v>
      </c>
      <c r="L135" s="42"/>
      <c r="M135" s="229" t="s">
        <v>1</v>
      </c>
      <c r="N135" s="230" t="s">
        <v>41</v>
      </c>
      <c r="O135" s="85"/>
      <c r="P135" s="231">
        <f>O135*H135</f>
        <v>0</v>
      </c>
      <c r="Q135" s="231">
        <v>0.00012</v>
      </c>
      <c r="R135" s="231">
        <f>Q135*H135</f>
        <v>0.073200000000000001</v>
      </c>
      <c r="S135" s="231">
        <v>0.25600000000000001</v>
      </c>
      <c r="T135" s="232">
        <f>S135*H135</f>
        <v>156.16</v>
      </c>
      <c r="AR135" s="233" t="s">
        <v>140</v>
      </c>
      <c r="AT135" s="233" t="s">
        <v>144</v>
      </c>
      <c r="AU135" s="233" t="s">
        <v>86</v>
      </c>
      <c r="AY135" s="16" t="s">
        <v>141</v>
      </c>
      <c r="BE135" s="234">
        <f>IF(N135="základní",J135,0)</f>
        <v>0</v>
      </c>
      <c r="BF135" s="234">
        <f>IF(N135="snížená",J135,0)</f>
        <v>0</v>
      </c>
      <c r="BG135" s="234">
        <f>IF(N135="zákl. přenesená",J135,0)</f>
        <v>0</v>
      </c>
      <c r="BH135" s="234">
        <f>IF(N135="sníž. přenesená",J135,0)</f>
        <v>0</v>
      </c>
      <c r="BI135" s="234">
        <f>IF(N135="nulová",J135,0)</f>
        <v>0</v>
      </c>
      <c r="BJ135" s="16" t="s">
        <v>84</v>
      </c>
      <c r="BK135" s="234">
        <f>ROUND(I135*H135,2)</f>
        <v>0</v>
      </c>
      <c r="BL135" s="16" t="s">
        <v>140</v>
      </c>
      <c r="BM135" s="233" t="s">
        <v>1055</v>
      </c>
    </row>
    <row r="136" s="1" customFormat="1">
      <c r="B136" s="37"/>
      <c r="C136" s="38"/>
      <c r="D136" s="237" t="s">
        <v>836</v>
      </c>
      <c r="E136" s="38"/>
      <c r="F136" s="286" t="s">
        <v>1056</v>
      </c>
      <c r="G136" s="38"/>
      <c r="H136" s="38"/>
      <c r="I136" s="138"/>
      <c r="J136" s="38"/>
      <c r="K136" s="38"/>
      <c r="L136" s="42"/>
      <c r="M136" s="287"/>
      <c r="N136" s="85"/>
      <c r="O136" s="85"/>
      <c r="P136" s="85"/>
      <c r="Q136" s="85"/>
      <c r="R136" s="85"/>
      <c r="S136" s="85"/>
      <c r="T136" s="86"/>
      <c r="AT136" s="16" t="s">
        <v>836</v>
      </c>
      <c r="AU136" s="16" t="s">
        <v>86</v>
      </c>
    </row>
    <row r="137" s="13" customFormat="1">
      <c r="B137" s="246"/>
      <c r="C137" s="247"/>
      <c r="D137" s="237" t="s">
        <v>150</v>
      </c>
      <c r="E137" s="248" t="s">
        <v>1</v>
      </c>
      <c r="F137" s="249" t="s">
        <v>1049</v>
      </c>
      <c r="G137" s="247"/>
      <c r="H137" s="250">
        <v>610</v>
      </c>
      <c r="I137" s="251"/>
      <c r="J137" s="247"/>
      <c r="K137" s="247"/>
      <c r="L137" s="252"/>
      <c r="M137" s="257"/>
      <c r="N137" s="258"/>
      <c r="O137" s="258"/>
      <c r="P137" s="258"/>
      <c r="Q137" s="258"/>
      <c r="R137" s="258"/>
      <c r="S137" s="258"/>
      <c r="T137" s="259"/>
      <c r="AT137" s="256" t="s">
        <v>150</v>
      </c>
      <c r="AU137" s="256" t="s">
        <v>86</v>
      </c>
      <c r="AV137" s="13" t="s">
        <v>86</v>
      </c>
      <c r="AW137" s="13" t="s">
        <v>32</v>
      </c>
      <c r="AX137" s="13" t="s">
        <v>84</v>
      </c>
      <c r="AY137" s="256" t="s">
        <v>141</v>
      </c>
    </row>
    <row r="138" s="1" customFormat="1" ht="48" customHeight="1">
      <c r="B138" s="37"/>
      <c r="C138" s="222" t="s">
        <v>198</v>
      </c>
      <c r="D138" s="222" t="s">
        <v>144</v>
      </c>
      <c r="E138" s="223" t="s">
        <v>1057</v>
      </c>
      <c r="F138" s="224" t="s">
        <v>1058</v>
      </c>
      <c r="G138" s="225" t="s">
        <v>240</v>
      </c>
      <c r="H138" s="226">
        <v>275</v>
      </c>
      <c r="I138" s="227"/>
      <c r="J138" s="228">
        <f>ROUND(I138*H138,2)</f>
        <v>0</v>
      </c>
      <c r="K138" s="224" t="s">
        <v>177</v>
      </c>
      <c r="L138" s="42"/>
      <c r="M138" s="229" t="s">
        <v>1</v>
      </c>
      <c r="N138" s="230" t="s">
        <v>41</v>
      </c>
      <c r="O138" s="85"/>
      <c r="P138" s="231">
        <f>O138*H138</f>
        <v>0</v>
      </c>
      <c r="Q138" s="231">
        <v>0</v>
      </c>
      <c r="R138" s="231">
        <f>Q138*H138</f>
        <v>0</v>
      </c>
      <c r="S138" s="231">
        <v>0.28999999999999998</v>
      </c>
      <c r="T138" s="232">
        <f>S138*H138</f>
        <v>79.75</v>
      </c>
      <c r="AR138" s="233" t="s">
        <v>140</v>
      </c>
      <c r="AT138" s="233" t="s">
        <v>144</v>
      </c>
      <c r="AU138" s="233" t="s">
        <v>86</v>
      </c>
      <c r="AY138" s="16" t="s">
        <v>141</v>
      </c>
      <c r="BE138" s="234">
        <f>IF(N138="základní",J138,0)</f>
        <v>0</v>
      </c>
      <c r="BF138" s="234">
        <f>IF(N138="snížená",J138,0)</f>
        <v>0</v>
      </c>
      <c r="BG138" s="234">
        <f>IF(N138="zákl. přenesená",J138,0)</f>
        <v>0</v>
      </c>
      <c r="BH138" s="234">
        <f>IF(N138="sníž. přenesená",J138,0)</f>
        <v>0</v>
      </c>
      <c r="BI138" s="234">
        <f>IF(N138="nulová",J138,0)</f>
        <v>0</v>
      </c>
      <c r="BJ138" s="16" t="s">
        <v>84</v>
      </c>
      <c r="BK138" s="234">
        <f>ROUND(I138*H138,2)</f>
        <v>0</v>
      </c>
      <c r="BL138" s="16" t="s">
        <v>140</v>
      </c>
      <c r="BM138" s="233" t="s">
        <v>1059</v>
      </c>
    </row>
    <row r="139" s="1" customFormat="1">
      <c r="B139" s="37"/>
      <c r="C139" s="38"/>
      <c r="D139" s="237" t="s">
        <v>836</v>
      </c>
      <c r="E139" s="38"/>
      <c r="F139" s="286" t="s">
        <v>1060</v>
      </c>
      <c r="G139" s="38"/>
      <c r="H139" s="38"/>
      <c r="I139" s="138"/>
      <c r="J139" s="38"/>
      <c r="K139" s="38"/>
      <c r="L139" s="42"/>
      <c r="M139" s="287"/>
      <c r="N139" s="85"/>
      <c r="O139" s="85"/>
      <c r="P139" s="85"/>
      <c r="Q139" s="85"/>
      <c r="R139" s="85"/>
      <c r="S139" s="85"/>
      <c r="T139" s="86"/>
      <c r="AT139" s="16" t="s">
        <v>836</v>
      </c>
      <c r="AU139" s="16" t="s">
        <v>86</v>
      </c>
    </row>
    <row r="140" s="12" customFormat="1">
      <c r="B140" s="235"/>
      <c r="C140" s="236"/>
      <c r="D140" s="237" t="s">
        <v>150</v>
      </c>
      <c r="E140" s="238" t="s">
        <v>1</v>
      </c>
      <c r="F140" s="239" t="s">
        <v>902</v>
      </c>
      <c r="G140" s="236"/>
      <c r="H140" s="238" t="s">
        <v>1</v>
      </c>
      <c r="I140" s="240"/>
      <c r="J140" s="236"/>
      <c r="K140" s="236"/>
      <c r="L140" s="241"/>
      <c r="M140" s="242"/>
      <c r="N140" s="243"/>
      <c r="O140" s="243"/>
      <c r="P140" s="243"/>
      <c r="Q140" s="243"/>
      <c r="R140" s="243"/>
      <c r="S140" s="243"/>
      <c r="T140" s="244"/>
      <c r="AT140" s="245" t="s">
        <v>150</v>
      </c>
      <c r="AU140" s="245" t="s">
        <v>86</v>
      </c>
      <c r="AV140" s="12" t="s">
        <v>84</v>
      </c>
      <c r="AW140" s="12" t="s">
        <v>32</v>
      </c>
      <c r="AX140" s="12" t="s">
        <v>76</v>
      </c>
      <c r="AY140" s="245" t="s">
        <v>141</v>
      </c>
    </row>
    <row r="141" s="12" customFormat="1">
      <c r="B141" s="235"/>
      <c r="C141" s="236"/>
      <c r="D141" s="237" t="s">
        <v>150</v>
      </c>
      <c r="E141" s="238" t="s">
        <v>1</v>
      </c>
      <c r="F141" s="239" t="s">
        <v>1061</v>
      </c>
      <c r="G141" s="236"/>
      <c r="H141" s="238" t="s">
        <v>1</v>
      </c>
      <c r="I141" s="240"/>
      <c r="J141" s="236"/>
      <c r="K141" s="236"/>
      <c r="L141" s="241"/>
      <c r="M141" s="242"/>
      <c r="N141" s="243"/>
      <c r="O141" s="243"/>
      <c r="P141" s="243"/>
      <c r="Q141" s="243"/>
      <c r="R141" s="243"/>
      <c r="S141" s="243"/>
      <c r="T141" s="244"/>
      <c r="AT141" s="245" t="s">
        <v>150</v>
      </c>
      <c r="AU141" s="245" t="s">
        <v>86</v>
      </c>
      <c r="AV141" s="12" t="s">
        <v>84</v>
      </c>
      <c r="AW141" s="12" t="s">
        <v>32</v>
      </c>
      <c r="AX141" s="12" t="s">
        <v>76</v>
      </c>
      <c r="AY141" s="245" t="s">
        <v>141</v>
      </c>
    </row>
    <row r="142" s="13" customFormat="1">
      <c r="B142" s="246"/>
      <c r="C142" s="247"/>
      <c r="D142" s="237" t="s">
        <v>150</v>
      </c>
      <c r="E142" s="248" t="s">
        <v>1</v>
      </c>
      <c r="F142" s="249" t="s">
        <v>1062</v>
      </c>
      <c r="G142" s="247"/>
      <c r="H142" s="250">
        <v>275</v>
      </c>
      <c r="I142" s="251"/>
      <c r="J142" s="247"/>
      <c r="K142" s="247"/>
      <c r="L142" s="252"/>
      <c r="M142" s="257"/>
      <c r="N142" s="258"/>
      <c r="O142" s="258"/>
      <c r="P142" s="258"/>
      <c r="Q142" s="258"/>
      <c r="R142" s="258"/>
      <c r="S142" s="258"/>
      <c r="T142" s="259"/>
      <c r="AT142" s="256" t="s">
        <v>150</v>
      </c>
      <c r="AU142" s="256" t="s">
        <v>86</v>
      </c>
      <c r="AV142" s="13" t="s">
        <v>86</v>
      </c>
      <c r="AW142" s="13" t="s">
        <v>32</v>
      </c>
      <c r="AX142" s="13" t="s">
        <v>84</v>
      </c>
      <c r="AY142" s="256" t="s">
        <v>141</v>
      </c>
    </row>
    <row r="143" s="1" customFormat="1" ht="48" customHeight="1">
      <c r="B143" s="37"/>
      <c r="C143" s="222" t="s">
        <v>208</v>
      </c>
      <c r="D143" s="222" t="s">
        <v>144</v>
      </c>
      <c r="E143" s="223" t="s">
        <v>842</v>
      </c>
      <c r="F143" s="224" t="s">
        <v>843</v>
      </c>
      <c r="G143" s="225" t="s">
        <v>240</v>
      </c>
      <c r="H143" s="226">
        <v>275</v>
      </c>
      <c r="I143" s="227"/>
      <c r="J143" s="228">
        <f>ROUND(I143*H143,2)</f>
        <v>0</v>
      </c>
      <c r="K143" s="224" t="s">
        <v>177</v>
      </c>
      <c r="L143" s="42"/>
      <c r="M143" s="229" t="s">
        <v>1</v>
      </c>
      <c r="N143" s="230" t="s">
        <v>41</v>
      </c>
      <c r="O143" s="85"/>
      <c r="P143" s="231">
        <f>O143*H143</f>
        <v>0</v>
      </c>
      <c r="Q143" s="231">
        <v>0</v>
      </c>
      <c r="R143" s="231">
        <f>Q143*H143</f>
        <v>0</v>
      </c>
      <c r="S143" s="231">
        <v>0.20499999999999999</v>
      </c>
      <c r="T143" s="232">
        <f>S143*H143</f>
        <v>56.375</v>
      </c>
      <c r="AR143" s="233" t="s">
        <v>140</v>
      </c>
      <c r="AT143" s="233" t="s">
        <v>144</v>
      </c>
      <c r="AU143" s="233" t="s">
        <v>86</v>
      </c>
      <c r="AY143" s="16" t="s">
        <v>141</v>
      </c>
      <c r="BE143" s="234">
        <f>IF(N143="základní",J143,0)</f>
        <v>0</v>
      </c>
      <c r="BF143" s="234">
        <f>IF(N143="snížená",J143,0)</f>
        <v>0</v>
      </c>
      <c r="BG143" s="234">
        <f>IF(N143="zákl. přenesená",J143,0)</f>
        <v>0</v>
      </c>
      <c r="BH143" s="234">
        <f>IF(N143="sníž. přenesená",J143,0)</f>
        <v>0</v>
      </c>
      <c r="BI143" s="234">
        <f>IF(N143="nulová",J143,0)</f>
        <v>0</v>
      </c>
      <c r="BJ143" s="16" t="s">
        <v>84</v>
      </c>
      <c r="BK143" s="234">
        <f>ROUND(I143*H143,2)</f>
        <v>0</v>
      </c>
      <c r="BL143" s="16" t="s">
        <v>140</v>
      </c>
      <c r="BM143" s="233" t="s">
        <v>844</v>
      </c>
    </row>
    <row r="144" s="12" customFormat="1">
      <c r="B144" s="235"/>
      <c r="C144" s="236"/>
      <c r="D144" s="237" t="s">
        <v>150</v>
      </c>
      <c r="E144" s="238" t="s">
        <v>1</v>
      </c>
      <c r="F144" s="239" t="s">
        <v>1063</v>
      </c>
      <c r="G144" s="236"/>
      <c r="H144" s="238" t="s">
        <v>1</v>
      </c>
      <c r="I144" s="240"/>
      <c r="J144" s="236"/>
      <c r="K144" s="236"/>
      <c r="L144" s="241"/>
      <c r="M144" s="242"/>
      <c r="N144" s="243"/>
      <c r="O144" s="243"/>
      <c r="P144" s="243"/>
      <c r="Q144" s="243"/>
      <c r="R144" s="243"/>
      <c r="S144" s="243"/>
      <c r="T144" s="244"/>
      <c r="AT144" s="245" t="s">
        <v>150</v>
      </c>
      <c r="AU144" s="245" t="s">
        <v>86</v>
      </c>
      <c r="AV144" s="12" t="s">
        <v>84</v>
      </c>
      <c r="AW144" s="12" t="s">
        <v>32</v>
      </c>
      <c r="AX144" s="12" t="s">
        <v>76</v>
      </c>
      <c r="AY144" s="245" t="s">
        <v>141</v>
      </c>
    </row>
    <row r="145" s="13" customFormat="1">
      <c r="B145" s="246"/>
      <c r="C145" s="247"/>
      <c r="D145" s="237" t="s">
        <v>150</v>
      </c>
      <c r="E145" s="248" t="s">
        <v>1</v>
      </c>
      <c r="F145" s="249" t="s">
        <v>1062</v>
      </c>
      <c r="G145" s="247"/>
      <c r="H145" s="250">
        <v>275</v>
      </c>
      <c r="I145" s="251"/>
      <c r="J145" s="247"/>
      <c r="K145" s="247"/>
      <c r="L145" s="252"/>
      <c r="M145" s="257"/>
      <c r="N145" s="258"/>
      <c r="O145" s="258"/>
      <c r="P145" s="258"/>
      <c r="Q145" s="258"/>
      <c r="R145" s="258"/>
      <c r="S145" s="258"/>
      <c r="T145" s="259"/>
      <c r="AT145" s="256" t="s">
        <v>150</v>
      </c>
      <c r="AU145" s="256" t="s">
        <v>86</v>
      </c>
      <c r="AV145" s="13" t="s">
        <v>86</v>
      </c>
      <c r="AW145" s="13" t="s">
        <v>32</v>
      </c>
      <c r="AX145" s="13" t="s">
        <v>76</v>
      </c>
      <c r="AY145" s="256" t="s">
        <v>141</v>
      </c>
    </row>
    <row r="146" s="14" customFormat="1">
      <c r="B146" s="260"/>
      <c r="C146" s="261"/>
      <c r="D146" s="237" t="s">
        <v>150</v>
      </c>
      <c r="E146" s="262" t="s">
        <v>1</v>
      </c>
      <c r="F146" s="263" t="s">
        <v>183</v>
      </c>
      <c r="G146" s="261"/>
      <c r="H146" s="264">
        <v>275</v>
      </c>
      <c r="I146" s="265"/>
      <c r="J146" s="261"/>
      <c r="K146" s="261"/>
      <c r="L146" s="266"/>
      <c r="M146" s="267"/>
      <c r="N146" s="268"/>
      <c r="O146" s="268"/>
      <c r="P146" s="268"/>
      <c r="Q146" s="268"/>
      <c r="R146" s="268"/>
      <c r="S146" s="268"/>
      <c r="T146" s="269"/>
      <c r="AT146" s="270" t="s">
        <v>150</v>
      </c>
      <c r="AU146" s="270" t="s">
        <v>86</v>
      </c>
      <c r="AV146" s="14" t="s">
        <v>140</v>
      </c>
      <c r="AW146" s="14" t="s">
        <v>32</v>
      </c>
      <c r="AX146" s="14" t="s">
        <v>84</v>
      </c>
      <c r="AY146" s="270" t="s">
        <v>141</v>
      </c>
    </row>
    <row r="147" s="1" customFormat="1" ht="48" customHeight="1">
      <c r="B147" s="37"/>
      <c r="C147" s="222" t="s">
        <v>218</v>
      </c>
      <c r="D147" s="222" t="s">
        <v>144</v>
      </c>
      <c r="E147" s="223" t="s">
        <v>199</v>
      </c>
      <c r="F147" s="224" t="s">
        <v>200</v>
      </c>
      <c r="G147" s="225" t="s">
        <v>201</v>
      </c>
      <c r="H147" s="226">
        <v>61</v>
      </c>
      <c r="I147" s="227"/>
      <c r="J147" s="228">
        <f>ROUND(I147*H147,2)</f>
        <v>0</v>
      </c>
      <c r="K147" s="224" t="s">
        <v>177</v>
      </c>
      <c r="L147" s="42"/>
      <c r="M147" s="229" t="s">
        <v>1</v>
      </c>
      <c r="N147" s="230" t="s">
        <v>41</v>
      </c>
      <c r="O147" s="85"/>
      <c r="P147" s="231">
        <f>O147*H147</f>
        <v>0</v>
      </c>
      <c r="Q147" s="231">
        <v>0</v>
      </c>
      <c r="R147" s="231">
        <f>Q147*H147</f>
        <v>0</v>
      </c>
      <c r="S147" s="231">
        <v>0</v>
      </c>
      <c r="T147" s="232">
        <f>S147*H147</f>
        <v>0</v>
      </c>
      <c r="AR147" s="233" t="s">
        <v>140</v>
      </c>
      <c r="AT147" s="233" t="s">
        <v>144</v>
      </c>
      <c r="AU147" s="233" t="s">
        <v>86</v>
      </c>
      <c r="AY147" s="16" t="s">
        <v>141</v>
      </c>
      <c r="BE147" s="234">
        <f>IF(N147="základní",J147,0)</f>
        <v>0</v>
      </c>
      <c r="BF147" s="234">
        <f>IF(N147="snížená",J147,0)</f>
        <v>0</v>
      </c>
      <c r="BG147" s="234">
        <f>IF(N147="zákl. přenesená",J147,0)</f>
        <v>0</v>
      </c>
      <c r="BH147" s="234">
        <f>IF(N147="sníž. přenesená",J147,0)</f>
        <v>0</v>
      </c>
      <c r="BI147" s="234">
        <f>IF(N147="nulová",J147,0)</f>
        <v>0</v>
      </c>
      <c r="BJ147" s="16" t="s">
        <v>84</v>
      </c>
      <c r="BK147" s="234">
        <f>ROUND(I147*H147,2)</f>
        <v>0</v>
      </c>
      <c r="BL147" s="16" t="s">
        <v>140</v>
      </c>
      <c r="BM147" s="233" t="s">
        <v>1064</v>
      </c>
    </row>
    <row r="148" s="1" customFormat="1">
      <c r="B148" s="37"/>
      <c r="C148" s="38"/>
      <c r="D148" s="237" t="s">
        <v>836</v>
      </c>
      <c r="E148" s="38"/>
      <c r="F148" s="286" t="s">
        <v>849</v>
      </c>
      <c r="G148" s="38"/>
      <c r="H148" s="38"/>
      <c r="I148" s="138"/>
      <c r="J148" s="38"/>
      <c r="K148" s="38"/>
      <c r="L148" s="42"/>
      <c r="M148" s="287"/>
      <c r="N148" s="85"/>
      <c r="O148" s="85"/>
      <c r="P148" s="85"/>
      <c r="Q148" s="85"/>
      <c r="R148" s="85"/>
      <c r="S148" s="85"/>
      <c r="T148" s="86"/>
      <c r="AT148" s="16" t="s">
        <v>836</v>
      </c>
      <c r="AU148" s="16" t="s">
        <v>86</v>
      </c>
    </row>
    <row r="149" s="13" customFormat="1">
      <c r="B149" s="246"/>
      <c r="C149" s="247"/>
      <c r="D149" s="237" t="s">
        <v>150</v>
      </c>
      <c r="E149" s="248" t="s">
        <v>1</v>
      </c>
      <c r="F149" s="249" t="s">
        <v>1065</v>
      </c>
      <c r="G149" s="247"/>
      <c r="H149" s="250">
        <v>61</v>
      </c>
      <c r="I149" s="251"/>
      <c r="J149" s="247"/>
      <c r="K149" s="247"/>
      <c r="L149" s="252"/>
      <c r="M149" s="257"/>
      <c r="N149" s="258"/>
      <c r="O149" s="258"/>
      <c r="P149" s="258"/>
      <c r="Q149" s="258"/>
      <c r="R149" s="258"/>
      <c r="S149" s="258"/>
      <c r="T149" s="259"/>
      <c r="AT149" s="256" t="s">
        <v>150</v>
      </c>
      <c r="AU149" s="256" t="s">
        <v>86</v>
      </c>
      <c r="AV149" s="13" t="s">
        <v>86</v>
      </c>
      <c r="AW149" s="13" t="s">
        <v>32</v>
      </c>
      <c r="AX149" s="13" t="s">
        <v>84</v>
      </c>
      <c r="AY149" s="256" t="s">
        <v>141</v>
      </c>
    </row>
    <row r="150" s="1" customFormat="1" ht="60" customHeight="1">
      <c r="B150" s="37"/>
      <c r="C150" s="222" t="s">
        <v>228</v>
      </c>
      <c r="D150" s="222" t="s">
        <v>144</v>
      </c>
      <c r="E150" s="223" t="s">
        <v>852</v>
      </c>
      <c r="F150" s="224" t="s">
        <v>853</v>
      </c>
      <c r="G150" s="225" t="s">
        <v>201</v>
      </c>
      <c r="H150" s="226">
        <v>61</v>
      </c>
      <c r="I150" s="227"/>
      <c r="J150" s="228">
        <f>ROUND(I150*H150,2)</f>
        <v>0</v>
      </c>
      <c r="K150" s="224" t="s">
        <v>177</v>
      </c>
      <c r="L150" s="42"/>
      <c r="M150" s="229" t="s">
        <v>1</v>
      </c>
      <c r="N150" s="230" t="s">
        <v>41</v>
      </c>
      <c r="O150" s="85"/>
      <c r="P150" s="231">
        <f>O150*H150</f>
        <v>0</v>
      </c>
      <c r="Q150" s="231">
        <v>0</v>
      </c>
      <c r="R150" s="231">
        <f>Q150*H150</f>
        <v>0</v>
      </c>
      <c r="S150" s="231">
        <v>0</v>
      </c>
      <c r="T150" s="232">
        <f>S150*H150</f>
        <v>0</v>
      </c>
      <c r="AR150" s="233" t="s">
        <v>140</v>
      </c>
      <c r="AT150" s="233" t="s">
        <v>144</v>
      </c>
      <c r="AU150" s="233" t="s">
        <v>86</v>
      </c>
      <c r="AY150" s="16" t="s">
        <v>141</v>
      </c>
      <c r="BE150" s="234">
        <f>IF(N150="základní",J150,0)</f>
        <v>0</v>
      </c>
      <c r="BF150" s="234">
        <f>IF(N150="snížená",J150,0)</f>
        <v>0</v>
      </c>
      <c r="BG150" s="234">
        <f>IF(N150="zákl. přenesená",J150,0)</f>
        <v>0</v>
      </c>
      <c r="BH150" s="234">
        <f>IF(N150="sníž. přenesená",J150,0)</f>
        <v>0</v>
      </c>
      <c r="BI150" s="234">
        <f>IF(N150="nulová",J150,0)</f>
        <v>0</v>
      </c>
      <c r="BJ150" s="16" t="s">
        <v>84</v>
      </c>
      <c r="BK150" s="234">
        <f>ROUND(I150*H150,2)</f>
        <v>0</v>
      </c>
      <c r="BL150" s="16" t="s">
        <v>140</v>
      </c>
      <c r="BM150" s="233" t="s">
        <v>854</v>
      </c>
    </row>
    <row r="151" s="1" customFormat="1">
      <c r="B151" s="37"/>
      <c r="C151" s="38"/>
      <c r="D151" s="237" t="s">
        <v>836</v>
      </c>
      <c r="E151" s="38"/>
      <c r="F151" s="286" t="s">
        <v>855</v>
      </c>
      <c r="G151" s="38"/>
      <c r="H151" s="38"/>
      <c r="I151" s="138"/>
      <c r="J151" s="38"/>
      <c r="K151" s="38"/>
      <c r="L151" s="42"/>
      <c r="M151" s="287"/>
      <c r="N151" s="85"/>
      <c r="O151" s="85"/>
      <c r="P151" s="85"/>
      <c r="Q151" s="85"/>
      <c r="R151" s="85"/>
      <c r="S151" s="85"/>
      <c r="T151" s="86"/>
      <c r="AT151" s="16" t="s">
        <v>836</v>
      </c>
      <c r="AU151" s="16" t="s">
        <v>86</v>
      </c>
    </row>
    <row r="152" s="13" customFormat="1">
      <c r="B152" s="246"/>
      <c r="C152" s="247"/>
      <c r="D152" s="237" t="s">
        <v>150</v>
      </c>
      <c r="E152" s="248" t="s">
        <v>1</v>
      </c>
      <c r="F152" s="249" t="s">
        <v>639</v>
      </c>
      <c r="G152" s="247"/>
      <c r="H152" s="250">
        <v>61</v>
      </c>
      <c r="I152" s="251"/>
      <c r="J152" s="247"/>
      <c r="K152" s="247"/>
      <c r="L152" s="252"/>
      <c r="M152" s="257"/>
      <c r="N152" s="258"/>
      <c r="O152" s="258"/>
      <c r="P152" s="258"/>
      <c r="Q152" s="258"/>
      <c r="R152" s="258"/>
      <c r="S152" s="258"/>
      <c r="T152" s="259"/>
      <c r="AT152" s="256" t="s">
        <v>150</v>
      </c>
      <c r="AU152" s="256" t="s">
        <v>86</v>
      </c>
      <c r="AV152" s="13" t="s">
        <v>86</v>
      </c>
      <c r="AW152" s="13" t="s">
        <v>32</v>
      </c>
      <c r="AX152" s="13" t="s">
        <v>76</v>
      </c>
      <c r="AY152" s="256" t="s">
        <v>141</v>
      </c>
    </row>
    <row r="153" s="14" customFormat="1">
      <c r="B153" s="260"/>
      <c r="C153" s="261"/>
      <c r="D153" s="237" t="s">
        <v>150</v>
      </c>
      <c r="E153" s="262" t="s">
        <v>1</v>
      </c>
      <c r="F153" s="263" t="s">
        <v>183</v>
      </c>
      <c r="G153" s="261"/>
      <c r="H153" s="264">
        <v>61</v>
      </c>
      <c r="I153" s="265"/>
      <c r="J153" s="261"/>
      <c r="K153" s="261"/>
      <c r="L153" s="266"/>
      <c r="M153" s="267"/>
      <c r="N153" s="268"/>
      <c r="O153" s="268"/>
      <c r="P153" s="268"/>
      <c r="Q153" s="268"/>
      <c r="R153" s="268"/>
      <c r="S153" s="268"/>
      <c r="T153" s="269"/>
      <c r="AT153" s="270" t="s">
        <v>150</v>
      </c>
      <c r="AU153" s="270" t="s">
        <v>86</v>
      </c>
      <c r="AV153" s="14" t="s">
        <v>140</v>
      </c>
      <c r="AW153" s="14" t="s">
        <v>32</v>
      </c>
      <c r="AX153" s="14" t="s">
        <v>84</v>
      </c>
      <c r="AY153" s="270" t="s">
        <v>141</v>
      </c>
    </row>
    <row r="154" s="1" customFormat="1" ht="60" customHeight="1">
      <c r="B154" s="37"/>
      <c r="C154" s="222" t="s">
        <v>237</v>
      </c>
      <c r="D154" s="222" t="s">
        <v>144</v>
      </c>
      <c r="E154" s="223" t="s">
        <v>857</v>
      </c>
      <c r="F154" s="224" t="s">
        <v>858</v>
      </c>
      <c r="G154" s="225" t="s">
        <v>201</v>
      </c>
      <c r="H154" s="226">
        <v>15</v>
      </c>
      <c r="I154" s="227"/>
      <c r="J154" s="228">
        <f>ROUND(I154*H154,2)</f>
        <v>0</v>
      </c>
      <c r="K154" s="224" t="s">
        <v>177</v>
      </c>
      <c r="L154" s="42"/>
      <c r="M154" s="229" t="s">
        <v>1</v>
      </c>
      <c r="N154" s="230" t="s">
        <v>41</v>
      </c>
      <c r="O154" s="85"/>
      <c r="P154" s="231">
        <f>O154*H154</f>
        <v>0</v>
      </c>
      <c r="Q154" s="231">
        <v>0</v>
      </c>
      <c r="R154" s="231">
        <f>Q154*H154</f>
        <v>0</v>
      </c>
      <c r="S154" s="231">
        <v>0</v>
      </c>
      <c r="T154" s="232">
        <f>S154*H154</f>
        <v>0</v>
      </c>
      <c r="AR154" s="233" t="s">
        <v>140</v>
      </c>
      <c r="AT154" s="233" t="s">
        <v>144</v>
      </c>
      <c r="AU154" s="233" t="s">
        <v>86</v>
      </c>
      <c r="AY154" s="16" t="s">
        <v>141</v>
      </c>
      <c r="BE154" s="234">
        <f>IF(N154="základní",J154,0)</f>
        <v>0</v>
      </c>
      <c r="BF154" s="234">
        <f>IF(N154="snížená",J154,0)</f>
        <v>0</v>
      </c>
      <c r="BG154" s="234">
        <f>IF(N154="zákl. přenesená",J154,0)</f>
        <v>0</v>
      </c>
      <c r="BH154" s="234">
        <f>IF(N154="sníž. přenesená",J154,0)</f>
        <v>0</v>
      </c>
      <c r="BI154" s="234">
        <f>IF(N154="nulová",J154,0)</f>
        <v>0</v>
      </c>
      <c r="BJ154" s="16" t="s">
        <v>84</v>
      </c>
      <c r="BK154" s="234">
        <f>ROUND(I154*H154,2)</f>
        <v>0</v>
      </c>
      <c r="BL154" s="16" t="s">
        <v>140</v>
      </c>
      <c r="BM154" s="233" t="s">
        <v>859</v>
      </c>
    </row>
    <row r="155" s="1" customFormat="1">
      <c r="B155" s="37"/>
      <c r="C155" s="38"/>
      <c r="D155" s="237" t="s">
        <v>836</v>
      </c>
      <c r="E155" s="38"/>
      <c r="F155" s="286" t="s">
        <v>860</v>
      </c>
      <c r="G155" s="38"/>
      <c r="H155" s="38"/>
      <c r="I155" s="138"/>
      <c r="J155" s="38"/>
      <c r="K155" s="38"/>
      <c r="L155" s="42"/>
      <c r="M155" s="287"/>
      <c r="N155" s="85"/>
      <c r="O155" s="85"/>
      <c r="P155" s="85"/>
      <c r="Q155" s="85"/>
      <c r="R155" s="85"/>
      <c r="S155" s="85"/>
      <c r="T155" s="86"/>
      <c r="AT155" s="16" t="s">
        <v>836</v>
      </c>
      <c r="AU155" s="16" t="s">
        <v>86</v>
      </c>
    </row>
    <row r="156" s="12" customFormat="1">
      <c r="B156" s="235"/>
      <c r="C156" s="236"/>
      <c r="D156" s="237" t="s">
        <v>150</v>
      </c>
      <c r="E156" s="238" t="s">
        <v>1</v>
      </c>
      <c r="F156" s="239" t="s">
        <v>861</v>
      </c>
      <c r="G156" s="236"/>
      <c r="H156" s="238" t="s">
        <v>1</v>
      </c>
      <c r="I156" s="240"/>
      <c r="J156" s="236"/>
      <c r="K156" s="236"/>
      <c r="L156" s="241"/>
      <c r="M156" s="242"/>
      <c r="N156" s="243"/>
      <c r="O156" s="243"/>
      <c r="P156" s="243"/>
      <c r="Q156" s="243"/>
      <c r="R156" s="243"/>
      <c r="S156" s="243"/>
      <c r="T156" s="244"/>
      <c r="AT156" s="245" t="s">
        <v>150</v>
      </c>
      <c r="AU156" s="245" t="s">
        <v>86</v>
      </c>
      <c r="AV156" s="12" t="s">
        <v>84</v>
      </c>
      <c r="AW156" s="12" t="s">
        <v>32</v>
      </c>
      <c r="AX156" s="12" t="s">
        <v>76</v>
      </c>
      <c r="AY156" s="245" t="s">
        <v>141</v>
      </c>
    </row>
    <row r="157" s="12" customFormat="1">
      <c r="B157" s="235"/>
      <c r="C157" s="236"/>
      <c r="D157" s="237" t="s">
        <v>150</v>
      </c>
      <c r="E157" s="238" t="s">
        <v>1</v>
      </c>
      <c r="F157" s="239" t="s">
        <v>862</v>
      </c>
      <c r="G157" s="236"/>
      <c r="H157" s="238" t="s">
        <v>1</v>
      </c>
      <c r="I157" s="240"/>
      <c r="J157" s="236"/>
      <c r="K157" s="236"/>
      <c r="L157" s="241"/>
      <c r="M157" s="242"/>
      <c r="N157" s="243"/>
      <c r="O157" s="243"/>
      <c r="P157" s="243"/>
      <c r="Q157" s="243"/>
      <c r="R157" s="243"/>
      <c r="S157" s="243"/>
      <c r="T157" s="244"/>
      <c r="AT157" s="245" t="s">
        <v>150</v>
      </c>
      <c r="AU157" s="245" t="s">
        <v>86</v>
      </c>
      <c r="AV157" s="12" t="s">
        <v>84</v>
      </c>
      <c r="AW157" s="12" t="s">
        <v>32</v>
      </c>
      <c r="AX157" s="12" t="s">
        <v>76</v>
      </c>
      <c r="AY157" s="245" t="s">
        <v>141</v>
      </c>
    </row>
    <row r="158" s="13" customFormat="1">
      <c r="B158" s="246"/>
      <c r="C158" s="247"/>
      <c r="D158" s="237" t="s">
        <v>150</v>
      </c>
      <c r="E158" s="248" t="s">
        <v>1</v>
      </c>
      <c r="F158" s="249" t="s">
        <v>8</v>
      </c>
      <c r="G158" s="247"/>
      <c r="H158" s="250">
        <v>15</v>
      </c>
      <c r="I158" s="251"/>
      <c r="J158" s="247"/>
      <c r="K158" s="247"/>
      <c r="L158" s="252"/>
      <c r="M158" s="257"/>
      <c r="N158" s="258"/>
      <c r="O158" s="258"/>
      <c r="P158" s="258"/>
      <c r="Q158" s="258"/>
      <c r="R158" s="258"/>
      <c r="S158" s="258"/>
      <c r="T158" s="259"/>
      <c r="AT158" s="256" t="s">
        <v>150</v>
      </c>
      <c r="AU158" s="256" t="s">
        <v>86</v>
      </c>
      <c r="AV158" s="13" t="s">
        <v>86</v>
      </c>
      <c r="AW158" s="13" t="s">
        <v>32</v>
      </c>
      <c r="AX158" s="13" t="s">
        <v>84</v>
      </c>
      <c r="AY158" s="256" t="s">
        <v>141</v>
      </c>
    </row>
    <row r="159" s="1" customFormat="1" ht="24" customHeight="1">
      <c r="B159" s="37"/>
      <c r="C159" s="222" t="s">
        <v>246</v>
      </c>
      <c r="D159" s="222" t="s">
        <v>144</v>
      </c>
      <c r="E159" s="223" t="s">
        <v>398</v>
      </c>
      <c r="F159" s="224" t="s">
        <v>1066</v>
      </c>
      <c r="G159" s="225" t="s">
        <v>360</v>
      </c>
      <c r="H159" s="226">
        <v>7</v>
      </c>
      <c r="I159" s="227"/>
      <c r="J159" s="228">
        <f>ROUND(I159*H159,2)</f>
        <v>0</v>
      </c>
      <c r="K159" s="224" t="s">
        <v>177</v>
      </c>
      <c r="L159" s="42"/>
      <c r="M159" s="229" t="s">
        <v>1</v>
      </c>
      <c r="N159" s="230" t="s">
        <v>41</v>
      </c>
      <c r="O159" s="85"/>
      <c r="P159" s="231">
        <f>O159*H159</f>
        <v>0</v>
      </c>
      <c r="Q159" s="231">
        <v>0</v>
      </c>
      <c r="R159" s="231">
        <f>Q159*H159</f>
        <v>0</v>
      </c>
      <c r="S159" s="231">
        <v>0</v>
      </c>
      <c r="T159" s="232">
        <f>S159*H159</f>
        <v>0</v>
      </c>
      <c r="AR159" s="233" t="s">
        <v>140</v>
      </c>
      <c r="AT159" s="233" t="s">
        <v>144</v>
      </c>
      <c r="AU159" s="233" t="s">
        <v>86</v>
      </c>
      <c r="AY159" s="16" t="s">
        <v>141</v>
      </c>
      <c r="BE159" s="234">
        <f>IF(N159="základní",J159,0)</f>
        <v>0</v>
      </c>
      <c r="BF159" s="234">
        <f>IF(N159="snížená",J159,0)</f>
        <v>0</v>
      </c>
      <c r="BG159" s="234">
        <f>IF(N159="zákl. přenesená",J159,0)</f>
        <v>0</v>
      </c>
      <c r="BH159" s="234">
        <f>IF(N159="sníž. přenesená",J159,0)</f>
        <v>0</v>
      </c>
      <c r="BI159" s="234">
        <f>IF(N159="nulová",J159,0)</f>
        <v>0</v>
      </c>
      <c r="BJ159" s="16" t="s">
        <v>84</v>
      </c>
      <c r="BK159" s="234">
        <f>ROUND(I159*H159,2)</f>
        <v>0</v>
      </c>
      <c r="BL159" s="16" t="s">
        <v>140</v>
      </c>
      <c r="BM159" s="233" t="s">
        <v>1067</v>
      </c>
    </row>
    <row r="160" s="12" customFormat="1">
      <c r="B160" s="235"/>
      <c r="C160" s="236"/>
      <c r="D160" s="237" t="s">
        <v>150</v>
      </c>
      <c r="E160" s="238" t="s">
        <v>1</v>
      </c>
      <c r="F160" s="239" t="s">
        <v>871</v>
      </c>
      <c r="G160" s="236"/>
      <c r="H160" s="238" t="s">
        <v>1</v>
      </c>
      <c r="I160" s="240"/>
      <c r="J160" s="236"/>
      <c r="K160" s="236"/>
      <c r="L160" s="241"/>
      <c r="M160" s="242"/>
      <c r="N160" s="243"/>
      <c r="O160" s="243"/>
      <c r="P160" s="243"/>
      <c r="Q160" s="243"/>
      <c r="R160" s="243"/>
      <c r="S160" s="243"/>
      <c r="T160" s="244"/>
      <c r="AT160" s="245" t="s">
        <v>150</v>
      </c>
      <c r="AU160" s="245" t="s">
        <v>86</v>
      </c>
      <c r="AV160" s="12" t="s">
        <v>84</v>
      </c>
      <c r="AW160" s="12" t="s">
        <v>32</v>
      </c>
      <c r="AX160" s="12" t="s">
        <v>76</v>
      </c>
      <c r="AY160" s="245" t="s">
        <v>141</v>
      </c>
    </row>
    <row r="161" s="12" customFormat="1">
      <c r="B161" s="235"/>
      <c r="C161" s="236"/>
      <c r="D161" s="237" t="s">
        <v>150</v>
      </c>
      <c r="E161" s="238" t="s">
        <v>1</v>
      </c>
      <c r="F161" s="239" t="s">
        <v>872</v>
      </c>
      <c r="G161" s="236"/>
      <c r="H161" s="238" t="s">
        <v>1</v>
      </c>
      <c r="I161" s="240"/>
      <c r="J161" s="236"/>
      <c r="K161" s="236"/>
      <c r="L161" s="241"/>
      <c r="M161" s="242"/>
      <c r="N161" s="243"/>
      <c r="O161" s="243"/>
      <c r="P161" s="243"/>
      <c r="Q161" s="243"/>
      <c r="R161" s="243"/>
      <c r="S161" s="243"/>
      <c r="T161" s="244"/>
      <c r="AT161" s="245" t="s">
        <v>150</v>
      </c>
      <c r="AU161" s="245" t="s">
        <v>86</v>
      </c>
      <c r="AV161" s="12" t="s">
        <v>84</v>
      </c>
      <c r="AW161" s="12" t="s">
        <v>32</v>
      </c>
      <c r="AX161" s="12" t="s">
        <v>76</v>
      </c>
      <c r="AY161" s="245" t="s">
        <v>141</v>
      </c>
    </row>
    <row r="162" s="13" customFormat="1">
      <c r="B162" s="246"/>
      <c r="C162" s="247"/>
      <c r="D162" s="237" t="s">
        <v>150</v>
      </c>
      <c r="E162" s="248" t="s">
        <v>1</v>
      </c>
      <c r="F162" s="249" t="s">
        <v>218</v>
      </c>
      <c r="G162" s="247"/>
      <c r="H162" s="250">
        <v>7</v>
      </c>
      <c r="I162" s="251"/>
      <c r="J162" s="247"/>
      <c r="K162" s="247"/>
      <c r="L162" s="252"/>
      <c r="M162" s="257"/>
      <c r="N162" s="258"/>
      <c r="O162" s="258"/>
      <c r="P162" s="258"/>
      <c r="Q162" s="258"/>
      <c r="R162" s="258"/>
      <c r="S162" s="258"/>
      <c r="T162" s="259"/>
      <c r="AT162" s="256" t="s">
        <v>150</v>
      </c>
      <c r="AU162" s="256" t="s">
        <v>86</v>
      </c>
      <c r="AV162" s="13" t="s">
        <v>86</v>
      </c>
      <c r="AW162" s="13" t="s">
        <v>32</v>
      </c>
      <c r="AX162" s="13" t="s">
        <v>84</v>
      </c>
      <c r="AY162" s="256" t="s">
        <v>141</v>
      </c>
    </row>
    <row r="163" s="11" customFormat="1" ht="22.8" customHeight="1">
      <c r="B163" s="206"/>
      <c r="C163" s="207"/>
      <c r="D163" s="208" t="s">
        <v>75</v>
      </c>
      <c r="E163" s="220" t="s">
        <v>86</v>
      </c>
      <c r="F163" s="220" t="s">
        <v>236</v>
      </c>
      <c r="G163" s="207"/>
      <c r="H163" s="207"/>
      <c r="I163" s="210"/>
      <c r="J163" s="221">
        <f>BK163</f>
        <v>0</v>
      </c>
      <c r="K163" s="207"/>
      <c r="L163" s="212"/>
      <c r="M163" s="213"/>
      <c r="N163" s="214"/>
      <c r="O163" s="214"/>
      <c r="P163" s="215">
        <f>SUM(P164:P172)</f>
        <v>0</v>
      </c>
      <c r="Q163" s="214"/>
      <c r="R163" s="215">
        <f>SUM(R164:R172)</f>
        <v>31.733799999999999</v>
      </c>
      <c r="S163" s="214"/>
      <c r="T163" s="216">
        <f>SUM(T164:T172)</f>
        <v>0</v>
      </c>
      <c r="AR163" s="217" t="s">
        <v>84</v>
      </c>
      <c r="AT163" s="218" t="s">
        <v>75</v>
      </c>
      <c r="AU163" s="218" t="s">
        <v>84</v>
      </c>
      <c r="AY163" s="217" t="s">
        <v>141</v>
      </c>
      <c r="BK163" s="219">
        <f>SUM(BK164:BK172)</f>
        <v>0</v>
      </c>
    </row>
    <row r="164" s="1" customFormat="1" ht="36" customHeight="1">
      <c r="B164" s="37"/>
      <c r="C164" s="222" t="s">
        <v>252</v>
      </c>
      <c r="D164" s="222" t="s">
        <v>144</v>
      </c>
      <c r="E164" s="223" t="s">
        <v>1068</v>
      </c>
      <c r="F164" s="224" t="s">
        <v>1069</v>
      </c>
      <c r="G164" s="225" t="s">
        <v>201</v>
      </c>
      <c r="H164" s="226">
        <v>10</v>
      </c>
      <c r="I164" s="227"/>
      <c r="J164" s="228">
        <f>ROUND(I164*H164,2)</f>
        <v>0</v>
      </c>
      <c r="K164" s="224" t="s">
        <v>177</v>
      </c>
      <c r="L164" s="42"/>
      <c r="M164" s="229" t="s">
        <v>1</v>
      </c>
      <c r="N164" s="230" t="s">
        <v>41</v>
      </c>
      <c r="O164" s="85"/>
      <c r="P164" s="231">
        <f>O164*H164</f>
        <v>0</v>
      </c>
      <c r="Q164" s="231">
        <v>0</v>
      </c>
      <c r="R164" s="231">
        <f>Q164*H164</f>
        <v>0</v>
      </c>
      <c r="S164" s="231">
        <v>0</v>
      </c>
      <c r="T164" s="232">
        <f>S164*H164</f>
        <v>0</v>
      </c>
      <c r="AR164" s="233" t="s">
        <v>140</v>
      </c>
      <c r="AT164" s="233" t="s">
        <v>144</v>
      </c>
      <c r="AU164" s="233" t="s">
        <v>86</v>
      </c>
      <c r="AY164" s="16" t="s">
        <v>141</v>
      </c>
      <c r="BE164" s="234">
        <f>IF(N164="základní",J164,0)</f>
        <v>0</v>
      </c>
      <c r="BF164" s="234">
        <f>IF(N164="snížená",J164,0)</f>
        <v>0</v>
      </c>
      <c r="BG164" s="234">
        <f>IF(N164="zákl. přenesená",J164,0)</f>
        <v>0</v>
      </c>
      <c r="BH164" s="234">
        <f>IF(N164="sníž. přenesená",J164,0)</f>
        <v>0</v>
      </c>
      <c r="BI164" s="234">
        <f>IF(N164="nulová",J164,0)</f>
        <v>0</v>
      </c>
      <c r="BJ164" s="16" t="s">
        <v>84</v>
      </c>
      <c r="BK164" s="234">
        <f>ROUND(I164*H164,2)</f>
        <v>0</v>
      </c>
      <c r="BL164" s="16" t="s">
        <v>140</v>
      </c>
      <c r="BM164" s="233" t="s">
        <v>1070</v>
      </c>
    </row>
    <row r="165" s="1" customFormat="1">
      <c r="B165" s="37"/>
      <c r="C165" s="38"/>
      <c r="D165" s="237" t="s">
        <v>836</v>
      </c>
      <c r="E165" s="38"/>
      <c r="F165" s="286" t="s">
        <v>1071</v>
      </c>
      <c r="G165" s="38"/>
      <c r="H165" s="38"/>
      <c r="I165" s="138"/>
      <c r="J165" s="38"/>
      <c r="K165" s="38"/>
      <c r="L165" s="42"/>
      <c r="M165" s="287"/>
      <c r="N165" s="85"/>
      <c r="O165" s="85"/>
      <c r="P165" s="85"/>
      <c r="Q165" s="85"/>
      <c r="R165" s="85"/>
      <c r="S165" s="85"/>
      <c r="T165" s="86"/>
      <c r="AT165" s="16" t="s">
        <v>836</v>
      </c>
      <c r="AU165" s="16" t="s">
        <v>86</v>
      </c>
    </row>
    <row r="166" s="13" customFormat="1">
      <c r="B166" s="246"/>
      <c r="C166" s="247"/>
      <c r="D166" s="237" t="s">
        <v>150</v>
      </c>
      <c r="E166" s="248" t="s">
        <v>1</v>
      </c>
      <c r="F166" s="249" t="s">
        <v>246</v>
      </c>
      <c r="G166" s="247"/>
      <c r="H166" s="250">
        <v>10</v>
      </c>
      <c r="I166" s="251"/>
      <c r="J166" s="247"/>
      <c r="K166" s="247"/>
      <c r="L166" s="252"/>
      <c r="M166" s="257"/>
      <c r="N166" s="258"/>
      <c r="O166" s="258"/>
      <c r="P166" s="258"/>
      <c r="Q166" s="258"/>
      <c r="R166" s="258"/>
      <c r="S166" s="258"/>
      <c r="T166" s="259"/>
      <c r="AT166" s="256" t="s">
        <v>150</v>
      </c>
      <c r="AU166" s="256" t="s">
        <v>86</v>
      </c>
      <c r="AV166" s="13" t="s">
        <v>86</v>
      </c>
      <c r="AW166" s="13" t="s">
        <v>32</v>
      </c>
      <c r="AX166" s="13" t="s">
        <v>84</v>
      </c>
      <c r="AY166" s="256" t="s">
        <v>141</v>
      </c>
    </row>
    <row r="167" s="1" customFormat="1" ht="60" customHeight="1">
      <c r="B167" s="37"/>
      <c r="C167" s="222" t="s">
        <v>260</v>
      </c>
      <c r="D167" s="222" t="s">
        <v>144</v>
      </c>
      <c r="E167" s="223" t="s">
        <v>1072</v>
      </c>
      <c r="F167" s="224" t="s">
        <v>1073</v>
      </c>
      <c r="G167" s="225" t="s">
        <v>240</v>
      </c>
      <c r="H167" s="226">
        <v>140</v>
      </c>
      <c r="I167" s="227"/>
      <c r="J167" s="228">
        <f>ROUND(I167*H167,2)</f>
        <v>0</v>
      </c>
      <c r="K167" s="224" t="s">
        <v>177</v>
      </c>
      <c r="L167" s="42"/>
      <c r="M167" s="229" t="s">
        <v>1</v>
      </c>
      <c r="N167" s="230" t="s">
        <v>41</v>
      </c>
      <c r="O167" s="85"/>
      <c r="P167" s="231">
        <f>O167*H167</f>
        <v>0</v>
      </c>
      <c r="Q167" s="231">
        <v>0.22656999999999999</v>
      </c>
      <c r="R167" s="231">
        <f>Q167*H167</f>
        <v>31.719799999999999</v>
      </c>
      <c r="S167" s="231">
        <v>0</v>
      </c>
      <c r="T167" s="232">
        <f>S167*H167</f>
        <v>0</v>
      </c>
      <c r="AR167" s="233" t="s">
        <v>140</v>
      </c>
      <c r="AT167" s="233" t="s">
        <v>144</v>
      </c>
      <c r="AU167" s="233" t="s">
        <v>86</v>
      </c>
      <c r="AY167" s="16" t="s">
        <v>141</v>
      </c>
      <c r="BE167" s="234">
        <f>IF(N167="základní",J167,0)</f>
        <v>0</v>
      </c>
      <c r="BF167" s="234">
        <f>IF(N167="snížená",J167,0)</f>
        <v>0</v>
      </c>
      <c r="BG167" s="234">
        <f>IF(N167="zákl. přenesená",J167,0)</f>
        <v>0</v>
      </c>
      <c r="BH167" s="234">
        <f>IF(N167="sníž. přenesená",J167,0)</f>
        <v>0</v>
      </c>
      <c r="BI167" s="234">
        <f>IF(N167="nulová",J167,0)</f>
        <v>0</v>
      </c>
      <c r="BJ167" s="16" t="s">
        <v>84</v>
      </c>
      <c r="BK167" s="234">
        <f>ROUND(I167*H167,2)</f>
        <v>0</v>
      </c>
      <c r="BL167" s="16" t="s">
        <v>140</v>
      </c>
      <c r="BM167" s="233" t="s">
        <v>1074</v>
      </c>
    </row>
    <row r="168" s="12" customFormat="1">
      <c r="B168" s="235"/>
      <c r="C168" s="236"/>
      <c r="D168" s="237" t="s">
        <v>150</v>
      </c>
      <c r="E168" s="238" t="s">
        <v>1</v>
      </c>
      <c r="F168" s="239" t="s">
        <v>1075</v>
      </c>
      <c r="G168" s="236"/>
      <c r="H168" s="238" t="s">
        <v>1</v>
      </c>
      <c r="I168" s="240"/>
      <c r="J168" s="236"/>
      <c r="K168" s="236"/>
      <c r="L168" s="241"/>
      <c r="M168" s="242"/>
      <c r="N168" s="243"/>
      <c r="O168" s="243"/>
      <c r="P168" s="243"/>
      <c r="Q168" s="243"/>
      <c r="R168" s="243"/>
      <c r="S168" s="243"/>
      <c r="T168" s="244"/>
      <c r="AT168" s="245" t="s">
        <v>150</v>
      </c>
      <c r="AU168" s="245" t="s">
        <v>86</v>
      </c>
      <c r="AV168" s="12" t="s">
        <v>84</v>
      </c>
      <c r="AW168" s="12" t="s">
        <v>32</v>
      </c>
      <c r="AX168" s="12" t="s">
        <v>76</v>
      </c>
      <c r="AY168" s="245" t="s">
        <v>141</v>
      </c>
    </row>
    <row r="169" s="13" customFormat="1">
      <c r="B169" s="246"/>
      <c r="C169" s="247"/>
      <c r="D169" s="237" t="s">
        <v>150</v>
      </c>
      <c r="E169" s="248" t="s">
        <v>1</v>
      </c>
      <c r="F169" s="249" t="s">
        <v>1076</v>
      </c>
      <c r="G169" s="247"/>
      <c r="H169" s="250">
        <v>140</v>
      </c>
      <c r="I169" s="251"/>
      <c r="J169" s="247"/>
      <c r="K169" s="247"/>
      <c r="L169" s="252"/>
      <c r="M169" s="257"/>
      <c r="N169" s="258"/>
      <c r="O169" s="258"/>
      <c r="P169" s="258"/>
      <c r="Q169" s="258"/>
      <c r="R169" s="258"/>
      <c r="S169" s="258"/>
      <c r="T169" s="259"/>
      <c r="AT169" s="256" t="s">
        <v>150</v>
      </c>
      <c r="AU169" s="256" t="s">
        <v>86</v>
      </c>
      <c r="AV169" s="13" t="s">
        <v>86</v>
      </c>
      <c r="AW169" s="13" t="s">
        <v>32</v>
      </c>
      <c r="AX169" s="13" t="s">
        <v>84</v>
      </c>
      <c r="AY169" s="256" t="s">
        <v>141</v>
      </c>
    </row>
    <row r="170" s="1" customFormat="1" ht="16.5" customHeight="1">
      <c r="B170" s="37"/>
      <c r="C170" s="222" t="s">
        <v>267</v>
      </c>
      <c r="D170" s="222" t="s">
        <v>144</v>
      </c>
      <c r="E170" s="223" t="s">
        <v>1077</v>
      </c>
      <c r="F170" s="224" t="s">
        <v>1078</v>
      </c>
      <c r="G170" s="225" t="s">
        <v>240</v>
      </c>
      <c r="H170" s="226">
        <v>140</v>
      </c>
      <c r="I170" s="227"/>
      <c r="J170" s="228">
        <f>ROUND(I170*H170,2)</f>
        <v>0</v>
      </c>
      <c r="K170" s="224" t="s">
        <v>177</v>
      </c>
      <c r="L170" s="42"/>
      <c r="M170" s="229" t="s">
        <v>1</v>
      </c>
      <c r="N170" s="230" t="s">
        <v>41</v>
      </c>
      <c r="O170" s="85"/>
      <c r="P170" s="231">
        <f>O170*H170</f>
        <v>0</v>
      </c>
      <c r="Q170" s="231">
        <v>0.00010000000000000001</v>
      </c>
      <c r="R170" s="231">
        <f>Q170*H170</f>
        <v>0.014</v>
      </c>
      <c r="S170" s="231">
        <v>0</v>
      </c>
      <c r="T170" s="232">
        <f>S170*H170</f>
        <v>0</v>
      </c>
      <c r="AR170" s="233" t="s">
        <v>140</v>
      </c>
      <c r="AT170" s="233" t="s">
        <v>144</v>
      </c>
      <c r="AU170" s="233" t="s">
        <v>86</v>
      </c>
      <c r="AY170" s="16" t="s">
        <v>141</v>
      </c>
      <c r="BE170" s="234">
        <f>IF(N170="základní",J170,0)</f>
        <v>0</v>
      </c>
      <c r="BF170" s="234">
        <f>IF(N170="snížená",J170,0)</f>
        <v>0</v>
      </c>
      <c r="BG170" s="234">
        <f>IF(N170="zákl. přenesená",J170,0)</f>
        <v>0</v>
      </c>
      <c r="BH170" s="234">
        <f>IF(N170="sníž. přenesená",J170,0)</f>
        <v>0</v>
      </c>
      <c r="BI170" s="234">
        <f>IF(N170="nulová",J170,0)</f>
        <v>0</v>
      </c>
      <c r="BJ170" s="16" t="s">
        <v>84</v>
      </c>
      <c r="BK170" s="234">
        <f>ROUND(I170*H170,2)</f>
        <v>0</v>
      </c>
      <c r="BL170" s="16" t="s">
        <v>140</v>
      </c>
      <c r="BM170" s="233" t="s">
        <v>1079</v>
      </c>
    </row>
    <row r="171" s="1" customFormat="1">
      <c r="B171" s="37"/>
      <c r="C171" s="38"/>
      <c r="D171" s="237" t="s">
        <v>836</v>
      </c>
      <c r="E171" s="38"/>
      <c r="F171" s="286" t="s">
        <v>1080</v>
      </c>
      <c r="G171" s="38"/>
      <c r="H171" s="38"/>
      <c r="I171" s="138"/>
      <c r="J171" s="38"/>
      <c r="K171" s="38"/>
      <c r="L171" s="42"/>
      <c r="M171" s="287"/>
      <c r="N171" s="85"/>
      <c r="O171" s="85"/>
      <c r="P171" s="85"/>
      <c r="Q171" s="85"/>
      <c r="R171" s="85"/>
      <c r="S171" s="85"/>
      <c r="T171" s="86"/>
      <c r="AT171" s="16" t="s">
        <v>836</v>
      </c>
      <c r="AU171" s="16" t="s">
        <v>86</v>
      </c>
    </row>
    <row r="172" s="13" customFormat="1">
      <c r="B172" s="246"/>
      <c r="C172" s="247"/>
      <c r="D172" s="237" t="s">
        <v>150</v>
      </c>
      <c r="E172" s="248" t="s">
        <v>1</v>
      </c>
      <c r="F172" s="249" t="s">
        <v>1081</v>
      </c>
      <c r="G172" s="247"/>
      <c r="H172" s="250">
        <v>140</v>
      </c>
      <c r="I172" s="251"/>
      <c r="J172" s="247"/>
      <c r="K172" s="247"/>
      <c r="L172" s="252"/>
      <c r="M172" s="257"/>
      <c r="N172" s="258"/>
      <c r="O172" s="258"/>
      <c r="P172" s="258"/>
      <c r="Q172" s="258"/>
      <c r="R172" s="258"/>
      <c r="S172" s="258"/>
      <c r="T172" s="259"/>
      <c r="AT172" s="256" t="s">
        <v>150</v>
      </c>
      <c r="AU172" s="256" t="s">
        <v>86</v>
      </c>
      <c r="AV172" s="13" t="s">
        <v>86</v>
      </c>
      <c r="AW172" s="13" t="s">
        <v>32</v>
      </c>
      <c r="AX172" s="13" t="s">
        <v>84</v>
      </c>
      <c r="AY172" s="256" t="s">
        <v>141</v>
      </c>
    </row>
    <row r="173" s="11" customFormat="1" ht="22.8" customHeight="1">
      <c r="B173" s="206"/>
      <c r="C173" s="207"/>
      <c r="D173" s="208" t="s">
        <v>75</v>
      </c>
      <c r="E173" s="220" t="s">
        <v>753</v>
      </c>
      <c r="F173" s="220" t="s">
        <v>754</v>
      </c>
      <c r="G173" s="207"/>
      <c r="H173" s="207"/>
      <c r="I173" s="210"/>
      <c r="J173" s="221">
        <f>BK173</f>
        <v>0</v>
      </c>
      <c r="K173" s="207"/>
      <c r="L173" s="212"/>
      <c r="M173" s="213"/>
      <c r="N173" s="214"/>
      <c r="O173" s="214"/>
      <c r="P173" s="215">
        <f>SUM(P174:P175)</f>
        <v>0</v>
      </c>
      <c r="Q173" s="214"/>
      <c r="R173" s="215">
        <f>SUM(R174:R175)</f>
        <v>0</v>
      </c>
      <c r="S173" s="214"/>
      <c r="T173" s="216">
        <f>SUM(T174:T175)</f>
        <v>0</v>
      </c>
      <c r="AR173" s="217" t="s">
        <v>84</v>
      </c>
      <c r="AT173" s="218" t="s">
        <v>75</v>
      </c>
      <c r="AU173" s="218" t="s">
        <v>84</v>
      </c>
      <c r="AY173" s="217" t="s">
        <v>141</v>
      </c>
      <c r="BK173" s="219">
        <f>SUM(BK174:BK175)</f>
        <v>0</v>
      </c>
    </row>
    <row r="174" s="1" customFormat="1" ht="36" customHeight="1">
      <c r="B174" s="37"/>
      <c r="C174" s="222" t="s">
        <v>275</v>
      </c>
      <c r="D174" s="222" t="s">
        <v>144</v>
      </c>
      <c r="E174" s="223" t="s">
        <v>873</v>
      </c>
      <c r="F174" s="224" t="s">
        <v>874</v>
      </c>
      <c r="G174" s="225" t="s">
        <v>264</v>
      </c>
      <c r="H174" s="226">
        <v>833.06500000000005</v>
      </c>
      <c r="I174" s="227"/>
      <c r="J174" s="228">
        <f>ROUND(I174*H174,2)</f>
        <v>0</v>
      </c>
      <c r="K174" s="224" t="s">
        <v>177</v>
      </c>
      <c r="L174" s="42"/>
      <c r="M174" s="229" t="s">
        <v>1</v>
      </c>
      <c r="N174" s="230" t="s">
        <v>41</v>
      </c>
      <c r="O174" s="85"/>
      <c r="P174" s="231">
        <f>O174*H174</f>
        <v>0</v>
      </c>
      <c r="Q174" s="231">
        <v>0</v>
      </c>
      <c r="R174" s="231">
        <f>Q174*H174</f>
        <v>0</v>
      </c>
      <c r="S174" s="231">
        <v>0</v>
      </c>
      <c r="T174" s="232">
        <f>S174*H174</f>
        <v>0</v>
      </c>
      <c r="AR174" s="233" t="s">
        <v>140</v>
      </c>
      <c r="AT174" s="233" t="s">
        <v>144</v>
      </c>
      <c r="AU174" s="233" t="s">
        <v>86</v>
      </c>
      <c r="AY174" s="16" t="s">
        <v>141</v>
      </c>
      <c r="BE174" s="234">
        <f>IF(N174="základní",J174,0)</f>
        <v>0</v>
      </c>
      <c r="BF174" s="234">
        <f>IF(N174="snížená",J174,0)</f>
        <v>0</v>
      </c>
      <c r="BG174" s="234">
        <f>IF(N174="zákl. přenesená",J174,0)</f>
        <v>0</v>
      </c>
      <c r="BH174" s="234">
        <f>IF(N174="sníž. přenesená",J174,0)</f>
        <v>0</v>
      </c>
      <c r="BI174" s="234">
        <f>IF(N174="nulová",J174,0)</f>
        <v>0</v>
      </c>
      <c r="BJ174" s="16" t="s">
        <v>84</v>
      </c>
      <c r="BK174" s="234">
        <f>ROUND(I174*H174,2)</f>
        <v>0</v>
      </c>
      <c r="BL174" s="16" t="s">
        <v>140</v>
      </c>
      <c r="BM174" s="233" t="s">
        <v>875</v>
      </c>
    </row>
    <row r="175" s="1" customFormat="1">
      <c r="B175" s="37"/>
      <c r="C175" s="38"/>
      <c r="D175" s="237" t="s">
        <v>836</v>
      </c>
      <c r="E175" s="38"/>
      <c r="F175" s="286" t="s">
        <v>876</v>
      </c>
      <c r="G175" s="38"/>
      <c r="H175" s="38"/>
      <c r="I175" s="138"/>
      <c r="J175" s="38"/>
      <c r="K175" s="38"/>
      <c r="L175" s="42"/>
      <c r="M175" s="287"/>
      <c r="N175" s="85"/>
      <c r="O175" s="85"/>
      <c r="P175" s="85"/>
      <c r="Q175" s="85"/>
      <c r="R175" s="85"/>
      <c r="S175" s="85"/>
      <c r="T175" s="86"/>
      <c r="AT175" s="16" t="s">
        <v>836</v>
      </c>
      <c r="AU175" s="16" t="s">
        <v>86</v>
      </c>
    </row>
    <row r="176" s="11" customFormat="1" ht="22.8" customHeight="1">
      <c r="B176" s="206"/>
      <c r="C176" s="207"/>
      <c r="D176" s="208" t="s">
        <v>75</v>
      </c>
      <c r="E176" s="220" t="s">
        <v>657</v>
      </c>
      <c r="F176" s="220" t="s">
        <v>658</v>
      </c>
      <c r="G176" s="207"/>
      <c r="H176" s="207"/>
      <c r="I176" s="210"/>
      <c r="J176" s="221">
        <f>BK176</f>
        <v>0</v>
      </c>
      <c r="K176" s="207"/>
      <c r="L176" s="212"/>
      <c r="M176" s="213"/>
      <c r="N176" s="214"/>
      <c r="O176" s="214"/>
      <c r="P176" s="215">
        <f>SUM(P177:P216)</f>
        <v>0</v>
      </c>
      <c r="Q176" s="214"/>
      <c r="R176" s="215">
        <f>SUM(R177:R216)</f>
        <v>0</v>
      </c>
      <c r="S176" s="214"/>
      <c r="T176" s="216">
        <f>SUM(T177:T216)</f>
        <v>0</v>
      </c>
      <c r="AR176" s="217" t="s">
        <v>84</v>
      </c>
      <c r="AT176" s="218" t="s">
        <v>75</v>
      </c>
      <c r="AU176" s="218" t="s">
        <v>84</v>
      </c>
      <c r="AY176" s="217" t="s">
        <v>141</v>
      </c>
      <c r="BK176" s="219">
        <f>SUM(BK177:BK216)</f>
        <v>0</v>
      </c>
    </row>
    <row r="177" s="1" customFormat="1" ht="36" customHeight="1">
      <c r="B177" s="37"/>
      <c r="C177" s="222" t="s">
        <v>8</v>
      </c>
      <c r="D177" s="222" t="s">
        <v>144</v>
      </c>
      <c r="E177" s="223" t="s">
        <v>877</v>
      </c>
      <c r="F177" s="224" t="s">
        <v>878</v>
      </c>
      <c r="G177" s="225" t="s">
        <v>264</v>
      </c>
      <c r="H177" s="226">
        <v>951.60000000000002</v>
      </c>
      <c r="I177" s="227"/>
      <c r="J177" s="228">
        <f>ROUND(I177*H177,2)</f>
        <v>0</v>
      </c>
      <c r="K177" s="224" t="s">
        <v>177</v>
      </c>
      <c r="L177" s="42"/>
      <c r="M177" s="229" t="s">
        <v>1</v>
      </c>
      <c r="N177" s="230" t="s">
        <v>41</v>
      </c>
      <c r="O177" s="85"/>
      <c r="P177" s="231">
        <f>O177*H177</f>
        <v>0</v>
      </c>
      <c r="Q177" s="231">
        <v>0</v>
      </c>
      <c r="R177" s="231">
        <f>Q177*H177</f>
        <v>0</v>
      </c>
      <c r="S177" s="231">
        <v>0</v>
      </c>
      <c r="T177" s="232">
        <f>S177*H177</f>
        <v>0</v>
      </c>
      <c r="AR177" s="233" t="s">
        <v>140</v>
      </c>
      <c r="AT177" s="233" t="s">
        <v>144</v>
      </c>
      <c r="AU177" s="233" t="s">
        <v>86</v>
      </c>
      <c r="AY177" s="16" t="s">
        <v>141</v>
      </c>
      <c r="BE177" s="234">
        <f>IF(N177="základní",J177,0)</f>
        <v>0</v>
      </c>
      <c r="BF177" s="234">
        <f>IF(N177="snížená",J177,0)</f>
        <v>0</v>
      </c>
      <c r="BG177" s="234">
        <f>IF(N177="zákl. přenesená",J177,0)</f>
        <v>0</v>
      </c>
      <c r="BH177" s="234">
        <f>IF(N177="sníž. přenesená",J177,0)</f>
        <v>0</v>
      </c>
      <c r="BI177" s="234">
        <f>IF(N177="nulová",J177,0)</f>
        <v>0</v>
      </c>
      <c r="BJ177" s="16" t="s">
        <v>84</v>
      </c>
      <c r="BK177" s="234">
        <f>ROUND(I177*H177,2)</f>
        <v>0</v>
      </c>
      <c r="BL177" s="16" t="s">
        <v>140</v>
      </c>
      <c r="BM177" s="233" t="s">
        <v>879</v>
      </c>
    </row>
    <row r="178" s="1" customFormat="1">
      <c r="B178" s="37"/>
      <c r="C178" s="38"/>
      <c r="D178" s="237" t="s">
        <v>836</v>
      </c>
      <c r="E178" s="38"/>
      <c r="F178" s="286" t="s">
        <v>880</v>
      </c>
      <c r="G178" s="38"/>
      <c r="H178" s="38"/>
      <c r="I178" s="138"/>
      <c r="J178" s="38"/>
      <c r="K178" s="38"/>
      <c r="L178" s="42"/>
      <c r="M178" s="287"/>
      <c r="N178" s="85"/>
      <c r="O178" s="85"/>
      <c r="P178" s="85"/>
      <c r="Q178" s="85"/>
      <c r="R178" s="85"/>
      <c r="S178" s="85"/>
      <c r="T178" s="86"/>
      <c r="AT178" s="16" t="s">
        <v>836</v>
      </c>
      <c r="AU178" s="16" t="s">
        <v>86</v>
      </c>
    </row>
    <row r="179" s="12" customFormat="1">
      <c r="B179" s="235"/>
      <c r="C179" s="236"/>
      <c r="D179" s="237" t="s">
        <v>150</v>
      </c>
      <c r="E179" s="238" t="s">
        <v>1</v>
      </c>
      <c r="F179" s="239" t="s">
        <v>1082</v>
      </c>
      <c r="G179" s="236"/>
      <c r="H179" s="238" t="s">
        <v>1</v>
      </c>
      <c r="I179" s="240"/>
      <c r="J179" s="236"/>
      <c r="K179" s="236"/>
      <c r="L179" s="241"/>
      <c r="M179" s="242"/>
      <c r="N179" s="243"/>
      <c r="O179" s="243"/>
      <c r="P179" s="243"/>
      <c r="Q179" s="243"/>
      <c r="R179" s="243"/>
      <c r="S179" s="243"/>
      <c r="T179" s="244"/>
      <c r="AT179" s="245" t="s">
        <v>150</v>
      </c>
      <c r="AU179" s="245" t="s">
        <v>86</v>
      </c>
      <c r="AV179" s="12" t="s">
        <v>84</v>
      </c>
      <c r="AW179" s="12" t="s">
        <v>32</v>
      </c>
      <c r="AX179" s="12" t="s">
        <v>76</v>
      </c>
      <c r="AY179" s="245" t="s">
        <v>141</v>
      </c>
    </row>
    <row r="180" s="13" customFormat="1">
      <c r="B180" s="246"/>
      <c r="C180" s="247"/>
      <c r="D180" s="237" t="s">
        <v>150</v>
      </c>
      <c r="E180" s="248" t="s">
        <v>1</v>
      </c>
      <c r="F180" s="249" t="s">
        <v>1083</v>
      </c>
      <c r="G180" s="247"/>
      <c r="H180" s="250">
        <v>951.60000000000002</v>
      </c>
      <c r="I180" s="251"/>
      <c r="J180" s="247"/>
      <c r="K180" s="247"/>
      <c r="L180" s="252"/>
      <c r="M180" s="257"/>
      <c r="N180" s="258"/>
      <c r="O180" s="258"/>
      <c r="P180" s="258"/>
      <c r="Q180" s="258"/>
      <c r="R180" s="258"/>
      <c r="S180" s="258"/>
      <c r="T180" s="259"/>
      <c r="AT180" s="256" t="s">
        <v>150</v>
      </c>
      <c r="AU180" s="256" t="s">
        <v>86</v>
      </c>
      <c r="AV180" s="13" t="s">
        <v>86</v>
      </c>
      <c r="AW180" s="13" t="s">
        <v>32</v>
      </c>
      <c r="AX180" s="13" t="s">
        <v>76</v>
      </c>
      <c r="AY180" s="256" t="s">
        <v>141</v>
      </c>
    </row>
    <row r="181" s="14" customFormat="1">
      <c r="B181" s="260"/>
      <c r="C181" s="261"/>
      <c r="D181" s="237" t="s">
        <v>150</v>
      </c>
      <c r="E181" s="262" t="s">
        <v>1</v>
      </c>
      <c r="F181" s="263" t="s">
        <v>183</v>
      </c>
      <c r="G181" s="261"/>
      <c r="H181" s="264">
        <v>951.60000000000002</v>
      </c>
      <c r="I181" s="265"/>
      <c r="J181" s="261"/>
      <c r="K181" s="261"/>
      <c r="L181" s="266"/>
      <c r="M181" s="267"/>
      <c r="N181" s="268"/>
      <c r="O181" s="268"/>
      <c r="P181" s="268"/>
      <c r="Q181" s="268"/>
      <c r="R181" s="268"/>
      <c r="S181" s="268"/>
      <c r="T181" s="269"/>
      <c r="AT181" s="270" t="s">
        <v>150</v>
      </c>
      <c r="AU181" s="270" t="s">
        <v>86</v>
      </c>
      <c r="AV181" s="14" t="s">
        <v>140</v>
      </c>
      <c r="AW181" s="14" t="s">
        <v>32</v>
      </c>
      <c r="AX181" s="14" t="s">
        <v>84</v>
      </c>
      <c r="AY181" s="270" t="s">
        <v>141</v>
      </c>
    </row>
    <row r="182" s="1" customFormat="1" ht="36" customHeight="1">
      <c r="B182" s="37"/>
      <c r="C182" s="222" t="s">
        <v>291</v>
      </c>
      <c r="D182" s="222" t="s">
        <v>144</v>
      </c>
      <c r="E182" s="223" t="s">
        <v>884</v>
      </c>
      <c r="F182" s="224" t="s">
        <v>668</v>
      </c>
      <c r="G182" s="225" t="s">
        <v>264</v>
      </c>
      <c r="H182" s="226">
        <v>8564.3999999999996</v>
      </c>
      <c r="I182" s="227"/>
      <c r="J182" s="228">
        <f>ROUND(I182*H182,2)</f>
        <v>0</v>
      </c>
      <c r="K182" s="224" t="s">
        <v>177</v>
      </c>
      <c r="L182" s="42"/>
      <c r="M182" s="229" t="s">
        <v>1</v>
      </c>
      <c r="N182" s="230" t="s">
        <v>41</v>
      </c>
      <c r="O182" s="85"/>
      <c r="P182" s="231">
        <f>O182*H182</f>
        <v>0</v>
      </c>
      <c r="Q182" s="231">
        <v>0</v>
      </c>
      <c r="R182" s="231">
        <f>Q182*H182</f>
        <v>0</v>
      </c>
      <c r="S182" s="231">
        <v>0</v>
      </c>
      <c r="T182" s="232">
        <f>S182*H182</f>
        <v>0</v>
      </c>
      <c r="AR182" s="233" t="s">
        <v>140</v>
      </c>
      <c r="AT182" s="233" t="s">
        <v>144</v>
      </c>
      <c r="AU182" s="233" t="s">
        <v>86</v>
      </c>
      <c r="AY182" s="16" t="s">
        <v>141</v>
      </c>
      <c r="BE182" s="234">
        <f>IF(N182="základní",J182,0)</f>
        <v>0</v>
      </c>
      <c r="BF182" s="234">
        <f>IF(N182="snížená",J182,0)</f>
        <v>0</v>
      </c>
      <c r="BG182" s="234">
        <f>IF(N182="zákl. přenesená",J182,0)</f>
        <v>0</v>
      </c>
      <c r="BH182" s="234">
        <f>IF(N182="sníž. přenesená",J182,0)</f>
        <v>0</v>
      </c>
      <c r="BI182" s="234">
        <f>IF(N182="nulová",J182,0)</f>
        <v>0</v>
      </c>
      <c r="BJ182" s="16" t="s">
        <v>84</v>
      </c>
      <c r="BK182" s="234">
        <f>ROUND(I182*H182,2)</f>
        <v>0</v>
      </c>
      <c r="BL182" s="16" t="s">
        <v>140</v>
      </c>
      <c r="BM182" s="233" t="s">
        <v>885</v>
      </c>
    </row>
    <row r="183" s="1" customFormat="1">
      <c r="B183" s="37"/>
      <c r="C183" s="38"/>
      <c r="D183" s="237" t="s">
        <v>836</v>
      </c>
      <c r="E183" s="38"/>
      <c r="F183" s="286" t="s">
        <v>880</v>
      </c>
      <c r="G183" s="38"/>
      <c r="H183" s="38"/>
      <c r="I183" s="138"/>
      <c r="J183" s="38"/>
      <c r="K183" s="38"/>
      <c r="L183" s="42"/>
      <c r="M183" s="287"/>
      <c r="N183" s="85"/>
      <c r="O183" s="85"/>
      <c r="P183" s="85"/>
      <c r="Q183" s="85"/>
      <c r="R183" s="85"/>
      <c r="S183" s="85"/>
      <c r="T183" s="86"/>
      <c r="AT183" s="16" t="s">
        <v>836</v>
      </c>
      <c r="AU183" s="16" t="s">
        <v>86</v>
      </c>
    </row>
    <row r="184" s="12" customFormat="1">
      <c r="B184" s="235"/>
      <c r="C184" s="236"/>
      <c r="D184" s="237" t="s">
        <v>150</v>
      </c>
      <c r="E184" s="238" t="s">
        <v>1</v>
      </c>
      <c r="F184" s="239" t="s">
        <v>886</v>
      </c>
      <c r="G184" s="236"/>
      <c r="H184" s="238" t="s">
        <v>1</v>
      </c>
      <c r="I184" s="240"/>
      <c r="J184" s="236"/>
      <c r="K184" s="236"/>
      <c r="L184" s="241"/>
      <c r="M184" s="242"/>
      <c r="N184" s="243"/>
      <c r="O184" s="243"/>
      <c r="P184" s="243"/>
      <c r="Q184" s="243"/>
      <c r="R184" s="243"/>
      <c r="S184" s="243"/>
      <c r="T184" s="244"/>
      <c r="AT184" s="245" t="s">
        <v>150</v>
      </c>
      <c r="AU184" s="245" t="s">
        <v>86</v>
      </c>
      <c r="AV184" s="12" t="s">
        <v>84</v>
      </c>
      <c r="AW184" s="12" t="s">
        <v>32</v>
      </c>
      <c r="AX184" s="12" t="s">
        <v>76</v>
      </c>
      <c r="AY184" s="245" t="s">
        <v>141</v>
      </c>
    </row>
    <row r="185" s="13" customFormat="1">
      <c r="B185" s="246"/>
      <c r="C185" s="247"/>
      <c r="D185" s="237" t="s">
        <v>150</v>
      </c>
      <c r="E185" s="248" t="s">
        <v>1</v>
      </c>
      <c r="F185" s="249" t="s">
        <v>1084</v>
      </c>
      <c r="G185" s="247"/>
      <c r="H185" s="250">
        <v>8564.3999999999996</v>
      </c>
      <c r="I185" s="251"/>
      <c r="J185" s="247"/>
      <c r="K185" s="247"/>
      <c r="L185" s="252"/>
      <c r="M185" s="257"/>
      <c r="N185" s="258"/>
      <c r="O185" s="258"/>
      <c r="P185" s="258"/>
      <c r="Q185" s="258"/>
      <c r="R185" s="258"/>
      <c r="S185" s="258"/>
      <c r="T185" s="259"/>
      <c r="AT185" s="256" t="s">
        <v>150</v>
      </c>
      <c r="AU185" s="256" t="s">
        <v>86</v>
      </c>
      <c r="AV185" s="13" t="s">
        <v>86</v>
      </c>
      <c r="AW185" s="13" t="s">
        <v>32</v>
      </c>
      <c r="AX185" s="13" t="s">
        <v>84</v>
      </c>
      <c r="AY185" s="256" t="s">
        <v>141</v>
      </c>
    </row>
    <row r="186" s="1" customFormat="1" ht="36" customHeight="1">
      <c r="B186" s="37"/>
      <c r="C186" s="222" t="s">
        <v>296</v>
      </c>
      <c r="D186" s="222" t="s">
        <v>144</v>
      </c>
      <c r="E186" s="223" t="s">
        <v>703</v>
      </c>
      <c r="F186" s="224" t="s">
        <v>704</v>
      </c>
      <c r="G186" s="225" t="s">
        <v>264</v>
      </c>
      <c r="H186" s="226">
        <v>951.60000000000002</v>
      </c>
      <c r="I186" s="227"/>
      <c r="J186" s="228">
        <f>ROUND(I186*H186,2)</f>
        <v>0</v>
      </c>
      <c r="K186" s="224" t="s">
        <v>177</v>
      </c>
      <c r="L186" s="42"/>
      <c r="M186" s="229" t="s">
        <v>1</v>
      </c>
      <c r="N186" s="230" t="s">
        <v>41</v>
      </c>
      <c r="O186" s="85"/>
      <c r="P186" s="231">
        <f>O186*H186</f>
        <v>0</v>
      </c>
      <c r="Q186" s="231">
        <v>0</v>
      </c>
      <c r="R186" s="231">
        <f>Q186*H186</f>
        <v>0</v>
      </c>
      <c r="S186" s="231">
        <v>0</v>
      </c>
      <c r="T186" s="232">
        <f>S186*H186</f>
        <v>0</v>
      </c>
      <c r="AR186" s="233" t="s">
        <v>140</v>
      </c>
      <c r="AT186" s="233" t="s">
        <v>144</v>
      </c>
      <c r="AU186" s="233" t="s">
        <v>86</v>
      </c>
      <c r="AY186" s="16" t="s">
        <v>141</v>
      </c>
      <c r="BE186" s="234">
        <f>IF(N186="základní",J186,0)</f>
        <v>0</v>
      </c>
      <c r="BF186" s="234">
        <f>IF(N186="snížená",J186,0)</f>
        <v>0</v>
      </c>
      <c r="BG186" s="234">
        <f>IF(N186="zákl. přenesená",J186,0)</f>
        <v>0</v>
      </c>
      <c r="BH186" s="234">
        <f>IF(N186="sníž. přenesená",J186,0)</f>
        <v>0</v>
      </c>
      <c r="BI186" s="234">
        <f>IF(N186="nulová",J186,0)</f>
        <v>0</v>
      </c>
      <c r="BJ186" s="16" t="s">
        <v>84</v>
      </c>
      <c r="BK186" s="234">
        <f>ROUND(I186*H186,2)</f>
        <v>0</v>
      </c>
      <c r="BL186" s="16" t="s">
        <v>140</v>
      </c>
      <c r="BM186" s="233" t="s">
        <v>888</v>
      </c>
    </row>
    <row r="187" s="1" customFormat="1">
      <c r="B187" s="37"/>
      <c r="C187" s="38"/>
      <c r="D187" s="237" t="s">
        <v>836</v>
      </c>
      <c r="E187" s="38"/>
      <c r="F187" s="286" t="s">
        <v>889</v>
      </c>
      <c r="G187" s="38"/>
      <c r="H187" s="38"/>
      <c r="I187" s="138"/>
      <c r="J187" s="38"/>
      <c r="K187" s="38"/>
      <c r="L187" s="42"/>
      <c r="M187" s="287"/>
      <c r="N187" s="85"/>
      <c r="O187" s="85"/>
      <c r="P187" s="85"/>
      <c r="Q187" s="85"/>
      <c r="R187" s="85"/>
      <c r="S187" s="85"/>
      <c r="T187" s="86"/>
      <c r="AT187" s="16" t="s">
        <v>836</v>
      </c>
      <c r="AU187" s="16" t="s">
        <v>86</v>
      </c>
    </row>
    <row r="188" s="12" customFormat="1">
      <c r="B188" s="235"/>
      <c r="C188" s="236"/>
      <c r="D188" s="237" t="s">
        <v>150</v>
      </c>
      <c r="E188" s="238" t="s">
        <v>1</v>
      </c>
      <c r="F188" s="239" t="s">
        <v>1085</v>
      </c>
      <c r="G188" s="236"/>
      <c r="H188" s="238" t="s">
        <v>1</v>
      </c>
      <c r="I188" s="240"/>
      <c r="J188" s="236"/>
      <c r="K188" s="236"/>
      <c r="L188" s="241"/>
      <c r="M188" s="242"/>
      <c r="N188" s="243"/>
      <c r="O188" s="243"/>
      <c r="P188" s="243"/>
      <c r="Q188" s="243"/>
      <c r="R188" s="243"/>
      <c r="S188" s="243"/>
      <c r="T188" s="244"/>
      <c r="AT188" s="245" t="s">
        <v>150</v>
      </c>
      <c r="AU188" s="245" t="s">
        <v>86</v>
      </c>
      <c r="AV188" s="12" t="s">
        <v>84</v>
      </c>
      <c r="AW188" s="12" t="s">
        <v>32</v>
      </c>
      <c r="AX188" s="12" t="s">
        <v>76</v>
      </c>
      <c r="AY188" s="245" t="s">
        <v>141</v>
      </c>
    </row>
    <row r="189" s="13" customFormat="1">
      <c r="B189" s="246"/>
      <c r="C189" s="247"/>
      <c r="D189" s="237" t="s">
        <v>150</v>
      </c>
      <c r="E189" s="248" t="s">
        <v>1</v>
      </c>
      <c r="F189" s="249" t="s">
        <v>1086</v>
      </c>
      <c r="G189" s="247"/>
      <c r="H189" s="250">
        <v>854</v>
      </c>
      <c r="I189" s="251"/>
      <c r="J189" s="247"/>
      <c r="K189" s="247"/>
      <c r="L189" s="252"/>
      <c r="M189" s="257"/>
      <c r="N189" s="258"/>
      <c r="O189" s="258"/>
      <c r="P189" s="258"/>
      <c r="Q189" s="258"/>
      <c r="R189" s="258"/>
      <c r="S189" s="258"/>
      <c r="T189" s="259"/>
      <c r="AT189" s="256" t="s">
        <v>150</v>
      </c>
      <c r="AU189" s="256" t="s">
        <v>86</v>
      </c>
      <c r="AV189" s="13" t="s">
        <v>86</v>
      </c>
      <c r="AW189" s="13" t="s">
        <v>32</v>
      </c>
      <c r="AX189" s="13" t="s">
        <v>76</v>
      </c>
      <c r="AY189" s="256" t="s">
        <v>141</v>
      </c>
    </row>
    <row r="190" s="12" customFormat="1">
      <c r="B190" s="235"/>
      <c r="C190" s="236"/>
      <c r="D190" s="237" t="s">
        <v>150</v>
      </c>
      <c r="E190" s="238" t="s">
        <v>1</v>
      </c>
      <c r="F190" s="239" t="s">
        <v>1087</v>
      </c>
      <c r="G190" s="236"/>
      <c r="H190" s="238" t="s">
        <v>1</v>
      </c>
      <c r="I190" s="240"/>
      <c r="J190" s="236"/>
      <c r="K190" s="236"/>
      <c r="L190" s="241"/>
      <c r="M190" s="242"/>
      <c r="N190" s="243"/>
      <c r="O190" s="243"/>
      <c r="P190" s="243"/>
      <c r="Q190" s="243"/>
      <c r="R190" s="243"/>
      <c r="S190" s="243"/>
      <c r="T190" s="244"/>
      <c r="AT190" s="245" t="s">
        <v>150</v>
      </c>
      <c r="AU190" s="245" t="s">
        <v>86</v>
      </c>
      <c r="AV190" s="12" t="s">
        <v>84</v>
      </c>
      <c r="AW190" s="12" t="s">
        <v>32</v>
      </c>
      <c r="AX190" s="12" t="s">
        <v>76</v>
      </c>
      <c r="AY190" s="245" t="s">
        <v>141</v>
      </c>
    </row>
    <row r="191" s="13" customFormat="1">
      <c r="B191" s="246"/>
      <c r="C191" s="247"/>
      <c r="D191" s="237" t="s">
        <v>150</v>
      </c>
      <c r="E191" s="248" t="s">
        <v>1</v>
      </c>
      <c r="F191" s="249" t="s">
        <v>1088</v>
      </c>
      <c r="G191" s="247"/>
      <c r="H191" s="250">
        <v>97.599999999999994</v>
      </c>
      <c r="I191" s="251"/>
      <c r="J191" s="247"/>
      <c r="K191" s="247"/>
      <c r="L191" s="252"/>
      <c r="M191" s="257"/>
      <c r="N191" s="258"/>
      <c r="O191" s="258"/>
      <c r="P191" s="258"/>
      <c r="Q191" s="258"/>
      <c r="R191" s="258"/>
      <c r="S191" s="258"/>
      <c r="T191" s="259"/>
      <c r="AT191" s="256" t="s">
        <v>150</v>
      </c>
      <c r="AU191" s="256" t="s">
        <v>86</v>
      </c>
      <c r="AV191" s="13" t="s">
        <v>86</v>
      </c>
      <c r="AW191" s="13" t="s">
        <v>32</v>
      </c>
      <c r="AX191" s="13" t="s">
        <v>76</v>
      </c>
      <c r="AY191" s="256" t="s">
        <v>141</v>
      </c>
    </row>
    <row r="192" s="14" customFormat="1">
      <c r="B192" s="260"/>
      <c r="C192" s="261"/>
      <c r="D192" s="237" t="s">
        <v>150</v>
      </c>
      <c r="E192" s="262" t="s">
        <v>1</v>
      </c>
      <c r="F192" s="263" t="s">
        <v>183</v>
      </c>
      <c r="G192" s="261"/>
      <c r="H192" s="264">
        <v>951.60000000000002</v>
      </c>
      <c r="I192" s="265"/>
      <c r="J192" s="261"/>
      <c r="K192" s="261"/>
      <c r="L192" s="266"/>
      <c r="M192" s="267"/>
      <c r="N192" s="268"/>
      <c r="O192" s="268"/>
      <c r="P192" s="268"/>
      <c r="Q192" s="268"/>
      <c r="R192" s="268"/>
      <c r="S192" s="268"/>
      <c r="T192" s="269"/>
      <c r="AT192" s="270" t="s">
        <v>150</v>
      </c>
      <c r="AU192" s="270" t="s">
        <v>86</v>
      </c>
      <c r="AV192" s="14" t="s">
        <v>140</v>
      </c>
      <c r="AW192" s="14" t="s">
        <v>32</v>
      </c>
      <c r="AX192" s="14" t="s">
        <v>84</v>
      </c>
      <c r="AY192" s="270" t="s">
        <v>141</v>
      </c>
    </row>
    <row r="193" s="1" customFormat="1" ht="36" customHeight="1">
      <c r="B193" s="37"/>
      <c r="C193" s="222" t="s">
        <v>304</v>
      </c>
      <c r="D193" s="222" t="s">
        <v>144</v>
      </c>
      <c r="E193" s="223" t="s">
        <v>672</v>
      </c>
      <c r="F193" s="224" t="s">
        <v>673</v>
      </c>
      <c r="G193" s="225" t="s">
        <v>264</v>
      </c>
      <c r="H193" s="226">
        <v>239.09999999999999</v>
      </c>
      <c r="I193" s="227"/>
      <c r="J193" s="228">
        <f>ROUND(I193*H193,2)</f>
        <v>0</v>
      </c>
      <c r="K193" s="224" t="s">
        <v>177</v>
      </c>
      <c r="L193" s="42"/>
      <c r="M193" s="229" t="s">
        <v>1</v>
      </c>
      <c r="N193" s="230" t="s">
        <v>41</v>
      </c>
      <c r="O193" s="85"/>
      <c r="P193" s="231">
        <f>O193*H193</f>
        <v>0</v>
      </c>
      <c r="Q193" s="231">
        <v>0</v>
      </c>
      <c r="R193" s="231">
        <f>Q193*H193</f>
        <v>0</v>
      </c>
      <c r="S193" s="231">
        <v>0</v>
      </c>
      <c r="T193" s="232">
        <f>S193*H193</f>
        <v>0</v>
      </c>
      <c r="AR193" s="233" t="s">
        <v>140</v>
      </c>
      <c r="AT193" s="233" t="s">
        <v>144</v>
      </c>
      <c r="AU193" s="233" t="s">
        <v>86</v>
      </c>
      <c r="AY193" s="16" t="s">
        <v>141</v>
      </c>
      <c r="BE193" s="234">
        <f>IF(N193="základní",J193,0)</f>
        <v>0</v>
      </c>
      <c r="BF193" s="234">
        <f>IF(N193="snížená",J193,0)</f>
        <v>0</v>
      </c>
      <c r="BG193" s="234">
        <f>IF(N193="zákl. přenesená",J193,0)</f>
        <v>0</v>
      </c>
      <c r="BH193" s="234">
        <f>IF(N193="sníž. přenesená",J193,0)</f>
        <v>0</v>
      </c>
      <c r="BI193" s="234">
        <f>IF(N193="nulová",J193,0)</f>
        <v>0</v>
      </c>
      <c r="BJ193" s="16" t="s">
        <v>84</v>
      </c>
      <c r="BK193" s="234">
        <f>ROUND(I193*H193,2)</f>
        <v>0</v>
      </c>
      <c r="BL193" s="16" t="s">
        <v>140</v>
      </c>
      <c r="BM193" s="233" t="s">
        <v>891</v>
      </c>
    </row>
    <row r="194" s="1" customFormat="1">
      <c r="B194" s="37"/>
      <c r="C194" s="38"/>
      <c r="D194" s="237" t="s">
        <v>836</v>
      </c>
      <c r="E194" s="38"/>
      <c r="F194" s="286" t="s">
        <v>892</v>
      </c>
      <c r="G194" s="38"/>
      <c r="H194" s="38"/>
      <c r="I194" s="138"/>
      <c r="J194" s="38"/>
      <c r="K194" s="38"/>
      <c r="L194" s="42"/>
      <c r="M194" s="287"/>
      <c r="N194" s="85"/>
      <c r="O194" s="85"/>
      <c r="P194" s="85"/>
      <c r="Q194" s="85"/>
      <c r="R194" s="85"/>
      <c r="S194" s="85"/>
      <c r="T194" s="86"/>
      <c r="AT194" s="16" t="s">
        <v>836</v>
      </c>
      <c r="AU194" s="16" t="s">
        <v>86</v>
      </c>
    </row>
    <row r="195" s="12" customFormat="1">
      <c r="B195" s="235"/>
      <c r="C195" s="236"/>
      <c r="D195" s="237" t="s">
        <v>150</v>
      </c>
      <c r="E195" s="238" t="s">
        <v>1</v>
      </c>
      <c r="F195" s="239" t="s">
        <v>1089</v>
      </c>
      <c r="G195" s="236"/>
      <c r="H195" s="238" t="s">
        <v>1</v>
      </c>
      <c r="I195" s="240"/>
      <c r="J195" s="236"/>
      <c r="K195" s="236"/>
      <c r="L195" s="241"/>
      <c r="M195" s="242"/>
      <c r="N195" s="243"/>
      <c r="O195" s="243"/>
      <c r="P195" s="243"/>
      <c r="Q195" s="243"/>
      <c r="R195" s="243"/>
      <c r="S195" s="243"/>
      <c r="T195" s="244"/>
      <c r="AT195" s="245" t="s">
        <v>150</v>
      </c>
      <c r="AU195" s="245" t="s">
        <v>86</v>
      </c>
      <c r="AV195" s="12" t="s">
        <v>84</v>
      </c>
      <c r="AW195" s="12" t="s">
        <v>32</v>
      </c>
      <c r="AX195" s="12" t="s">
        <v>76</v>
      </c>
      <c r="AY195" s="245" t="s">
        <v>141</v>
      </c>
    </row>
    <row r="196" s="13" customFormat="1">
      <c r="B196" s="246"/>
      <c r="C196" s="247"/>
      <c r="D196" s="237" t="s">
        <v>150</v>
      </c>
      <c r="E196" s="248" t="s">
        <v>1</v>
      </c>
      <c r="F196" s="249" t="s">
        <v>1090</v>
      </c>
      <c r="G196" s="247"/>
      <c r="H196" s="250">
        <v>183</v>
      </c>
      <c r="I196" s="251"/>
      <c r="J196" s="247"/>
      <c r="K196" s="247"/>
      <c r="L196" s="252"/>
      <c r="M196" s="257"/>
      <c r="N196" s="258"/>
      <c r="O196" s="258"/>
      <c r="P196" s="258"/>
      <c r="Q196" s="258"/>
      <c r="R196" s="258"/>
      <c r="S196" s="258"/>
      <c r="T196" s="259"/>
      <c r="AT196" s="256" t="s">
        <v>150</v>
      </c>
      <c r="AU196" s="256" t="s">
        <v>86</v>
      </c>
      <c r="AV196" s="13" t="s">
        <v>86</v>
      </c>
      <c r="AW196" s="13" t="s">
        <v>32</v>
      </c>
      <c r="AX196" s="13" t="s">
        <v>76</v>
      </c>
      <c r="AY196" s="256" t="s">
        <v>141</v>
      </c>
    </row>
    <row r="197" s="12" customFormat="1">
      <c r="B197" s="235"/>
      <c r="C197" s="236"/>
      <c r="D197" s="237" t="s">
        <v>150</v>
      </c>
      <c r="E197" s="238" t="s">
        <v>1</v>
      </c>
      <c r="F197" s="239" t="s">
        <v>1091</v>
      </c>
      <c r="G197" s="236"/>
      <c r="H197" s="238" t="s">
        <v>1</v>
      </c>
      <c r="I197" s="240"/>
      <c r="J197" s="236"/>
      <c r="K197" s="236"/>
      <c r="L197" s="241"/>
      <c r="M197" s="242"/>
      <c r="N197" s="243"/>
      <c r="O197" s="243"/>
      <c r="P197" s="243"/>
      <c r="Q197" s="243"/>
      <c r="R197" s="243"/>
      <c r="S197" s="243"/>
      <c r="T197" s="244"/>
      <c r="AT197" s="245" t="s">
        <v>150</v>
      </c>
      <c r="AU197" s="245" t="s">
        <v>86</v>
      </c>
      <c r="AV197" s="12" t="s">
        <v>84</v>
      </c>
      <c r="AW197" s="12" t="s">
        <v>32</v>
      </c>
      <c r="AX197" s="12" t="s">
        <v>76</v>
      </c>
      <c r="AY197" s="245" t="s">
        <v>141</v>
      </c>
    </row>
    <row r="198" s="13" customFormat="1">
      <c r="B198" s="246"/>
      <c r="C198" s="247"/>
      <c r="D198" s="237" t="s">
        <v>150</v>
      </c>
      <c r="E198" s="248" t="s">
        <v>1</v>
      </c>
      <c r="F198" s="249" t="s">
        <v>1092</v>
      </c>
      <c r="G198" s="247"/>
      <c r="H198" s="250">
        <v>14.85</v>
      </c>
      <c r="I198" s="251"/>
      <c r="J198" s="247"/>
      <c r="K198" s="247"/>
      <c r="L198" s="252"/>
      <c r="M198" s="257"/>
      <c r="N198" s="258"/>
      <c r="O198" s="258"/>
      <c r="P198" s="258"/>
      <c r="Q198" s="258"/>
      <c r="R198" s="258"/>
      <c r="S198" s="258"/>
      <c r="T198" s="259"/>
      <c r="AT198" s="256" t="s">
        <v>150</v>
      </c>
      <c r="AU198" s="256" t="s">
        <v>86</v>
      </c>
      <c r="AV198" s="13" t="s">
        <v>86</v>
      </c>
      <c r="AW198" s="13" t="s">
        <v>32</v>
      </c>
      <c r="AX198" s="13" t="s">
        <v>76</v>
      </c>
      <c r="AY198" s="256" t="s">
        <v>141</v>
      </c>
    </row>
    <row r="199" s="12" customFormat="1">
      <c r="B199" s="235"/>
      <c r="C199" s="236"/>
      <c r="D199" s="237" t="s">
        <v>150</v>
      </c>
      <c r="E199" s="238" t="s">
        <v>1</v>
      </c>
      <c r="F199" s="239" t="s">
        <v>902</v>
      </c>
      <c r="G199" s="236"/>
      <c r="H199" s="238" t="s">
        <v>1</v>
      </c>
      <c r="I199" s="240"/>
      <c r="J199" s="236"/>
      <c r="K199" s="236"/>
      <c r="L199" s="241"/>
      <c r="M199" s="242"/>
      <c r="N199" s="243"/>
      <c r="O199" s="243"/>
      <c r="P199" s="243"/>
      <c r="Q199" s="243"/>
      <c r="R199" s="243"/>
      <c r="S199" s="243"/>
      <c r="T199" s="244"/>
      <c r="AT199" s="245" t="s">
        <v>150</v>
      </c>
      <c r="AU199" s="245" t="s">
        <v>86</v>
      </c>
      <c r="AV199" s="12" t="s">
        <v>84</v>
      </c>
      <c r="AW199" s="12" t="s">
        <v>32</v>
      </c>
      <c r="AX199" s="12" t="s">
        <v>76</v>
      </c>
      <c r="AY199" s="245" t="s">
        <v>141</v>
      </c>
    </row>
    <row r="200" s="13" customFormat="1">
      <c r="B200" s="246"/>
      <c r="C200" s="247"/>
      <c r="D200" s="237" t="s">
        <v>150</v>
      </c>
      <c r="E200" s="248" t="s">
        <v>1</v>
      </c>
      <c r="F200" s="249" t="s">
        <v>1093</v>
      </c>
      <c r="G200" s="247"/>
      <c r="H200" s="250">
        <v>41.25</v>
      </c>
      <c r="I200" s="251"/>
      <c r="J200" s="247"/>
      <c r="K200" s="247"/>
      <c r="L200" s="252"/>
      <c r="M200" s="257"/>
      <c r="N200" s="258"/>
      <c r="O200" s="258"/>
      <c r="P200" s="258"/>
      <c r="Q200" s="258"/>
      <c r="R200" s="258"/>
      <c r="S200" s="258"/>
      <c r="T200" s="259"/>
      <c r="AT200" s="256" t="s">
        <v>150</v>
      </c>
      <c r="AU200" s="256" t="s">
        <v>86</v>
      </c>
      <c r="AV200" s="13" t="s">
        <v>86</v>
      </c>
      <c r="AW200" s="13" t="s">
        <v>32</v>
      </c>
      <c r="AX200" s="13" t="s">
        <v>76</v>
      </c>
      <c r="AY200" s="256" t="s">
        <v>141</v>
      </c>
    </row>
    <row r="201" s="14" customFormat="1">
      <c r="B201" s="260"/>
      <c r="C201" s="261"/>
      <c r="D201" s="237" t="s">
        <v>150</v>
      </c>
      <c r="E201" s="262" t="s">
        <v>1</v>
      </c>
      <c r="F201" s="263" t="s">
        <v>183</v>
      </c>
      <c r="G201" s="261"/>
      <c r="H201" s="264">
        <v>239.09999999999999</v>
      </c>
      <c r="I201" s="265"/>
      <c r="J201" s="261"/>
      <c r="K201" s="261"/>
      <c r="L201" s="266"/>
      <c r="M201" s="267"/>
      <c r="N201" s="268"/>
      <c r="O201" s="268"/>
      <c r="P201" s="268"/>
      <c r="Q201" s="268"/>
      <c r="R201" s="268"/>
      <c r="S201" s="268"/>
      <c r="T201" s="269"/>
      <c r="AT201" s="270" t="s">
        <v>150</v>
      </c>
      <c r="AU201" s="270" t="s">
        <v>86</v>
      </c>
      <c r="AV201" s="14" t="s">
        <v>140</v>
      </c>
      <c r="AW201" s="14" t="s">
        <v>32</v>
      </c>
      <c r="AX201" s="14" t="s">
        <v>84</v>
      </c>
      <c r="AY201" s="270" t="s">
        <v>141</v>
      </c>
    </row>
    <row r="202" s="1" customFormat="1" ht="48" customHeight="1">
      <c r="B202" s="37"/>
      <c r="C202" s="222" t="s">
        <v>312</v>
      </c>
      <c r="D202" s="222" t="s">
        <v>144</v>
      </c>
      <c r="E202" s="223" t="s">
        <v>683</v>
      </c>
      <c r="F202" s="224" t="s">
        <v>684</v>
      </c>
      <c r="G202" s="225" t="s">
        <v>264</v>
      </c>
      <c r="H202" s="226">
        <v>2151.9000000000001</v>
      </c>
      <c r="I202" s="227"/>
      <c r="J202" s="228">
        <f>ROUND(I202*H202,2)</f>
        <v>0</v>
      </c>
      <c r="K202" s="224" t="s">
        <v>177</v>
      </c>
      <c r="L202" s="42"/>
      <c r="M202" s="229" t="s">
        <v>1</v>
      </c>
      <c r="N202" s="230" t="s">
        <v>41</v>
      </c>
      <c r="O202" s="85"/>
      <c r="P202" s="231">
        <f>O202*H202</f>
        <v>0</v>
      </c>
      <c r="Q202" s="231">
        <v>0</v>
      </c>
      <c r="R202" s="231">
        <f>Q202*H202</f>
        <v>0</v>
      </c>
      <c r="S202" s="231">
        <v>0</v>
      </c>
      <c r="T202" s="232">
        <f>S202*H202</f>
        <v>0</v>
      </c>
      <c r="AR202" s="233" t="s">
        <v>140</v>
      </c>
      <c r="AT202" s="233" t="s">
        <v>144</v>
      </c>
      <c r="AU202" s="233" t="s">
        <v>86</v>
      </c>
      <c r="AY202" s="16" t="s">
        <v>141</v>
      </c>
      <c r="BE202" s="234">
        <f>IF(N202="základní",J202,0)</f>
        <v>0</v>
      </c>
      <c r="BF202" s="234">
        <f>IF(N202="snížená",J202,0)</f>
        <v>0</v>
      </c>
      <c r="BG202" s="234">
        <f>IF(N202="zákl. přenesená",J202,0)</f>
        <v>0</v>
      </c>
      <c r="BH202" s="234">
        <f>IF(N202="sníž. přenesená",J202,0)</f>
        <v>0</v>
      </c>
      <c r="BI202" s="234">
        <f>IF(N202="nulová",J202,0)</f>
        <v>0</v>
      </c>
      <c r="BJ202" s="16" t="s">
        <v>84</v>
      </c>
      <c r="BK202" s="234">
        <f>ROUND(I202*H202,2)</f>
        <v>0</v>
      </c>
      <c r="BL202" s="16" t="s">
        <v>140</v>
      </c>
      <c r="BM202" s="233" t="s">
        <v>897</v>
      </c>
    </row>
    <row r="203" s="1" customFormat="1">
      <c r="B203" s="37"/>
      <c r="C203" s="38"/>
      <c r="D203" s="237" t="s">
        <v>836</v>
      </c>
      <c r="E203" s="38"/>
      <c r="F203" s="286" t="s">
        <v>892</v>
      </c>
      <c r="G203" s="38"/>
      <c r="H203" s="38"/>
      <c r="I203" s="138"/>
      <c r="J203" s="38"/>
      <c r="K203" s="38"/>
      <c r="L203" s="42"/>
      <c r="M203" s="287"/>
      <c r="N203" s="85"/>
      <c r="O203" s="85"/>
      <c r="P203" s="85"/>
      <c r="Q203" s="85"/>
      <c r="R203" s="85"/>
      <c r="S203" s="85"/>
      <c r="T203" s="86"/>
      <c r="AT203" s="16" t="s">
        <v>836</v>
      </c>
      <c r="AU203" s="16" t="s">
        <v>86</v>
      </c>
    </row>
    <row r="204" s="12" customFormat="1">
      <c r="B204" s="235"/>
      <c r="C204" s="236"/>
      <c r="D204" s="237" t="s">
        <v>150</v>
      </c>
      <c r="E204" s="238" t="s">
        <v>1</v>
      </c>
      <c r="F204" s="239" t="s">
        <v>886</v>
      </c>
      <c r="G204" s="236"/>
      <c r="H204" s="238" t="s">
        <v>1</v>
      </c>
      <c r="I204" s="240"/>
      <c r="J204" s="236"/>
      <c r="K204" s="236"/>
      <c r="L204" s="241"/>
      <c r="M204" s="242"/>
      <c r="N204" s="243"/>
      <c r="O204" s="243"/>
      <c r="P204" s="243"/>
      <c r="Q204" s="243"/>
      <c r="R204" s="243"/>
      <c r="S204" s="243"/>
      <c r="T204" s="244"/>
      <c r="AT204" s="245" t="s">
        <v>150</v>
      </c>
      <c r="AU204" s="245" t="s">
        <v>86</v>
      </c>
      <c r="AV204" s="12" t="s">
        <v>84</v>
      </c>
      <c r="AW204" s="12" t="s">
        <v>32</v>
      </c>
      <c r="AX204" s="12" t="s">
        <v>76</v>
      </c>
      <c r="AY204" s="245" t="s">
        <v>141</v>
      </c>
    </row>
    <row r="205" s="13" customFormat="1">
      <c r="B205" s="246"/>
      <c r="C205" s="247"/>
      <c r="D205" s="237" t="s">
        <v>150</v>
      </c>
      <c r="E205" s="248" t="s">
        <v>1</v>
      </c>
      <c r="F205" s="249" t="s">
        <v>1094</v>
      </c>
      <c r="G205" s="247"/>
      <c r="H205" s="250">
        <v>2151.9000000000001</v>
      </c>
      <c r="I205" s="251"/>
      <c r="J205" s="247"/>
      <c r="K205" s="247"/>
      <c r="L205" s="252"/>
      <c r="M205" s="257"/>
      <c r="N205" s="258"/>
      <c r="O205" s="258"/>
      <c r="P205" s="258"/>
      <c r="Q205" s="258"/>
      <c r="R205" s="258"/>
      <c r="S205" s="258"/>
      <c r="T205" s="259"/>
      <c r="AT205" s="256" t="s">
        <v>150</v>
      </c>
      <c r="AU205" s="256" t="s">
        <v>86</v>
      </c>
      <c r="AV205" s="13" t="s">
        <v>86</v>
      </c>
      <c r="AW205" s="13" t="s">
        <v>32</v>
      </c>
      <c r="AX205" s="13" t="s">
        <v>84</v>
      </c>
      <c r="AY205" s="256" t="s">
        <v>141</v>
      </c>
    </row>
    <row r="206" s="1" customFormat="1" ht="24" customHeight="1">
      <c r="B206" s="37"/>
      <c r="C206" s="222" t="s">
        <v>318</v>
      </c>
      <c r="D206" s="222" t="s">
        <v>144</v>
      </c>
      <c r="E206" s="223" t="s">
        <v>899</v>
      </c>
      <c r="F206" s="224" t="s">
        <v>900</v>
      </c>
      <c r="G206" s="225" t="s">
        <v>264</v>
      </c>
      <c r="H206" s="226">
        <v>56.100000000000001</v>
      </c>
      <c r="I206" s="227"/>
      <c r="J206" s="228">
        <f>ROUND(I206*H206,2)</f>
        <v>0</v>
      </c>
      <c r="K206" s="224" t="s">
        <v>1</v>
      </c>
      <c r="L206" s="42"/>
      <c r="M206" s="229" t="s">
        <v>1</v>
      </c>
      <c r="N206" s="230" t="s">
        <v>41</v>
      </c>
      <c r="O206" s="85"/>
      <c r="P206" s="231">
        <f>O206*H206</f>
        <v>0</v>
      </c>
      <c r="Q206" s="231">
        <v>0</v>
      </c>
      <c r="R206" s="231">
        <f>Q206*H206</f>
        <v>0</v>
      </c>
      <c r="S206" s="231">
        <v>0</v>
      </c>
      <c r="T206" s="232">
        <f>S206*H206</f>
        <v>0</v>
      </c>
      <c r="AR206" s="233" t="s">
        <v>140</v>
      </c>
      <c r="AT206" s="233" t="s">
        <v>144</v>
      </c>
      <c r="AU206" s="233" t="s">
        <v>86</v>
      </c>
      <c r="AY206" s="16" t="s">
        <v>141</v>
      </c>
      <c r="BE206" s="234">
        <f>IF(N206="základní",J206,0)</f>
        <v>0</v>
      </c>
      <c r="BF206" s="234">
        <f>IF(N206="snížená",J206,0)</f>
        <v>0</v>
      </c>
      <c r="BG206" s="234">
        <f>IF(N206="zákl. přenesená",J206,0)</f>
        <v>0</v>
      </c>
      <c r="BH206" s="234">
        <f>IF(N206="sníž. přenesená",J206,0)</f>
        <v>0</v>
      </c>
      <c r="BI206" s="234">
        <f>IF(N206="nulová",J206,0)</f>
        <v>0</v>
      </c>
      <c r="BJ206" s="16" t="s">
        <v>84</v>
      </c>
      <c r="BK206" s="234">
        <f>ROUND(I206*H206,2)</f>
        <v>0</v>
      </c>
      <c r="BL206" s="16" t="s">
        <v>140</v>
      </c>
      <c r="BM206" s="233" t="s">
        <v>901</v>
      </c>
    </row>
    <row r="207" s="12" customFormat="1">
      <c r="B207" s="235"/>
      <c r="C207" s="236"/>
      <c r="D207" s="237" t="s">
        <v>150</v>
      </c>
      <c r="E207" s="238" t="s">
        <v>1</v>
      </c>
      <c r="F207" s="239" t="s">
        <v>1091</v>
      </c>
      <c r="G207" s="236"/>
      <c r="H207" s="238" t="s">
        <v>1</v>
      </c>
      <c r="I207" s="240"/>
      <c r="J207" s="236"/>
      <c r="K207" s="236"/>
      <c r="L207" s="241"/>
      <c r="M207" s="242"/>
      <c r="N207" s="243"/>
      <c r="O207" s="243"/>
      <c r="P207" s="243"/>
      <c r="Q207" s="243"/>
      <c r="R207" s="243"/>
      <c r="S207" s="243"/>
      <c r="T207" s="244"/>
      <c r="AT207" s="245" t="s">
        <v>150</v>
      </c>
      <c r="AU207" s="245" t="s">
        <v>86</v>
      </c>
      <c r="AV207" s="12" t="s">
        <v>84</v>
      </c>
      <c r="AW207" s="12" t="s">
        <v>32</v>
      </c>
      <c r="AX207" s="12" t="s">
        <v>76</v>
      </c>
      <c r="AY207" s="245" t="s">
        <v>141</v>
      </c>
    </row>
    <row r="208" s="13" customFormat="1">
      <c r="B208" s="246"/>
      <c r="C208" s="247"/>
      <c r="D208" s="237" t="s">
        <v>150</v>
      </c>
      <c r="E208" s="248" t="s">
        <v>1</v>
      </c>
      <c r="F208" s="249" t="s">
        <v>1092</v>
      </c>
      <c r="G208" s="247"/>
      <c r="H208" s="250">
        <v>14.85</v>
      </c>
      <c r="I208" s="251"/>
      <c r="J208" s="247"/>
      <c r="K208" s="247"/>
      <c r="L208" s="252"/>
      <c r="M208" s="257"/>
      <c r="N208" s="258"/>
      <c r="O208" s="258"/>
      <c r="P208" s="258"/>
      <c r="Q208" s="258"/>
      <c r="R208" s="258"/>
      <c r="S208" s="258"/>
      <c r="T208" s="259"/>
      <c r="AT208" s="256" t="s">
        <v>150</v>
      </c>
      <c r="AU208" s="256" t="s">
        <v>86</v>
      </c>
      <c r="AV208" s="13" t="s">
        <v>86</v>
      </c>
      <c r="AW208" s="13" t="s">
        <v>32</v>
      </c>
      <c r="AX208" s="13" t="s">
        <v>76</v>
      </c>
      <c r="AY208" s="256" t="s">
        <v>141</v>
      </c>
    </row>
    <row r="209" s="12" customFormat="1">
      <c r="B209" s="235"/>
      <c r="C209" s="236"/>
      <c r="D209" s="237" t="s">
        <v>150</v>
      </c>
      <c r="E209" s="238" t="s">
        <v>1</v>
      </c>
      <c r="F209" s="239" t="s">
        <v>902</v>
      </c>
      <c r="G209" s="236"/>
      <c r="H209" s="238" t="s">
        <v>1</v>
      </c>
      <c r="I209" s="240"/>
      <c r="J209" s="236"/>
      <c r="K209" s="236"/>
      <c r="L209" s="241"/>
      <c r="M209" s="242"/>
      <c r="N209" s="243"/>
      <c r="O209" s="243"/>
      <c r="P209" s="243"/>
      <c r="Q209" s="243"/>
      <c r="R209" s="243"/>
      <c r="S209" s="243"/>
      <c r="T209" s="244"/>
      <c r="AT209" s="245" t="s">
        <v>150</v>
      </c>
      <c r="AU209" s="245" t="s">
        <v>86</v>
      </c>
      <c r="AV209" s="12" t="s">
        <v>84</v>
      </c>
      <c r="AW209" s="12" t="s">
        <v>32</v>
      </c>
      <c r="AX209" s="12" t="s">
        <v>76</v>
      </c>
      <c r="AY209" s="245" t="s">
        <v>141</v>
      </c>
    </row>
    <row r="210" s="13" customFormat="1">
      <c r="B210" s="246"/>
      <c r="C210" s="247"/>
      <c r="D210" s="237" t="s">
        <v>150</v>
      </c>
      <c r="E210" s="248" t="s">
        <v>1</v>
      </c>
      <c r="F210" s="249" t="s">
        <v>1093</v>
      </c>
      <c r="G210" s="247"/>
      <c r="H210" s="250">
        <v>41.25</v>
      </c>
      <c r="I210" s="251"/>
      <c r="J210" s="247"/>
      <c r="K210" s="247"/>
      <c r="L210" s="252"/>
      <c r="M210" s="257"/>
      <c r="N210" s="258"/>
      <c r="O210" s="258"/>
      <c r="P210" s="258"/>
      <c r="Q210" s="258"/>
      <c r="R210" s="258"/>
      <c r="S210" s="258"/>
      <c r="T210" s="259"/>
      <c r="AT210" s="256" t="s">
        <v>150</v>
      </c>
      <c r="AU210" s="256" t="s">
        <v>86</v>
      </c>
      <c r="AV210" s="13" t="s">
        <v>86</v>
      </c>
      <c r="AW210" s="13" t="s">
        <v>32</v>
      </c>
      <c r="AX210" s="13" t="s">
        <v>76</v>
      </c>
      <c r="AY210" s="256" t="s">
        <v>141</v>
      </c>
    </row>
    <row r="211" s="14" customFormat="1">
      <c r="B211" s="260"/>
      <c r="C211" s="261"/>
      <c r="D211" s="237" t="s">
        <v>150</v>
      </c>
      <c r="E211" s="262" t="s">
        <v>1</v>
      </c>
      <c r="F211" s="263" t="s">
        <v>183</v>
      </c>
      <c r="G211" s="261"/>
      <c r="H211" s="264">
        <v>56.100000000000001</v>
      </c>
      <c r="I211" s="265"/>
      <c r="J211" s="261"/>
      <c r="K211" s="261"/>
      <c r="L211" s="266"/>
      <c r="M211" s="267"/>
      <c r="N211" s="268"/>
      <c r="O211" s="268"/>
      <c r="P211" s="268"/>
      <c r="Q211" s="268"/>
      <c r="R211" s="268"/>
      <c r="S211" s="268"/>
      <c r="T211" s="269"/>
      <c r="AT211" s="270" t="s">
        <v>150</v>
      </c>
      <c r="AU211" s="270" t="s">
        <v>86</v>
      </c>
      <c r="AV211" s="14" t="s">
        <v>140</v>
      </c>
      <c r="AW211" s="14" t="s">
        <v>32</v>
      </c>
      <c r="AX211" s="14" t="s">
        <v>84</v>
      </c>
      <c r="AY211" s="270" t="s">
        <v>141</v>
      </c>
    </row>
    <row r="212" s="1" customFormat="1" ht="36" customHeight="1">
      <c r="B212" s="37"/>
      <c r="C212" s="222" t="s">
        <v>7</v>
      </c>
      <c r="D212" s="222" t="s">
        <v>144</v>
      </c>
      <c r="E212" s="223" t="s">
        <v>699</v>
      </c>
      <c r="F212" s="224" t="s">
        <v>700</v>
      </c>
      <c r="G212" s="225" t="s">
        <v>264</v>
      </c>
      <c r="H212" s="226">
        <v>183</v>
      </c>
      <c r="I212" s="227"/>
      <c r="J212" s="228">
        <f>ROUND(I212*H212,2)</f>
        <v>0</v>
      </c>
      <c r="K212" s="224" t="s">
        <v>177</v>
      </c>
      <c r="L212" s="42"/>
      <c r="M212" s="229" t="s">
        <v>1</v>
      </c>
      <c r="N212" s="230" t="s">
        <v>41</v>
      </c>
      <c r="O212" s="85"/>
      <c r="P212" s="231">
        <f>O212*H212</f>
        <v>0</v>
      </c>
      <c r="Q212" s="231">
        <v>0</v>
      </c>
      <c r="R212" s="231">
        <f>Q212*H212</f>
        <v>0</v>
      </c>
      <c r="S212" s="231">
        <v>0</v>
      </c>
      <c r="T212" s="232">
        <f>S212*H212</f>
        <v>0</v>
      </c>
      <c r="AR212" s="233" t="s">
        <v>140</v>
      </c>
      <c r="AT212" s="233" t="s">
        <v>144</v>
      </c>
      <c r="AU212" s="233" t="s">
        <v>86</v>
      </c>
      <c r="AY212" s="16" t="s">
        <v>141</v>
      </c>
      <c r="BE212" s="234">
        <f>IF(N212="základní",J212,0)</f>
        <v>0</v>
      </c>
      <c r="BF212" s="234">
        <f>IF(N212="snížená",J212,0)</f>
        <v>0</v>
      </c>
      <c r="BG212" s="234">
        <f>IF(N212="zákl. přenesená",J212,0)</f>
        <v>0</v>
      </c>
      <c r="BH212" s="234">
        <f>IF(N212="sníž. přenesená",J212,0)</f>
        <v>0</v>
      </c>
      <c r="BI212" s="234">
        <f>IF(N212="nulová",J212,0)</f>
        <v>0</v>
      </c>
      <c r="BJ212" s="16" t="s">
        <v>84</v>
      </c>
      <c r="BK212" s="234">
        <f>ROUND(I212*H212,2)</f>
        <v>0</v>
      </c>
      <c r="BL212" s="16" t="s">
        <v>140</v>
      </c>
      <c r="BM212" s="233" t="s">
        <v>903</v>
      </c>
    </row>
    <row r="213" s="1" customFormat="1">
      <c r="B213" s="37"/>
      <c r="C213" s="38"/>
      <c r="D213" s="237" t="s">
        <v>836</v>
      </c>
      <c r="E213" s="38"/>
      <c r="F213" s="286" t="s">
        <v>889</v>
      </c>
      <c r="G213" s="38"/>
      <c r="H213" s="38"/>
      <c r="I213" s="138"/>
      <c r="J213" s="38"/>
      <c r="K213" s="38"/>
      <c r="L213" s="42"/>
      <c r="M213" s="287"/>
      <c r="N213" s="85"/>
      <c r="O213" s="85"/>
      <c r="P213" s="85"/>
      <c r="Q213" s="85"/>
      <c r="R213" s="85"/>
      <c r="S213" s="85"/>
      <c r="T213" s="86"/>
      <c r="AT213" s="16" t="s">
        <v>836</v>
      </c>
      <c r="AU213" s="16" t="s">
        <v>86</v>
      </c>
    </row>
    <row r="214" s="12" customFormat="1">
      <c r="B214" s="235"/>
      <c r="C214" s="236"/>
      <c r="D214" s="237" t="s">
        <v>150</v>
      </c>
      <c r="E214" s="238" t="s">
        <v>1</v>
      </c>
      <c r="F214" s="239" t="s">
        <v>1095</v>
      </c>
      <c r="G214" s="236"/>
      <c r="H214" s="238" t="s">
        <v>1</v>
      </c>
      <c r="I214" s="240"/>
      <c r="J214" s="236"/>
      <c r="K214" s="236"/>
      <c r="L214" s="241"/>
      <c r="M214" s="242"/>
      <c r="N214" s="243"/>
      <c r="O214" s="243"/>
      <c r="P214" s="243"/>
      <c r="Q214" s="243"/>
      <c r="R214" s="243"/>
      <c r="S214" s="243"/>
      <c r="T214" s="244"/>
      <c r="AT214" s="245" t="s">
        <v>150</v>
      </c>
      <c r="AU214" s="245" t="s">
        <v>86</v>
      </c>
      <c r="AV214" s="12" t="s">
        <v>84</v>
      </c>
      <c r="AW214" s="12" t="s">
        <v>32</v>
      </c>
      <c r="AX214" s="12" t="s">
        <v>76</v>
      </c>
      <c r="AY214" s="245" t="s">
        <v>141</v>
      </c>
    </row>
    <row r="215" s="13" customFormat="1">
      <c r="B215" s="246"/>
      <c r="C215" s="247"/>
      <c r="D215" s="237" t="s">
        <v>150</v>
      </c>
      <c r="E215" s="248" t="s">
        <v>1</v>
      </c>
      <c r="F215" s="249" t="s">
        <v>1090</v>
      </c>
      <c r="G215" s="247"/>
      <c r="H215" s="250">
        <v>183</v>
      </c>
      <c r="I215" s="251"/>
      <c r="J215" s="247"/>
      <c r="K215" s="247"/>
      <c r="L215" s="252"/>
      <c r="M215" s="257"/>
      <c r="N215" s="258"/>
      <c r="O215" s="258"/>
      <c r="P215" s="258"/>
      <c r="Q215" s="258"/>
      <c r="R215" s="258"/>
      <c r="S215" s="258"/>
      <c r="T215" s="259"/>
      <c r="AT215" s="256" t="s">
        <v>150</v>
      </c>
      <c r="AU215" s="256" t="s">
        <v>86</v>
      </c>
      <c r="AV215" s="13" t="s">
        <v>86</v>
      </c>
      <c r="AW215" s="13" t="s">
        <v>32</v>
      </c>
      <c r="AX215" s="13" t="s">
        <v>76</v>
      </c>
      <c r="AY215" s="256" t="s">
        <v>141</v>
      </c>
    </row>
    <row r="216" s="14" customFormat="1">
      <c r="B216" s="260"/>
      <c r="C216" s="261"/>
      <c r="D216" s="237" t="s">
        <v>150</v>
      </c>
      <c r="E216" s="262" t="s">
        <v>1</v>
      </c>
      <c r="F216" s="263" t="s">
        <v>183</v>
      </c>
      <c r="G216" s="261"/>
      <c r="H216" s="264">
        <v>183</v>
      </c>
      <c r="I216" s="265"/>
      <c r="J216" s="261"/>
      <c r="K216" s="261"/>
      <c r="L216" s="266"/>
      <c r="M216" s="267"/>
      <c r="N216" s="268"/>
      <c r="O216" s="268"/>
      <c r="P216" s="268"/>
      <c r="Q216" s="268"/>
      <c r="R216" s="268"/>
      <c r="S216" s="268"/>
      <c r="T216" s="269"/>
      <c r="AT216" s="270" t="s">
        <v>150</v>
      </c>
      <c r="AU216" s="270" t="s">
        <v>86</v>
      </c>
      <c r="AV216" s="14" t="s">
        <v>140</v>
      </c>
      <c r="AW216" s="14" t="s">
        <v>32</v>
      </c>
      <c r="AX216" s="14" t="s">
        <v>84</v>
      </c>
      <c r="AY216" s="270" t="s">
        <v>141</v>
      </c>
    </row>
    <row r="217" s="11" customFormat="1" ht="25.92" customHeight="1">
      <c r="B217" s="206"/>
      <c r="C217" s="207"/>
      <c r="D217" s="208" t="s">
        <v>75</v>
      </c>
      <c r="E217" s="209" t="s">
        <v>198</v>
      </c>
      <c r="F217" s="209" t="s">
        <v>317</v>
      </c>
      <c r="G217" s="207"/>
      <c r="H217" s="207"/>
      <c r="I217" s="210"/>
      <c r="J217" s="211">
        <f>BK217</f>
        <v>0</v>
      </c>
      <c r="K217" s="207"/>
      <c r="L217" s="212"/>
      <c r="M217" s="213"/>
      <c r="N217" s="214"/>
      <c r="O217" s="214"/>
      <c r="P217" s="215">
        <f>SUM(P218:P235)</f>
        <v>0</v>
      </c>
      <c r="Q217" s="214"/>
      <c r="R217" s="215">
        <f>SUM(R218:R235)</f>
        <v>687.67184000000009</v>
      </c>
      <c r="S217" s="214"/>
      <c r="T217" s="216">
        <f>SUM(T218:T235)</f>
        <v>0</v>
      </c>
      <c r="AR217" s="217" t="s">
        <v>84</v>
      </c>
      <c r="AT217" s="218" t="s">
        <v>75</v>
      </c>
      <c r="AU217" s="218" t="s">
        <v>76</v>
      </c>
      <c r="AY217" s="217" t="s">
        <v>141</v>
      </c>
      <c r="BK217" s="219">
        <f>SUM(BK218:BK235)</f>
        <v>0</v>
      </c>
    </row>
    <row r="218" s="1" customFormat="1" ht="24" customHeight="1">
      <c r="B218" s="37"/>
      <c r="C218" s="222" t="s">
        <v>333</v>
      </c>
      <c r="D218" s="222" t="s">
        <v>144</v>
      </c>
      <c r="E218" s="223" t="s">
        <v>1096</v>
      </c>
      <c r="F218" s="224" t="s">
        <v>1097</v>
      </c>
      <c r="G218" s="225" t="s">
        <v>176</v>
      </c>
      <c r="H218" s="226">
        <v>33</v>
      </c>
      <c r="I218" s="227"/>
      <c r="J218" s="228">
        <f>ROUND(I218*H218,2)</f>
        <v>0</v>
      </c>
      <c r="K218" s="224" t="s">
        <v>186</v>
      </c>
      <c r="L218" s="42"/>
      <c r="M218" s="229" t="s">
        <v>1</v>
      </c>
      <c r="N218" s="230" t="s">
        <v>41</v>
      </c>
      <c r="O218" s="85"/>
      <c r="P218" s="231">
        <f>O218*H218</f>
        <v>0</v>
      </c>
      <c r="Q218" s="231">
        <v>0</v>
      </c>
      <c r="R218" s="231">
        <f>Q218*H218</f>
        <v>0</v>
      </c>
      <c r="S218" s="231">
        <v>0</v>
      </c>
      <c r="T218" s="232">
        <f>S218*H218</f>
        <v>0</v>
      </c>
      <c r="AR218" s="233" t="s">
        <v>140</v>
      </c>
      <c r="AT218" s="233" t="s">
        <v>144</v>
      </c>
      <c r="AU218" s="233" t="s">
        <v>84</v>
      </c>
      <c r="AY218" s="16" t="s">
        <v>141</v>
      </c>
      <c r="BE218" s="234">
        <f>IF(N218="základní",J218,0)</f>
        <v>0</v>
      </c>
      <c r="BF218" s="234">
        <f>IF(N218="snížená",J218,0)</f>
        <v>0</v>
      </c>
      <c r="BG218" s="234">
        <f>IF(N218="zákl. přenesená",J218,0)</f>
        <v>0</v>
      </c>
      <c r="BH218" s="234">
        <f>IF(N218="sníž. přenesená",J218,0)</f>
        <v>0</v>
      </c>
      <c r="BI218" s="234">
        <f>IF(N218="nulová",J218,0)</f>
        <v>0</v>
      </c>
      <c r="BJ218" s="16" t="s">
        <v>84</v>
      </c>
      <c r="BK218" s="234">
        <f>ROUND(I218*H218,2)</f>
        <v>0</v>
      </c>
      <c r="BL218" s="16" t="s">
        <v>140</v>
      </c>
      <c r="BM218" s="233" t="s">
        <v>1098</v>
      </c>
    </row>
    <row r="219" s="13" customFormat="1">
      <c r="B219" s="246"/>
      <c r="C219" s="247"/>
      <c r="D219" s="237" t="s">
        <v>150</v>
      </c>
      <c r="E219" s="248" t="s">
        <v>1</v>
      </c>
      <c r="F219" s="249" t="s">
        <v>402</v>
      </c>
      <c r="G219" s="247"/>
      <c r="H219" s="250">
        <v>33</v>
      </c>
      <c r="I219" s="251"/>
      <c r="J219" s="247"/>
      <c r="K219" s="247"/>
      <c r="L219" s="252"/>
      <c r="M219" s="257"/>
      <c r="N219" s="258"/>
      <c r="O219" s="258"/>
      <c r="P219" s="258"/>
      <c r="Q219" s="258"/>
      <c r="R219" s="258"/>
      <c r="S219" s="258"/>
      <c r="T219" s="259"/>
      <c r="AT219" s="256" t="s">
        <v>150</v>
      </c>
      <c r="AU219" s="256" t="s">
        <v>84</v>
      </c>
      <c r="AV219" s="13" t="s">
        <v>86</v>
      </c>
      <c r="AW219" s="13" t="s">
        <v>32</v>
      </c>
      <c r="AX219" s="13" t="s">
        <v>84</v>
      </c>
      <c r="AY219" s="256" t="s">
        <v>141</v>
      </c>
    </row>
    <row r="220" s="1" customFormat="1" ht="24" customHeight="1">
      <c r="B220" s="37"/>
      <c r="C220" s="222" t="s">
        <v>348</v>
      </c>
      <c r="D220" s="222" t="s">
        <v>144</v>
      </c>
      <c r="E220" s="223" t="s">
        <v>1099</v>
      </c>
      <c r="F220" s="224" t="s">
        <v>1100</v>
      </c>
      <c r="G220" s="225" t="s">
        <v>176</v>
      </c>
      <c r="H220" s="226">
        <v>575</v>
      </c>
      <c r="I220" s="227"/>
      <c r="J220" s="228">
        <f>ROUND(I220*H220,2)</f>
        <v>0</v>
      </c>
      <c r="K220" s="224" t="s">
        <v>186</v>
      </c>
      <c r="L220" s="42"/>
      <c r="M220" s="229" t="s">
        <v>1</v>
      </c>
      <c r="N220" s="230" t="s">
        <v>41</v>
      </c>
      <c r="O220" s="85"/>
      <c r="P220" s="231">
        <f>O220*H220</f>
        <v>0</v>
      </c>
      <c r="Q220" s="231">
        <v>0</v>
      </c>
      <c r="R220" s="231">
        <f>Q220*H220</f>
        <v>0</v>
      </c>
      <c r="S220" s="231">
        <v>0</v>
      </c>
      <c r="T220" s="232">
        <f>S220*H220</f>
        <v>0</v>
      </c>
      <c r="AR220" s="233" t="s">
        <v>140</v>
      </c>
      <c r="AT220" s="233" t="s">
        <v>144</v>
      </c>
      <c r="AU220" s="233" t="s">
        <v>84</v>
      </c>
      <c r="AY220" s="16" t="s">
        <v>141</v>
      </c>
      <c r="BE220" s="234">
        <f>IF(N220="základní",J220,0)</f>
        <v>0</v>
      </c>
      <c r="BF220" s="234">
        <f>IF(N220="snížená",J220,0)</f>
        <v>0</v>
      </c>
      <c r="BG220" s="234">
        <f>IF(N220="zákl. přenesená",J220,0)</f>
        <v>0</v>
      </c>
      <c r="BH220" s="234">
        <f>IF(N220="sníž. přenesená",J220,0)</f>
        <v>0</v>
      </c>
      <c r="BI220" s="234">
        <f>IF(N220="nulová",J220,0)</f>
        <v>0</v>
      </c>
      <c r="BJ220" s="16" t="s">
        <v>84</v>
      </c>
      <c r="BK220" s="234">
        <f>ROUND(I220*H220,2)</f>
        <v>0</v>
      </c>
      <c r="BL220" s="16" t="s">
        <v>140</v>
      </c>
      <c r="BM220" s="233" t="s">
        <v>1101</v>
      </c>
    </row>
    <row r="221" s="13" customFormat="1">
      <c r="B221" s="246"/>
      <c r="C221" s="247"/>
      <c r="D221" s="237" t="s">
        <v>150</v>
      </c>
      <c r="E221" s="248" t="s">
        <v>1</v>
      </c>
      <c r="F221" s="249" t="s">
        <v>1102</v>
      </c>
      <c r="G221" s="247"/>
      <c r="H221" s="250">
        <v>575</v>
      </c>
      <c r="I221" s="251"/>
      <c r="J221" s="247"/>
      <c r="K221" s="247"/>
      <c r="L221" s="252"/>
      <c r="M221" s="257"/>
      <c r="N221" s="258"/>
      <c r="O221" s="258"/>
      <c r="P221" s="258"/>
      <c r="Q221" s="258"/>
      <c r="R221" s="258"/>
      <c r="S221" s="258"/>
      <c r="T221" s="259"/>
      <c r="AT221" s="256" t="s">
        <v>150</v>
      </c>
      <c r="AU221" s="256" t="s">
        <v>84</v>
      </c>
      <c r="AV221" s="13" t="s">
        <v>86</v>
      </c>
      <c r="AW221" s="13" t="s">
        <v>32</v>
      </c>
      <c r="AX221" s="13" t="s">
        <v>84</v>
      </c>
      <c r="AY221" s="256" t="s">
        <v>141</v>
      </c>
    </row>
    <row r="222" s="1" customFormat="1" ht="24" customHeight="1">
      <c r="B222" s="37"/>
      <c r="C222" s="222" t="s">
        <v>357</v>
      </c>
      <c r="D222" s="222" t="s">
        <v>144</v>
      </c>
      <c r="E222" s="223" t="s">
        <v>1103</v>
      </c>
      <c r="F222" s="224" t="s">
        <v>1104</v>
      </c>
      <c r="G222" s="225" t="s">
        <v>176</v>
      </c>
      <c r="H222" s="226">
        <v>1150</v>
      </c>
      <c r="I222" s="227"/>
      <c r="J222" s="228">
        <f>ROUND(I222*H222,2)</f>
        <v>0</v>
      </c>
      <c r="K222" s="224" t="s">
        <v>177</v>
      </c>
      <c r="L222" s="42"/>
      <c r="M222" s="229" t="s">
        <v>1</v>
      </c>
      <c r="N222" s="230" t="s">
        <v>41</v>
      </c>
      <c r="O222" s="85"/>
      <c r="P222" s="231">
        <f>O222*H222</f>
        <v>0</v>
      </c>
      <c r="Q222" s="231">
        <v>0</v>
      </c>
      <c r="R222" s="231">
        <f>Q222*H222</f>
        <v>0</v>
      </c>
      <c r="S222" s="231">
        <v>0</v>
      </c>
      <c r="T222" s="232">
        <f>S222*H222</f>
        <v>0</v>
      </c>
      <c r="AR222" s="233" t="s">
        <v>140</v>
      </c>
      <c r="AT222" s="233" t="s">
        <v>144</v>
      </c>
      <c r="AU222" s="233" t="s">
        <v>84</v>
      </c>
      <c r="AY222" s="16" t="s">
        <v>141</v>
      </c>
      <c r="BE222" s="234">
        <f>IF(N222="základní",J222,0)</f>
        <v>0</v>
      </c>
      <c r="BF222" s="234">
        <f>IF(N222="snížená",J222,0)</f>
        <v>0</v>
      </c>
      <c r="BG222" s="234">
        <f>IF(N222="zákl. přenesená",J222,0)</f>
        <v>0</v>
      </c>
      <c r="BH222" s="234">
        <f>IF(N222="sníž. přenesená",J222,0)</f>
        <v>0</v>
      </c>
      <c r="BI222" s="234">
        <f>IF(N222="nulová",J222,0)</f>
        <v>0</v>
      </c>
      <c r="BJ222" s="16" t="s">
        <v>84</v>
      </c>
      <c r="BK222" s="234">
        <f>ROUND(I222*H222,2)</f>
        <v>0</v>
      </c>
      <c r="BL222" s="16" t="s">
        <v>140</v>
      </c>
      <c r="BM222" s="233" t="s">
        <v>1105</v>
      </c>
    </row>
    <row r="223" s="13" customFormat="1">
      <c r="B223" s="246"/>
      <c r="C223" s="247"/>
      <c r="D223" s="237" t="s">
        <v>150</v>
      </c>
      <c r="E223" s="248" t="s">
        <v>1</v>
      </c>
      <c r="F223" s="249" t="s">
        <v>1106</v>
      </c>
      <c r="G223" s="247"/>
      <c r="H223" s="250">
        <v>1150</v>
      </c>
      <c r="I223" s="251"/>
      <c r="J223" s="247"/>
      <c r="K223" s="247"/>
      <c r="L223" s="252"/>
      <c r="M223" s="257"/>
      <c r="N223" s="258"/>
      <c r="O223" s="258"/>
      <c r="P223" s="258"/>
      <c r="Q223" s="258"/>
      <c r="R223" s="258"/>
      <c r="S223" s="258"/>
      <c r="T223" s="259"/>
      <c r="AT223" s="256" t="s">
        <v>150</v>
      </c>
      <c r="AU223" s="256" t="s">
        <v>84</v>
      </c>
      <c r="AV223" s="13" t="s">
        <v>86</v>
      </c>
      <c r="AW223" s="13" t="s">
        <v>32</v>
      </c>
      <c r="AX223" s="13" t="s">
        <v>76</v>
      </c>
      <c r="AY223" s="256" t="s">
        <v>141</v>
      </c>
    </row>
    <row r="224" s="14" customFormat="1">
      <c r="B224" s="260"/>
      <c r="C224" s="261"/>
      <c r="D224" s="237" t="s">
        <v>150</v>
      </c>
      <c r="E224" s="262" t="s">
        <v>1</v>
      </c>
      <c r="F224" s="263" t="s">
        <v>183</v>
      </c>
      <c r="G224" s="261"/>
      <c r="H224" s="264">
        <v>1150</v>
      </c>
      <c r="I224" s="265"/>
      <c r="J224" s="261"/>
      <c r="K224" s="261"/>
      <c r="L224" s="266"/>
      <c r="M224" s="267"/>
      <c r="N224" s="268"/>
      <c r="O224" s="268"/>
      <c r="P224" s="268"/>
      <c r="Q224" s="268"/>
      <c r="R224" s="268"/>
      <c r="S224" s="268"/>
      <c r="T224" s="269"/>
      <c r="AT224" s="270" t="s">
        <v>150</v>
      </c>
      <c r="AU224" s="270" t="s">
        <v>84</v>
      </c>
      <c r="AV224" s="14" t="s">
        <v>140</v>
      </c>
      <c r="AW224" s="14" t="s">
        <v>32</v>
      </c>
      <c r="AX224" s="14" t="s">
        <v>84</v>
      </c>
      <c r="AY224" s="270" t="s">
        <v>141</v>
      </c>
    </row>
    <row r="225" s="1" customFormat="1" ht="48" customHeight="1">
      <c r="B225" s="37"/>
      <c r="C225" s="222" t="s">
        <v>362</v>
      </c>
      <c r="D225" s="222" t="s">
        <v>144</v>
      </c>
      <c r="E225" s="223" t="s">
        <v>1107</v>
      </c>
      <c r="F225" s="224" t="s">
        <v>1108</v>
      </c>
      <c r="G225" s="225" t="s">
        <v>176</v>
      </c>
      <c r="H225" s="226">
        <v>59</v>
      </c>
      <c r="I225" s="227"/>
      <c r="J225" s="228">
        <f>ROUND(I225*H225,2)</f>
        <v>0</v>
      </c>
      <c r="K225" s="224" t="s">
        <v>186</v>
      </c>
      <c r="L225" s="42"/>
      <c r="M225" s="229" t="s">
        <v>1</v>
      </c>
      <c r="N225" s="230" t="s">
        <v>41</v>
      </c>
      <c r="O225" s="85"/>
      <c r="P225" s="231">
        <f>O225*H225</f>
        <v>0</v>
      </c>
      <c r="Q225" s="231">
        <v>0.19536000000000001</v>
      </c>
      <c r="R225" s="231">
        <f>Q225*H225</f>
        <v>11.52624</v>
      </c>
      <c r="S225" s="231">
        <v>0</v>
      </c>
      <c r="T225" s="232">
        <f>S225*H225</f>
        <v>0</v>
      </c>
      <c r="AR225" s="233" t="s">
        <v>140</v>
      </c>
      <c r="AT225" s="233" t="s">
        <v>144</v>
      </c>
      <c r="AU225" s="233" t="s">
        <v>84</v>
      </c>
      <c r="AY225" s="16" t="s">
        <v>141</v>
      </c>
      <c r="BE225" s="234">
        <f>IF(N225="základní",J225,0)</f>
        <v>0</v>
      </c>
      <c r="BF225" s="234">
        <f>IF(N225="snížená",J225,0)</f>
        <v>0</v>
      </c>
      <c r="BG225" s="234">
        <f>IF(N225="zákl. přenesená",J225,0)</f>
        <v>0</v>
      </c>
      <c r="BH225" s="234">
        <f>IF(N225="sníž. přenesená",J225,0)</f>
        <v>0</v>
      </c>
      <c r="BI225" s="234">
        <f>IF(N225="nulová",J225,0)</f>
        <v>0</v>
      </c>
      <c r="BJ225" s="16" t="s">
        <v>84</v>
      </c>
      <c r="BK225" s="234">
        <f>ROUND(I225*H225,2)</f>
        <v>0</v>
      </c>
      <c r="BL225" s="16" t="s">
        <v>140</v>
      </c>
      <c r="BM225" s="233" t="s">
        <v>1109</v>
      </c>
    </row>
    <row r="226" s="1" customFormat="1">
      <c r="B226" s="37"/>
      <c r="C226" s="38"/>
      <c r="D226" s="237" t="s">
        <v>836</v>
      </c>
      <c r="E226" s="38"/>
      <c r="F226" s="286" t="s">
        <v>1110</v>
      </c>
      <c r="G226" s="38"/>
      <c r="H226" s="38"/>
      <c r="I226" s="138"/>
      <c r="J226" s="38"/>
      <c r="K226" s="38"/>
      <c r="L226" s="42"/>
      <c r="M226" s="287"/>
      <c r="N226" s="85"/>
      <c r="O226" s="85"/>
      <c r="P226" s="85"/>
      <c r="Q226" s="85"/>
      <c r="R226" s="85"/>
      <c r="S226" s="85"/>
      <c r="T226" s="86"/>
      <c r="AT226" s="16" t="s">
        <v>836</v>
      </c>
      <c r="AU226" s="16" t="s">
        <v>84</v>
      </c>
    </row>
    <row r="227" s="13" customFormat="1">
      <c r="B227" s="246"/>
      <c r="C227" s="247"/>
      <c r="D227" s="237" t="s">
        <v>150</v>
      </c>
      <c r="E227" s="248" t="s">
        <v>1</v>
      </c>
      <c r="F227" s="249" t="s">
        <v>1111</v>
      </c>
      <c r="G227" s="247"/>
      <c r="H227" s="250">
        <v>59</v>
      </c>
      <c r="I227" s="251"/>
      <c r="J227" s="247"/>
      <c r="K227" s="247"/>
      <c r="L227" s="252"/>
      <c r="M227" s="257"/>
      <c r="N227" s="258"/>
      <c r="O227" s="258"/>
      <c r="P227" s="258"/>
      <c r="Q227" s="258"/>
      <c r="R227" s="258"/>
      <c r="S227" s="258"/>
      <c r="T227" s="259"/>
      <c r="AT227" s="256" t="s">
        <v>150</v>
      </c>
      <c r="AU227" s="256" t="s">
        <v>84</v>
      </c>
      <c r="AV227" s="13" t="s">
        <v>86</v>
      </c>
      <c r="AW227" s="13" t="s">
        <v>32</v>
      </c>
      <c r="AX227" s="13" t="s">
        <v>84</v>
      </c>
      <c r="AY227" s="256" t="s">
        <v>141</v>
      </c>
    </row>
    <row r="228" s="1" customFormat="1" ht="16.5" customHeight="1">
      <c r="B228" s="37"/>
      <c r="C228" s="271" t="s">
        <v>366</v>
      </c>
      <c r="D228" s="271" t="s">
        <v>261</v>
      </c>
      <c r="E228" s="272" t="s">
        <v>1112</v>
      </c>
      <c r="F228" s="273" t="s">
        <v>1113</v>
      </c>
      <c r="G228" s="274" t="s">
        <v>264</v>
      </c>
      <c r="H228" s="275">
        <v>2.9500000000000002</v>
      </c>
      <c r="I228" s="276"/>
      <c r="J228" s="277">
        <f>ROUND(I228*H228,2)</f>
        <v>0</v>
      </c>
      <c r="K228" s="273" t="s">
        <v>186</v>
      </c>
      <c r="L228" s="278"/>
      <c r="M228" s="279" t="s">
        <v>1</v>
      </c>
      <c r="N228" s="280" t="s">
        <v>41</v>
      </c>
      <c r="O228" s="85"/>
      <c r="P228" s="231">
        <f>O228*H228</f>
        <v>0</v>
      </c>
      <c r="Q228" s="231">
        <v>1</v>
      </c>
      <c r="R228" s="231">
        <f>Q228*H228</f>
        <v>2.9500000000000002</v>
      </c>
      <c r="S228" s="231">
        <v>0</v>
      </c>
      <c r="T228" s="232">
        <f>S228*H228</f>
        <v>0</v>
      </c>
      <c r="AR228" s="233" t="s">
        <v>228</v>
      </c>
      <c r="AT228" s="233" t="s">
        <v>261</v>
      </c>
      <c r="AU228" s="233" t="s">
        <v>84</v>
      </c>
      <c r="AY228" s="16" t="s">
        <v>141</v>
      </c>
      <c r="BE228" s="234">
        <f>IF(N228="základní",J228,0)</f>
        <v>0</v>
      </c>
      <c r="BF228" s="234">
        <f>IF(N228="snížená",J228,0)</f>
        <v>0</v>
      </c>
      <c r="BG228" s="234">
        <f>IF(N228="zákl. přenesená",J228,0)</f>
        <v>0</v>
      </c>
      <c r="BH228" s="234">
        <f>IF(N228="sníž. přenesená",J228,0)</f>
        <v>0</v>
      </c>
      <c r="BI228" s="234">
        <f>IF(N228="nulová",J228,0)</f>
        <v>0</v>
      </c>
      <c r="BJ228" s="16" t="s">
        <v>84</v>
      </c>
      <c r="BK228" s="234">
        <f>ROUND(I228*H228,2)</f>
        <v>0</v>
      </c>
      <c r="BL228" s="16" t="s">
        <v>140</v>
      </c>
      <c r="BM228" s="233" t="s">
        <v>1114</v>
      </c>
    </row>
    <row r="229" s="13" customFormat="1">
      <c r="B229" s="246"/>
      <c r="C229" s="247"/>
      <c r="D229" s="237" t="s">
        <v>150</v>
      </c>
      <c r="E229" s="248" t="s">
        <v>1</v>
      </c>
      <c r="F229" s="249" t="s">
        <v>1115</v>
      </c>
      <c r="G229" s="247"/>
      <c r="H229" s="250">
        <v>14.75</v>
      </c>
      <c r="I229" s="251"/>
      <c r="J229" s="247"/>
      <c r="K229" s="247"/>
      <c r="L229" s="252"/>
      <c r="M229" s="257"/>
      <c r="N229" s="258"/>
      <c r="O229" s="258"/>
      <c r="P229" s="258"/>
      <c r="Q229" s="258"/>
      <c r="R229" s="258"/>
      <c r="S229" s="258"/>
      <c r="T229" s="259"/>
      <c r="AT229" s="256" t="s">
        <v>150</v>
      </c>
      <c r="AU229" s="256" t="s">
        <v>84</v>
      </c>
      <c r="AV229" s="13" t="s">
        <v>86</v>
      </c>
      <c r="AW229" s="13" t="s">
        <v>32</v>
      </c>
      <c r="AX229" s="13" t="s">
        <v>84</v>
      </c>
      <c r="AY229" s="256" t="s">
        <v>141</v>
      </c>
    </row>
    <row r="230" s="13" customFormat="1">
      <c r="B230" s="246"/>
      <c r="C230" s="247"/>
      <c r="D230" s="237" t="s">
        <v>150</v>
      </c>
      <c r="E230" s="247"/>
      <c r="F230" s="249" t="s">
        <v>1116</v>
      </c>
      <c r="G230" s="247"/>
      <c r="H230" s="250">
        <v>2.9500000000000002</v>
      </c>
      <c r="I230" s="251"/>
      <c r="J230" s="247"/>
      <c r="K230" s="247"/>
      <c r="L230" s="252"/>
      <c r="M230" s="257"/>
      <c r="N230" s="258"/>
      <c r="O230" s="258"/>
      <c r="P230" s="258"/>
      <c r="Q230" s="258"/>
      <c r="R230" s="258"/>
      <c r="S230" s="258"/>
      <c r="T230" s="259"/>
      <c r="AT230" s="256" t="s">
        <v>150</v>
      </c>
      <c r="AU230" s="256" t="s">
        <v>84</v>
      </c>
      <c r="AV230" s="13" t="s">
        <v>86</v>
      </c>
      <c r="AW230" s="13" t="s">
        <v>4</v>
      </c>
      <c r="AX230" s="13" t="s">
        <v>84</v>
      </c>
      <c r="AY230" s="256" t="s">
        <v>141</v>
      </c>
    </row>
    <row r="231" s="1" customFormat="1" ht="36" customHeight="1">
      <c r="B231" s="37"/>
      <c r="C231" s="222" t="s">
        <v>373</v>
      </c>
      <c r="D231" s="222" t="s">
        <v>144</v>
      </c>
      <c r="E231" s="223" t="s">
        <v>1117</v>
      </c>
      <c r="F231" s="224" t="s">
        <v>1118</v>
      </c>
      <c r="G231" s="225" t="s">
        <v>176</v>
      </c>
      <c r="H231" s="226">
        <v>59</v>
      </c>
      <c r="I231" s="227"/>
      <c r="J231" s="228">
        <f>ROUND(I231*H231,2)</f>
        <v>0</v>
      </c>
      <c r="K231" s="224" t="s">
        <v>177</v>
      </c>
      <c r="L231" s="42"/>
      <c r="M231" s="229" t="s">
        <v>1</v>
      </c>
      <c r="N231" s="230" t="s">
        <v>41</v>
      </c>
      <c r="O231" s="85"/>
      <c r="P231" s="231">
        <f>O231*H231</f>
        <v>0</v>
      </c>
      <c r="Q231" s="231">
        <v>0.15140000000000001</v>
      </c>
      <c r="R231" s="231">
        <f>Q231*H231</f>
        <v>8.9326000000000008</v>
      </c>
      <c r="S231" s="231">
        <v>0</v>
      </c>
      <c r="T231" s="232">
        <f>S231*H231</f>
        <v>0</v>
      </c>
      <c r="AR231" s="233" t="s">
        <v>140</v>
      </c>
      <c r="AT231" s="233" t="s">
        <v>144</v>
      </c>
      <c r="AU231" s="233" t="s">
        <v>84</v>
      </c>
      <c r="AY231" s="16" t="s">
        <v>141</v>
      </c>
      <c r="BE231" s="234">
        <f>IF(N231="základní",J231,0)</f>
        <v>0</v>
      </c>
      <c r="BF231" s="234">
        <f>IF(N231="snížená",J231,0)</f>
        <v>0</v>
      </c>
      <c r="BG231" s="234">
        <f>IF(N231="zákl. přenesená",J231,0)</f>
        <v>0</v>
      </c>
      <c r="BH231" s="234">
        <f>IF(N231="sníž. přenesená",J231,0)</f>
        <v>0</v>
      </c>
      <c r="BI231" s="234">
        <f>IF(N231="nulová",J231,0)</f>
        <v>0</v>
      </c>
      <c r="BJ231" s="16" t="s">
        <v>84</v>
      </c>
      <c r="BK231" s="234">
        <f>ROUND(I231*H231,2)</f>
        <v>0</v>
      </c>
      <c r="BL231" s="16" t="s">
        <v>140</v>
      </c>
      <c r="BM231" s="233" t="s">
        <v>1119</v>
      </c>
    </row>
    <row r="232" s="1" customFormat="1">
      <c r="B232" s="37"/>
      <c r="C232" s="38"/>
      <c r="D232" s="237" t="s">
        <v>836</v>
      </c>
      <c r="E232" s="38"/>
      <c r="F232" s="286" t="s">
        <v>1120</v>
      </c>
      <c r="G232" s="38"/>
      <c r="H232" s="38"/>
      <c r="I232" s="138"/>
      <c r="J232" s="38"/>
      <c r="K232" s="38"/>
      <c r="L232" s="42"/>
      <c r="M232" s="287"/>
      <c r="N232" s="85"/>
      <c r="O232" s="85"/>
      <c r="P232" s="85"/>
      <c r="Q232" s="85"/>
      <c r="R232" s="85"/>
      <c r="S232" s="85"/>
      <c r="T232" s="86"/>
      <c r="AT232" s="16" t="s">
        <v>836</v>
      </c>
      <c r="AU232" s="16" t="s">
        <v>84</v>
      </c>
    </row>
    <row r="233" s="13" customFormat="1">
      <c r="B233" s="246"/>
      <c r="C233" s="247"/>
      <c r="D233" s="237" t="s">
        <v>150</v>
      </c>
      <c r="E233" s="248" t="s">
        <v>1</v>
      </c>
      <c r="F233" s="249" t="s">
        <v>457</v>
      </c>
      <c r="G233" s="247"/>
      <c r="H233" s="250">
        <v>59</v>
      </c>
      <c r="I233" s="251"/>
      <c r="J233" s="247"/>
      <c r="K233" s="247"/>
      <c r="L233" s="252"/>
      <c r="M233" s="257"/>
      <c r="N233" s="258"/>
      <c r="O233" s="258"/>
      <c r="P233" s="258"/>
      <c r="Q233" s="258"/>
      <c r="R233" s="258"/>
      <c r="S233" s="258"/>
      <c r="T233" s="259"/>
      <c r="AT233" s="256" t="s">
        <v>150</v>
      </c>
      <c r="AU233" s="256" t="s">
        <v>84</v>
      </c>
      <c r="AV233" s="13" t="s">
        <v>86</v>
      </c>
      <c r="AW233" s="13" t="s">
        <v>32</v>
      </c>
      <c r="AX233" s="13" t="s">
        <v>84</v>
      </c>
      <c r="AY233" s="256" t="s">
        <v>141</v>
      </c>
    </row>
    <row r="234" s="1" customFormat="1" ht="72" customHeight="1">
      <c r="B234" s="37"/>
      <c r="C234" s="222" t="s">
        <v>377</v>
      </c>
      <c r="D234" s="222" t="s">
        <v>144</v>
      </c>
      <c r="E234" s="223" t="s">
        <v>1121</v>
      </c>
      <c r="F234" s="224" t="s">
        <v>1122</v>
      </c>
      <c r="G234" s="225" t="s">
        <v>176</v>
      </c>
      <c r="H234" s="226">
        <v>575</v>
      </c>
      <c r="I234" s="227"/>
      <c r="J234" s="228">
        <f>ROUND(I234*H234,2)</f>
        <v>0</v>
      </c>
      <c r="K234" s="224" t="s">
        <v>186</v>
      </c>
      <c r="L234" s="42"/>
      <c r="M234" s="229" t="s">
        <v>1</v>
      </c>
      <c r="N234" s="230" t="s">
        <v>41</v>
      </c>
      <c r="O234" s="85"/>
      <c r="P234" s="231">
        <f>O234*H234</f>
        <v>0</v>
      </c>
      <c r="Q234" s="231">
        <v>1.15524</v>
      </c>
      <c r="R234" s="231">
        <f>Q234*H234</f>
        <v>664.26300000000003</v>
      </c>
      <c r="S234" s="231">
        <v>0</v>
      </c>
      <c r="T234" s="232">
        <f>S234*H234</f>
        <v>0</v>
      </c>
      <c r="AR234" s="233" t="s">
        <v>140</v>
      </c>
      <c r="AT234" s="233" t="s">
        <v>144</v>
      </c>
      <c r="AU234" s="233" t="s">
        <v>84</v>
      </c>
      <c r="AY234" s="16" t="s">
        <v>141</v>
      </c>
      <c r="BE234" s="234">
        <f>IF(N234="základní",J234,0)</f>
        <v>0</v>
      </c>
      <c r="BF234" s="234">
        <f>IF(N234="snížená",J234,0)</f>
        <v>0</v>
      </c>
      <c r="BG234" s="234">
        <f>IF(N234="zákl. přenesená",J234,0)</f>
        <v>0</v>
      </c>
      <c r="BH234" s="234">
        <f>IF(N234="sníž. přenesená",J234,0)</f>
        <v>0</v>
      </c>
      <c r="BI234" s="234">
        <f>IF(N234="nulová",J234,0)</f>
        <v>0</v>
      </c>
      <c r="BJ234" s="16" t="s">
        <v>84</v>
      </c>
      <c r="BK234" s="234">
        <f>ROUND(I234*H234,2)</f>
        <v>0</v>
      </c>
      <c r="BL234" s="16" t="s">
        <v>140</v>
      </c>
      <c r="BM234" s="233" t="s">
        <v>1123</v>
      </c>
    </row>
    <row r="235" s="13" customFormat="1">
      <c r="B235" s="246"/>
      <c r="C235" s="247"/>
      <c r="D235" s="237" t="s">
        <v>150</v>
      </c>
      <c r="E235" s="248" t="s">
        <v>1</v>
      </c>
      <c r="F235" s="249" t="s">
        <v>1102</v>
      </c>
      <c r="G235" s="247"/>
      <c r="H235" s="250">
        <v>575</v>
      </c>
      <c r="I235" s="251"/>
      <c r="J235" s="247"/>
      <c r="K235" s="247"/>
      <c r="L235" s="252"/>
      <c r="M235" s="257"/>
      <c r="N235" s="258"/>
      <c r="O235" s="258"/>
      <c r="P235" s="258"/>
      <c r="Q235" s="258"/>
      <c r="R235" s="258"/>
      <c r="S235" s="258"/>
      <c r="T235" s="259"/>
      <c r="AT235" s="256" t="s">
        <v>150</v>
      </c>
      <c r="AU235" s="256" t="s">
        <v>84</v>
      </c>
      <c r="AV235" s="13" t="s">
        <v>86</v>
      </c>
      <c r="AW235" s="13" t="s">
        <v>32</v>
      </c>
      <c r="AX235" s="13" t="s">
        <v>84</v>
      </c>
      <c r="AY235" s="256" t="s">
        <v>141</v>
      </c>
    </row>
    <row r="236" s="11" customFormat="1" ht="25.92" customHeight="1">
      <c r="B236" s="206"/>
      <c r="C236" s="207"/>
      <c r="D236" s="208" t="s">
        <v>75</v>
      </c>
      <c r="E236" s="209" t="s">
        <v>228</v>
      </c>
      <c r="F236" s="209" t="s">
        <v>949</v>
      </c>
      <c r="G236" s="207"/>
      <c r="H236" s="207"/>
      <c r="I236" s="210"/>
      <c r="J236" s="211">
        <f>BK236</f>
        <v>0</v>
      </c>
      <c r="K236" s="207"/>
      <c r="L236" s="212"/>
      <c r="M236" s="213"/>
      <c r="N236" s="214"/>
      <c r="O236" s="214"/>
      <c r="P236" s="215">
        <f>SUM(P237:P284)</f>
        <v>0</v>
      </c>
      <c r="Q236" s="214"/>
      <c r="R236" s="215">
        <f>SUM(R237:R284)</f>
        <v>25.456929999999996</v>
      </c>
      <c r="S236" s="214"/>
      <c r="T236" s="216">
        <f>SUM(T237:T284)</f>
        <v>4.1509999999999998</v>
      </c>
      <c r="AR236" s="217" t="s">
        <v>84</v>
      </c>
      <c r="AT236" s="218" t="s">
        <v>75</v>
      </c>
      <c r="AU236" s="218" t="s">
        <v>76</v>
      </c>
      <c r="AY236" s="217" t="s">
        <v>141</v>
      </c>
      <c r="BK236" s="219">
        <f>SUM(BK237:BK284)</f>
        <v>0</v>
      </c>
    </row>
    <row r="237" s="1" customFormat="1" ht="36" customHeight="1">
      <c r="B237" s="37"/>
      <c r="C237" s="222" t="s">
        <v>382</v>
      </c>
      <c r="D237" s="222" t="s">
        <v>144</v>
      </c>
      <c r="E237" s="223" t="s">
        <v>1124</v>
      </c>
      <c r="F237" s="224" t="s">
        <v>1125</v>
      </c>
      <c r="G237" s="225" t="s">
        <v>240</v>
      </c>
      <c r="H237" s="226">
        <v>86</v>
      </c>
      <c r="I237" s="227"/>
      <c r="J237" s="228">
        <f>ROUND(I237*H237,2)</f>
        <v>0</v>
      </c>
      <c r="K237" s="224" t="s">
        <v>177</v>
      </c>
      <c r="L237" s="42"/>
      <c r="M237" s="229" t="s">
        <v>1</v>
      </c>
      <c r="N237" s="230" t="s">
        <v>41</v>
      </c>
      <c r="O237" s="85"/>
      <c r="P237" s="231">
        <f>O237*H237</f>
        <v>0</v>
      </c>
      <c r="Q237" s="231">
        <v>1.0000000000000001E-05</v>
      </c>
      <c r="R237" s="231">
        <f>Q237*H237</f>
        <v>0.00086000000000000009</v>
      </c>
      <c r="S237" s="231">
        <v>0</v>
      </c>
      <c r="T237" s="232">
        <f>S237*H237</f>
        <v>0</v>
      </c>
      <c r="AR237" s="233" t="s">
        <v>140</v>
      </c>
      <c r="AT237" s="233" t="s">
        <v>144</v>
      </c>
      <c r="AU237" s="233" t="s">
        <v>84</v>
      </c>
      <c r="AY237" s="16" t="s">
        <v>141</v>
      </c>
      <c r="BE237" s="234">
        <f>IF(N237="základní",J237,0)</f>
        <v>0</v>
      </c>
      <c r="BF237" s="234">
        <f>IF(N237="snížená",J237,0)</f>
        <v>0</v>
      </c>
      <c r="BG237" s="234">
        <f>IF(N237="zákl. přenesená",J237,0)</f>
        <v>0</v>
      </c>
      <c r="BH237" s="234">
        <f>IF(N237="sníž. přenesená",J237,0)</f>
        <v>0</v>
      </c>
      <c r="BI237" s="234">
        <f>IF(N237="nulová",J237,0)</f>
        <v>0</v>
      </c>
      <c r="BJ237" s="16" t="s">
        <v>84</v>
      </c>
      <c r="BK237" s="234">
        <f>ROUND(I237*H237,2)</f>
        <v>0</v>
      </c>
      <c r="BL237" s="16" t="s">
        <v>140</v>
      </c>
      <c r="BM237" s="233" t="s">
        <v>1126</v>
      </c>
    </row>
    <row r="238" s="1" customFormat="1">
      <c r="B238" s="37"/>
      <c r="C238" s="38"/>
      <c r="D238" s="237" t="s">
        <v>836</v>
      </c>
      <c r="E238" s="38"/>
      <c r="F238" s="286" t="s">
        <v>953</v>
      </c>
      <c r="G238" s="38"/>
      <c r="H238" s="38"/>
      <c r="I238" s="138"/>
      <c r="J238" s="38"/>
      <c r="K238" s="38"/>
      <c r="L238" s="42"/>
      <c r="M238" s="287"/>
      <c r="N238" s="85"/>
      <c r="O238" s="85"/>
      <c r="P238" s="85"/>
      <c r="Q238" s="85"/>
      <c r="R238" s="85"/>
      <c r="S238" s="85"/>
      <c r="T238" s="86"/>
      <c r="AT238" s="16" t="s">
        <v>836</v>
      </c>
      <c r="AU238" s="16" t="s">
        <v>84</v>
      </c>
    </row>
    <row r="239" s="12" customFormat="1">
      <c r="B239" s="235"/>
      <c r="C239" s="236"/>
      <c r="D239" s="237" t="s">
        <v>150</v>
      </c>
      <c r="E239" s="238" t="s">
        <v>1</v>
      </c>
      <c r="F239" s="239" t="s">
        <v>1127</v>
      </c>
      <c r="G239" s="236"/>
      <c r="H239" s="238" t="s">
        <v>1</v>
      </c>
      <c r="I239" s="240"/>
      <c r="J239" s="236"/>
      <c r="K239" s="236"/>
      <c r="L239" s="241"/>
      <c r="M239" s="242"/>
      <c r="N239" s="243"/>
      <c r="O239" s="243"/>
      <c r="P239" s="243"/>
      <c r="Q239" s="243"/>
      <c r="R239" s="243"/>
      <c r="S239" s="243"/>
      <c r="T239" s="244"/>
      <c r="AT239" s="245" t="s">
        <v>150</v>
      </c>
      <c r="AU239" s="245" t="s">
        <v>84</v>
      </c>
      <c r="AV239" s="12" t="s">
        <v>84</v>
      </c>
      <c r="AW239" s="12" t="s">
        <v>32</v>
      </c>
      <c r="AX239" s="12" t="s">
        <v>76</v>
      </c>
      <c r="AY239" s="245" t="s">
        <v>141</v>
      </c>
    </row>
    <row r="240" s="12" customFormat="1">
      <c r="B240" s="235"/>
      <c r="C240" s="236"/>
      <c r="D240" s="237" t="s">
        <v>150</v>
      </c>
      <c r="E240" s="238" t="s">
        <v>1</v>
      </c>
      <c r="F240" s="239" t="s">
        <v>1128</v>
      </c>
      <c r="G240" s="236"/>
      <c r="H240" s="238" t="s">
        <v>1</v>
      </c>
      <c r="I240" s="240"/>
      <c r="J240" s="236"/>
      <c r="K240" s="236"/>
      <c r="L240" s="241"/>
      <c r="M240" s="242"/>
      <c r="N240" s="243"/>
      <c r="O240" s="243"/>
      <c r="P240" s="243"/>
      <c r="Q240" s="243"/>
      <c r="R240" s="243"/>
      <c r="S240" s="243"/>
      <c r="T240" s="244"/>
      <c r="AT240" s="245" t="s">
        <v>150</v>
      </c>
      <c r="AU240" s="245" t="s">
        <v>84</v>
      </c>
      <c r="AV240" s="12" t="s">
        <v>84</v>
      </c>
      <c r="AW240" s="12" t="s">
        <v>32</v>
      </c>
      <c r="AX240" s="12" t="s">
        <v>76</v>
      </c>
      <c r="AY240" s="245" t="s">
        <v>141</v>
      </c>
    </row>
    <row r="241" s="12" customFormat="1">
      <c r="B241" s="235"/>
      <c r="C241" s="236"/>
      <c r="D241" s="237" t="s">
        <v>150</v>
      </c>
      <c r="E241" s="238" t="s">
        <v>1</v>
      </c>
      <c r="F241" s="239" t="s">
        <v>1129</v>
      </c>
      <c r="G241" s="236"/>
      <c r="H241" s="238" t="s">
        <v>1</v>
      </c>
      <c r="I241" s="240"/>
      <c r="J241" s="236"/>
      <c r="K241" s="236"/>
      <c r="L241" s="241"/>
      <c r="M241" s="242"/>
      <c r="N241" s="243"/>
      <c r="O241" s="243"/>
      <c r="P241" s="243"/>
      <c r="Q241" s="243"/>
      <c r="R241" s="243"/>
      <c r="S241" s="243"/>
      <c r="T241" s="244"/>
      <c r="AT241" s="245" t="s">
        <v>150</v>
      </c>
      <c r="AU241" s="245" t="s">
        <v>84</v>
      </c>
      <c r="AV241" s="12" t="s">
        <v>84</v>
      </c>
      <c r="AW241" s="12" t="s">
        <v>32</v>
      </c>
      <c r="AX241" s="12" t="s">
        <v>76</v>
      </c>
      <c r="AY241" s="245" t="s">
        <v>141</v>
      </c>
    </row>
    <row r="242" s="12" customFormat="1">
      <c r="B242" s="235"/>
      <c r="C242" s="236"/>
      <c r="D242" s="237" t="s">
        <v>150</v>
      </c>
      <c r="E242" s="238" t="s">
        <v>1</v>
      </c>
      <c r="F242" s="239" t="s">
        <v>1130</v>
      </c>
      <c r="G242" s="236"/>
      <c r="H242" s="238" t="s">
        <v>1</v>
      </c>
      <c r="I242" s="240"/>
      <c r="J242" s="236"/>
      <c r="K242" s="236"/>
      <c r="L242" s="241"/>
      <c r="M242" s="242"/>
      <c r="N242" s="243"/>
      <c r="O242" s="243"/>
      <c r="P242" s="243"/>
      <c r="Q242" s="243"/>
      <c r="R242" s="243"/>
      <c r="S242" s="243"/>
      <c r="T242" s="244"/>
      <c r="AT242" s="245" t="s">
        <v>150</v>
      </c>
      <c r="AU242" s="245" t="s">
        <v>84</v>
      </c>
      <c r="AV242" s="12" t="s">
        <v>84</v>
      </c>
      <c r="AW242" s="12" t="s">
        <v>32</v>
      </c>
      <c r="AX242" s="12" t="s">
        <v>76</v>
      </c>
      <c r="AY242" s="245" t="s">
        <v>141</v>
      </c>
    </row>
    <row r="243" s="13" customFormat="1">
      <c r="B243" s="246"/>
      <c r="C243" s="247"/>
      <c r="D243" s="237" t="s">
        <v>150</v>
      </c>
      <c r="E243" s="248" t="s">
        <v>1</v>
      </c>
      <c r="F243" s="249" t="s">
        <v>1131</v>
      </c>
      <c r="G243" s="247"/>
      <c r="H243" s="250">
        <v>86</v>
      </c>
      <c r="I243" s="251"/>
      <c r="J243" s="247"/>
      <c r="K243" s="247"/>
      <c r="L243" s="252"/>
      <c r="M243" s="257"/>
      <c r="N243" s="258"/>
      <c r="O243" s="258"/>
      <c r="P243" s="258"/>
      <c r="Q243" s="258"/>
      <c r="R243" s="258"/>
      <c r="S243" s="258"/>
      <c r="T243" s="259"/>
      <c r="AT243" s="256" t="s">
        <v>150</v>
      </c>
      <c r="AU243" s="256" t="s">
        <v>84</v>
      </c>
      <c r="AV243" s="13" t="s">
        <v>86</v>
      </c>
      <c r="AW243" s="13" t="s">
        <v>32</v>
      </c>
      <c r="AX243" s="13" t="s">
        <v>84</v>
      </c>
      <c r="AY243" s="256" t="s">
        <v>141</v>
      </c>
    </row>
    <row r="244" s="1" customFormat="1" ht="36" customHeight="1">
      <c r="B244" s="37"/>
      <c r="C244" s="222" t="s">
        <v>389</v>
      </c>
      <c r="D244" s="222" t="s">
        <v>144</v>
      </c>
      <c r="E244" s="223" t="s">
        <v>1132</v>
      </c>
      <c r="F244" s="224" t="s">
        <v>1133</v>
      </c>
      <c r="G244" s="225" t="s">
        <v>360</v>
      </c>
      <c r="H244" s="226">
        <v>1</v>
      </c>
      <c r="I244" s="227"/>
      <c r="J244" s="228">
        <f>ROUND(I244*H244,2)</f>
        <v>0</v>
      </c>
      <c r="K244" s="224" t="s">
        <v>177</v>
      </c>
      <c r="L244" s="42"/>
      <c r="M244" s="229" t="s">
        <v>1</v>
      </c>
      <c r="N244" s="230" t="s">
        <v>41</v>
      </c>
      <c r="O244" s="85"/>
      <c r="P244" s="231">
        <f>O244*H244</f>
        <v>0</v>
      </c>
      <c r="Q244" s="231">
        <v>0.00282</v>
      </c>
      <c r="R244" s="231">
        <f>Q244*H244</f>
        <v>0.00282</v>
      </c>
      <c r="S244" s="231">
        <v>0.10100000000000001</v>
      </c>
      <c r="T244" s="232">
        <f>S244*H244</f>
        <v>0.10100000000000001</v>
      </c>
      <c r="AR244" s="233" t="s">
        <v>140</v>
      </c>
      <c r="AT244" s="233" t="s">
        <v>144</v>
      </c>
      <c r="AU244" s="233" t="s">
        <v>84</v>
      </c>
      <c r="AY244" s="16" t="s">
        <v>141</v>
      </c>
      <c r="BE244" s="234">
        <f>IF(N244="základní",J244,0)</f>
        <v>0</v>
      </c>
      <c r="BF244" s="234">
        <f>IF(N244="snížená",J244,0)</f>
        <v>0</v>
      </c>
      <c r="BG244" s="234">
        <f>IF(N244="zákl. přenesená",J244,0)</f>
        <v>0</v>
      </c>
      <c r="BH244" s="234">
        <f>IF(N244="sníž. přenesená",J244,0)</f>
        <v>0</v>
      </c>
      <c r="BI244" s="234">
        <f>IF(N244="nulová",J244,0)</f>
        <v>0</v>
      </c>
      <c r="BJ244" s="16" t="s">
        <v>84</v>
      </c>
      <c r="BK244" s="234">
        <f>ROUND(I244*H244,2)</f>
        <v>0</v>
      </c>
      <c r="BL244" s="16" t="s">
        <v>140</v>
      </c>
      <c r="BM244" s="233" t="s">
        <v>1134</v>
      </c>
    </row>
    <row r="245" s="1" customFormat="1">
      <c r="B245" s="37"/>
      <c r="C245" s="38"/>
      <c r="D245" s="237" t="s">
        <v>836</v>
      </c>
      <c r="E245" s="38"/>
      <c r="F245" s="286" t="s">
        <v>1135</v>
      </c>
      <c r="G245" s="38"/>
      <c r="H245" s="38"/>
      <c r="I245" s="138"/>
      <c r="J245" s="38"/>
      <c r="K245" s="38"/>
      <c r="L245" s="42"/>
      <c r="M245" s="287"/>
      <c r="N245" s="85"/>
      <c r="O245" s="85"/>
      <c r="P245" s="85"/>
      <c r="Q245" s="85"/>
      <c r="R245" s="85"/>
      <c r="S245" s="85"/>
      <c r="T245" s="86"/>
      <c r="AT245" s="16" t="s">
        <v>836</v>
      </c>
      <c r="AU245" s="16" t="s">
        <v>84</v>
      </c>
    </row>
    <row r="246" s="13" customFormat="1">
      <c r="B246" s="246"/>
      <c r="C246" s="247"/>
      <c r="D246" s="237" t="s">
        <v>150</v>
      </c>
      <c r="E246" s="248" t="s">
        <v>1</v>
      </c>
      <c r="F246" s="249" t="s">
        <v>1136</v>
      </c>
      <c r="G246" s="247"/>
      <c r="H246" s="250">
        <v>1</v>
      </c>
      <c r="I246" s="251"/>
      <c r="J246" s="247"/>
      <c r="K246" s="247"/>
      <c r="L246" s="252"/>
      <c r="M246" s="257"/>
      <c r="N246" s="258"/>
      <c r="O246" s="258"/>
      <c r="P246" s="258"/>
      <c r="Q246" s="258"/>
      <c r="R246" s="258"/>
      <c r="S246" s="258"/>
      <c r="T246" s="259"/>
      <c r="AT246" s="256" t="s">
        <v>150</v>
      </c>
      <c r="AU246" s="256" t="s">
        <v>84</v>
      </c>
      <c r="AV246" s="13" t="s">
        <v>86</v>
      </c>
      <c r="AW246" s="13" t="s">
        <v>32</v>
      </c>
      <c r="AX246" s="13" t="s">
        <v>84</v>
      </c>
      <c r="AY246" s="256" t="s">
        <v>141</v>
      </c>
    </row>
    <row r="247" s="1" customFormat="1" ht="16.5" customHeight="1">
      <c r="B247" s="37"/>
      <c r="C247" s="271" t="s">
        <v>393</v>
      </c>
      <c r="D247" s="271" t="s">
        <v>261</v>
      </c>
      <c r="E247" s="272" t="s">
        <v>1137</v>
      </c>
      <c r="F247" s="273" t="s">
        <v>1138</v>
      </c>
      <c r="G247" s="274" t="s">
        <v>360</v>
      </c>
      <c r="H247" s="275">
        <v>1</v>
      </c>
      <c r="I247" s="276"/>
      <c r="J247" s="277">
        <f>ROUND(I247*H247,2)</f>
        <v>0</v>
      </c>
      <c r="K247" s="273" t="s">
        <v>177</v>
      </c>
      <c r="L247" s="278"/>
      <c r="M247" s="279" t="s">
        <v>1</v>
      </c>
      <c r="N247" s="280" t="s">
        <v>41</v>
      </c>
      <c r="O247" s="85"/>
      <c r="P247" s="231">
        <f>O247*H247</f>
        <v>0</v>
      </c>
      <c r="Q247" s="231">
        <v>0.0064000000000000003</v>
      </c>
      <c r="R247" s="231">
        <f>Q247*H247</f>
        <v>0.0064000000000000003</v>
      </c>
      <c r="S247" s="231">
        <v>0</v>
      </c>
      <c r="T247" s="232">
        <f>S247*H247</f>
        <v>0</v>
      </c>
      <c r="AR247" s="233" t="s">
        <v>228</v>
      </c>
      <c r="AT247" s="233" t="s">
        <v>261</v>
      </c>
      <c r="AU247" s="233" t="s">
        <v>84</v>
      </c>
      <c r="AY247" s="16" t="s">
        <v>141</v>
      </c>
      <c r="BE247" s="234">
        <f>IF(N247="základní",J247,0)</f>
        <v>0</v>
      </c>
      <c r="BF247" s="234">
        <f>IF(N247="snížená",J247,0)</f>
        <v>0</v>
      </c>
      <c r="BG247" s="234">
        <f>IF(N247="zákl. přenesená",J247,0)</f>
        <v>0</v>
      </c>
      <c r="BH247" s="234">
        <f>IF(N247="sníž. přenesená",J247,0)</f>
        <v>0</v>
      </c>
      <c r="BI247" s="234">
        <f>IF(N247="nulová",J247,0)</f>
        <v>0</v>
      </c>
      <c r="BJ247" s="16" t="s">
        <v>84</v>
      </c>
      <c r="BK247" s="234">
        <f>ROUND(I247*H247,2)</f>
        <v>0</v>
      </c>
      <c r="BL247" s="16" t="s">
        <v>140</v>
      </c>
      <c r="BM247" s="233" t="s">
        <v>1139</v>
      </c>
    </row>
    <row r="248" s="1" customFormat="1" ht="24" customHeight="1">
      <c r="B248" s="37"/>
      <c r="C248" s="222" t="s">
        <v>397</v>
      </c>
      <c r="D248" s="222" t="s">
        <v>144</v>
      </c>
      <c r="E248" s="223" t="s">
        <v>1140</v>
      </c>
      <c r="F248" s="224" t="s">
        <v>1141</v>
      </c>
      <c r="G248" s="225" t="s">
        <v>240</v>
      </c>
      <c r="H248" s="226">
        <v>16</v>
      </c>
      <c r="I248" s="227"/>
      <c r="J248" s="228">
        <f>ROUND(I248*H248,2)</f>
        <v>0</v>
      </c>
      <c r="K248" s="224" t="s">
        <v>1</v>
      </c>
      <c r="L248" s="42"/>
      <c r="M248" s="229" t="s">
        <v>1</v>
      </c>
      <c r="N248" s="230" t="s">
        <v>41</v>
      </c>
      <c r="O248" s="85"/>
      <c r="P248" s="231">
        <f>O248*H248</f>
        <v>0</v>
      </c>
      <c r="Q248" s="231">
        <v>0</v>
      </c>
      <c r="R248" s="231">
        <f>Q248*H248</f>
        <v>0</v>
      </c>
      <c r="S248" s="231">
        <v>0</v>
      </c>
      <c r="T248" s="232">
        <f>S248*H248</f>
        <v>0</v>
      </c>
      <c r="AR248" s="233" t="s">
        <v>140</v>
      </c>
      <c r="AT248" s="233" t="s">
        <v>144</v>
      </c>
      <c r="AU248" s="233" t="s">
        <v>84</v>
      </c>
      <c r="AY248" s="16" t="s">
        <v>141</v>
      </c>
      <c r="BE248" s="234">
        <f>IF(N248="základní",J248,0)</f>
        <v>0</v>
      </c>
      <c r="BF248" s="234">
        <f>IF(N248="snížená",J248,0)</f>
        <v>0</v>
      </c>
      <c r="BG248" s="234">
        <f>IF(N248="zákl. přenesená",J248,0)</f>
        <v>0</v>
      </c>
      <c r="BH248" s="234">
        <f>IF(N248="sníž. přenesená",J248,0)</f>
        <v>0</v>
      </c>
      <c r="BI248" s="234">
        <f>IF(N248="nulová",J248,0)</f>
        <v>0</v>
      </c>
      <c r="BJ248" s="16" t="s">
        <v>84</v>
      </c>
      <c r="BK248" s="234">
        <f>ROUND(I248*H248,2)</f>
        <v>0</v>
      </c>
      <c r="BL248" s="16" t="s">
        <v>140</v>
      </c>
      <c r="BM248" s="233" t="s">
        <v>1142</v>
      </c>
    </row>
    <row r="249" s="1" customFormat="1">
      <c r="B249" s="37"/>
      <c r="C249" s="38"/>
      <c r="D249" s="237" t="s">
        <v>1143</v>
      </c>
      <c r="E249" s="38"/>
      <c r="F249" s="286" t="s">
        <v>1144</v>
      </c>
      <c r="G249" s="38"/>
      <c r="H249" s="38"/>
      <c r="I249" s="138"/>
      <c r="J249" s="38"/>
      <c r="K249" s="38"/>
      <c r="L249" s="42"/>
      <c r="M249" s="287"/>
      <c r="N249" s="85"/>
      <c r="O249" s="85"/>
      <c r="P249" s="85"/>
      <c r="Q249" s="85"/>
      <c r="R249" s="85"/>
      <c r="S249" s="85"/>
      <c r="T249" s="86"/>
      <c r="AT249" s="16" t="s">
        <v>1143</v>
      </c>
      <c r="AU249" s="16" t="s">
        <v>84</v>
      </c>
    </row>
    <row r="250" s="13" customFormat="1">
      <c r="B250" s="246"/>
      <c r="C250" s="247"/>
      <c r="D250" s="237" t="s">
        <v>150</v>
      </c>
      <c r="E250" s="248" t="s">
        <v>1</v>
      </c>
      <c r="F250" s="249" t="s">
        <v>1145</v>
      </c>
      <c r="G250" s="247"/>
      <c r="H250" s="250">
        <v>16</v>
      </c>
      <c r="I250" s="251"/>
      <c r="J250" s="247"/>
      <c r="K250" s="247"/>
      <c r="L250" s="252"/>
      <c r="M250" s="257"/>
      <c r="N250" s="258"/>
      <c r="O250" s="258"/>
      <c r="P250" s="258"/>
      <c r="Q250" s="258"/>
      <c r="R250" s="258"/>
      <c r="S250" s="258"/>
      <c r="T250" s="259"/>
      <c r="AT250" s="256" t="s">
        <v>150</v>
      </c>
      <c r="AU250" s="256" t="s">
        <v>84</v>
      </c>
      <c r="AV250" s="13" t="s">
        <v>86</v>
      </c>
      <c r="AW250" s="13" t="s">
        <v>32</v>
      </c>
      <c r="AX250" s="13" t="s">
        <v>84</v>
      </c>
      <c r="AY250" s="256" t="s">
        <v>141</v>
      </c>
    </row>
    <row r="251" s="1" customFormat="1" ht="24" customHeight="1">
      <c r="B251" s="37"/>
      <c r="C251" s="222" t="s">
        <v>402</v>
      </c>
      <c r="D251" s="222" t="s">
        <v>144</v>
      </c>
      <c r="E251" s="223" t="s">
        <v>1146</v>
      </c>
      <c r="F251" s="224" t="s">
        <v>1147</v>
      </c>
      <c r="G251" s="225" t="s">
        <v>360</v>
      </c>
      <c r="H251" s="226">
        <v>9</v>
      </c>
      <c r="I251" s="227"/>
      <c r="J251" s="228">
        <f>ROUND(I251*H251,2)</f>
        <v>0</v>
      </c>
      <c r="K251" s="224" t="s">
        <v>186</v>
      </c>
      <c r="L251" s="42"/>
      <c r="M251" s="229" t="s">
        <v>1</v>
      </c>
      <c r="N251" s="230" t="s">
        <v>41</v>
      </c>
      <c r="O251" s="85"/>
      <c r="P251" s="231">
        <f>O251*H251</f>
        <v>0</v>
      </c>
      <c r="Q251" s="231">
        <v>0.34089999999999998</v>
      </c>
      <c r="R251" s="231">
        <f>Q251*H251</f>
        <v>3.0680999999999998</v>
      </c>
      <c r="S251" s="231">
        <v>0</v>
      </c>
      <c r="T251" s="232">
        <f>S251*H251</f>
        <v>0</v>
      </c>
      <c r="AR251" s="233" t="s">
        <v>140</v>
      </c>
      <c r="AT251" s="233" t="s">
        <v>144</v>
      </c>
      <c r="AU251" s="233" t="s">
        <v>84</v>
      </c>
      <c r="AY251" s="16" t="s">
        <v>141</v>
      </c>
      <c r="BE251" s="234">
        <f>IF(N251="základní",J251,0)</f>
        <v>0</v>
      </c>
      <c r="BF251" s="234">
        <f>IF(N251="snížená",J251,0)</f>
        <v>0</v>
      </c>
      <c r="BG251" s="234">
        <f>IF(N251="zákl. přenesená",J251,0)</f>
        <v>0</v>
      </c>
      <c r="BH251" s="234">
        <f>IF(N251="sníž. přenesená",J251,0)</f>
        <v>0</v>
      </c>
      <c r="BI251" s="234">
        <f>IF(N251="nulová",J251,0)</f>
        <v>0</v>
      </c>
      <c r="BJ251" s="16" t="s">
        <v>84</v>
      </c>
      <c r="BK251" s="234">
        <f>ROUND(I251*H251,2)</f>
        <v>0</v>
      </c>
      <c r="BL251" s="16" t="s">
        <v>140</v>
      </c>
      <c r="BM251" s="233" t="s">
        <v>1148</v>
      </c>
    </row>
    <row r="252" s="1" customFormat="1">
      <c r="B252" s="37"/>
      <c r="C252" s="38"/>
      <c r="D252" s="237" t="s">
        <v>836</v>
      </c>
      <c r="E252" s="38"/>
      <c r="F252" s="286" t="s">
        <v>1149</v>
      </c>
      <c r="G252" s="38"/>
      <c r="H252" s="38"/>
      <c r="I252" s="138"/>
      <c r="J252" s="38"/>
      <c r="K252" s="38"/>
      <c r="L252" s="42"/>
      <c r="M252" s="287"/>
      <c r="N252" s="85"/>
      <c r="O252" s="85"/>
      <c r="P252" s="85"/>
      <c r="Q252" s="85"/>
      <c r="R252" s="85"/>
      <c r="S252" s="85"/>
      <c r="T252" s="86"/>
      <c r="AT252" s="16" t="s">
        <v>836</v>
      </c>
      <c r="AU252" s="16" t="s">
        <v>84</v>
      </c>
    </row>
    <row r="253" s="13" customFormat="1">
      <c r="B253" s="246"/>
      <c r="C253" s="247"/>
      <c r="D253" s="237" t="s">
        <v>150</v>
      </c>
      <c r="E253" s="248" t="s">
        <v>1</v>
      </c>
      <c r="F253" s="249" t="s">
        <v>237</v>
      </c>
      <c r="G253" s="247"/>
      <c r="H253" s="250">
        <v>9</v>
      </c>
      <c r="I253" s="251"/>
      <c r="J253" s="247"/>
      <c r="K253" s="247"/>
      <c r="L253" s="252"/>
      <c r="M253" s="257"/>
      <c r="N253" s="258"/>
      <c r="O253" s="258"/>
      <c r="P253" s="258"/>
      <c r="Q253" s="258"/>
      <c r="R253" s="258"/>
      <c r="S253" s="258"/>
      <c r="T253" s="259"/>
      <c r="AT253" s="256" t="s">
        <v>150</v>
      </c>
      <c r="AU253" s="256" t="s">
        <v>84</v>
      </c>
      <c r="AV253" s="13" t="s">
        <v>86</v>
      </c>
      <c r="AW253" s="13" t="s">
        <v>32</v>
      </c>
      <c r="AX253" s="13" t="s">
        <v>84</v>
      </c>
      <c r="AY253" s="256" t="s">
        <v>141</v>
      </c>
    </row>
    <row r="254" s="1" customFormat="1" ht="24" customHeight="1">
      <c r="B254" s="37"/>
      <c r="C254" s="271" t="s">
        <v>410</v>
      </c>
      <c r="D254" s="271" t="s">
        <v>261</v>
      </c>
      <c r="E254" s="272" t="s">
        <v>1150</v>
      </c>
      <c r="F254" s="273" t="s">
        <v>1151</v>
      </c>
      <c r="G254" s="274" t="s">
        <v>360</v>
      </c>
      <c r="H254" s="275">
        <v>9</v>
      </c>
      <c r="I254" s="276"/>
      <c r="J254" s="277">
        <f>ROUND(I254*H254,2)</f>
        <v>0</v>
      </c>
      <c r="K254" s="273" t="s">
        <v>186</v>
      </c>
      <c r="L254" s="278"/>
      <c r="M254" s="279" t="s">
        <v>1</v>
      </c>
      <c r="N254" s="280" t="s">
        <v>41</v>
      </c>
      <c r="O254" s="85"/>
      <c r="P254" s="231">
        <f>O254*H254</f>
        <v>0</v>
      </c>
      <c r="Q254" s="231">
        <v>0.34699999999999998</v>
      </c>
      <c r="R254" s="231">
        <f>Q254*H254</f>
        <v>3.1229999999999998</v>
      </c>
      <c r="S254" s="231">
        <v>0</v>
      </c>
      <c r="T254" s="232">
        <f>S254*H254</f>
        <v>0</v>
      </c>
      <c r="AR254" s="233" t="s">
        <v>228</v>
      </c>
      <c r="AT254" s="233" t="s">
        <v>261</v>
      </c>
      <c r="AU254" s="233" t="s">
        <v>84</v>
      </c>
      <c r="AY254" s="16" t="s">
        <v>141</v>
      </c>
      <c r="BE254" s="234">
        <f>IF(N254="základní",J254,0)</f>
        <v>0</v>
      </c>
      <c r="BF254" s="234">
        <f>IF(N254="snížená",J254,0)</f>
        <v>0</v>
      </c>
      <c r="BG254" s="234">
        <f>IF(N254="zákl. přenesená",J254,0)</f>
        <v>0</v>
      </c>
      <c r="BH254" s="234">
        <f>IF(N254="sníž. přenesená",J254,0)</f>
        <v>0</v>
      </c>
      <c r="BI254" s="234">
        <f>IF(N254="nulová",J254,0)</f>
        <v>0</v>
      </c>
      <c r="BJ254" s="16" t="s">
        <v>84</v>
      </c>
      <c r="BK254" s="234">
        <f>ROUND(I254*H254,2)</f>
        <v>0</v>
      </c>
      <c r="BL254" s="16" t="s">
        <v>140</v>
      </c>
      <c r="BM254" s="233" t="s">
        <v>1152</v>
      </c>
    </row>
    <row r="255" s="13" customFormat="1">
      <c r="B255" s="246"/>
      <c r="C255" s="247"/>
      <c r="D255" s="237" t="s">
        <v>150</v>
      </c>
      <c r="E255" s="248" t="s">
        <v>1</v>
      </c>
      <c r="F255" s="249" t="s">
        <v>237</v>
      </c>
      <c r="G255" s="247"/>
      <c r="H255" s="250">
        <v>9</v>
      </c>
      <c r="I255" s="251"/>
      <c r="J255" s="247"/>
      <c r="K255" s="247"/>
      <c r="L255" s="252"/>
      <c r="M255" s="257"/>
      <c r="N255" s="258"/>
      <c r="O255" s="258"/>
      <c r="P255" s="258"/>
      <c r="Q255" s="258"/>
      <c r="R255" s="258"/>
      <c r="S255" s="258"/>
      <c r="T255" s="259"/>
      <c r="AT255" s="256" t="s">
        <v>150</v>
      </c>
      <c r="AU255" s="256" t="s">
        <v>84</v>
      </c>
      <c r="AV255" s="13" t="s">
        <v>86</v>
      </c>
      <c r="AW255" s="13" t="s">
        <v>32</v>
      </c>
      <c r="AX255" s="13" t="s">
        <v>84</v>
      </c>
      <c r="AY255" s="256" t="s">
        <v>141</v>
      </c>
    </row>
    <row r="256" s="1" customFormat="1" ht="24" customHeight="1">
      <c r="B256" s="37"/>
      <c r="C256" s="271" t="s">
        <v>419</v>
      </c>
      <c r="D256" s="271" t="s">
        <v>261</v>
      </c>
      <c r="E256" s="272" t="s">
        <v>1153</v>
      </c>
      <c r="F256" s="273" t="s">
        <v>1154</v>
      </c>
      <c r="G256" s="274" t="s">
        <v>240</v>
      </c>
      <c r="H256" s="275">
        <v>50</v>
      </c>
      <c r="I256" s="276"/>
      <c r="J256" s="277">
        <f>ROUND(I256*H256,2)</f>
        <v>0</v>
      </c>
      <c r="K256" s="273" t="s">
        <v>186</v>
      </c>
      <c r="L256" s="278"/>
      <c r="M256" s="279" t="s">
        <v>1</v>
      </c>
      <c r="N256" s="280" t="s">
        <v>41</v>
      </c>
      <c r="O256" s="85"/>
      <c r="P256" s="231">
        <f>O256*H256</f>
        <v>0</v>
      </c>
      <c r="Q256" s="231">
        <v>0.113</v>
      </c>
      <c r="R256" s="231">
        <f>Q256*H256</f>
        <v>5.6500000000000004</v>
      </c>
      <c r="S256" s="231">
        <v>0</v>
      </c>
      <c r="T256" s="232">
        <f>S256*H256</f>
        <v>0</v>
      </c>
      <c r="AR256" s="233" t="s">
        <v>228</v>
      </c>
      <c r="AT256" s="233" t="s">
        <v>261</v>
      </c>
      <c r="AU256" s="233" t="s">
        <v>84</v>
      </c>
      <c r="AY256" s="16" t="s">
        <v>141</v>
      </c>
      <c r="BE256" s="234">
        <f>IF(N256="základní",J256,0)</f>
        <v>0</v>
      </c>
      <c r="BF256" s="234">
        <f>IF(N256="snížená",J256,0)</f>
        <v>0</v>
      </c>
      <c r="BG256" s="234">
        <f>IF(N256="zákl. přenesená",J256,0)</f>
        <v>0</v>
      </c>
      <c r="BH256" s="234">
        <f>IF(N256="sníž. přenesená",J256,0)</f>
        <v>0</v>
      </c>
      <c r="BI256" s="234">
        <f>IF(N256="nulová",J256,0)</f>
        <v>0</v>
      </c>
      <c r="BJ256" s="16" t="s">
        <v>84</v>
      </c>
      <c r="BK256" s="234">
        <f>ROUND(I256*H256,2)</f>
        <v>0</v>
      </c>
      <c r="BL256" s="16" t="s">
        <v>140</v>
      </c>
      <c r="BM256" s="233" t="s">
        <v>1155</v>
      </c>
    </row>
    <row r="257" s="13" customFormat="1">
      <c r="B257" s="246"/>
      <c r="C257" s="247"/>
      <c r="D257" s="237" t="s">
        <v>150</v>
      </c>
      <c r="E257" s="248" t="s">
        <v>1</v>
      </c>
      <c r="F257" s="249" t="s">
        <v>554</v>
      </c>
      <c r="G257" s="247"/>
      <c r="H257" s="250">
        <v>50</v>
      </c>
      <c r="I257" s="251"/>
      <c r="J257" s="247"/>
      <c r="K257" s="247"/>
      <c r="L257" s="252"/>
      <c r="M257" s="257"/>
      <c r="N257" s="258"/>
      <c r="O257" s="258"/>
      <c r="P257" s="258"/>
      <c r="Q257" s="258"/>
      <c r="R257" s="258"/>
      <c r="S257" s="258"/>
      <c r="T257" s="259"/>
      <c r="AT257" s="256" t="s">
        <v>150</v>
      </c>
      <c r="AU257" s="256" t="s">
        <v>84</v>
      </c>
      <c r="AV257" s="13" t="s">
        <v>86</v>
      </c>
      <c r="AW257" s="13" t="s">
        <v>32</v>
      </c>
      <c r="AX257" s="13" t="s">
        <v>84</v>
      </c>
      <c r="AY257" s="256" t="s">
        <v>141</v>
      </c>
    </row>
    <row r="258" s="1" customFormat="1" ht="24" customHeight="1">
      <c r="B258" s="37"/>
      <c r="C258" s="271" t="s">
        <v>424</v>
      </c>
      <c r="D258" s="271" t="s">
        <v>261</v>
      </c>
      <c r="E258" s="272" t="s">
        <v>1156</v>
      </c>
      <c r="F258" s="273" t="s">
        <v>1157</v>
      </c>
      <c r="G258" s="274" t="s">
        <v>240</v>
      </c>
      <c r="H258" s="275">
        <v>12</v>
      </c>
      <c r="I258" s="276"/>
      <c r="J258" s="277">
        <f>ROUND(I258*H258,2)</f>
        <v>0</v>
      </c>
      <c r="K258" s="273" t="s">
        <v>186</v>
      </c>
      <c r="L258" s="278"/>
      <c r="M258" s="279" t="s">
        <v>1</v>
      </c>
      <c r="N258" s="280" t="s">
        <v>41</v>
      </c>
      <c r="O258" s="85"/>
      <c r="P258" s="231">
        <f>O258*H258</f>
        <v>0</v>
      </c>
      <c r="Q258" s="231">
        <v>0.10299999999999999</v>
      </c>
      <c r="R258" s="231">
        <f>Q258*H258</f>
        <v>1.236</v>
      </c>
      <c r="S258" s="231">
        <v>0</v>
      </c>
      <c r="T258" s="232">
        <f>S258*H258</f>
        <v>0</v>
      </c>
      <c r="AR258" s="233" t="s">
        <v>228</v>
      </c>
      <c r="AT258" s="233" t="s">
        <v>261</v>
      </c>
      <c r="AU258" s="233" t="s">
        <v>84</v>
      </c>
      <c r="AY258" s="16" t="s">
        <v>141</v>
      </c>
      <c r="BE258" s="234">
        <f>IF(N258="základní",J258,0)</f>
        <v>0</v>
      </c>
      <c r="BF258" s="234">
        <f>IF(N258="snížená",J258,0)</f>
        <v>0</v>
      </c>
      <c r="BG258" s="234">
        <f>IF(N258="zákl. přenesená",J258,0)</f>
        <v>0</v>
      </c>
      <c r="BH258" s="234">
        <f>IF(N258="sníž. přenesená",J258,0)</f>
        <v>0</v>
      </c>
      <c r="BI258" s="234">
        <f>IF(N258="nulová",J258,0)</f>
        <v>0</v>
      </c>
      <c r="BJ258" s="16" t="s">
        <v>84</v>
      </c>
      <c r="BK258" s="234">
        <f>ROUND(I258*H258,2)</f>
        <v>0</v>
      </c>
      <c r="BL258" s="16" t="s">
        <v>140</v>
      </c>
      <c r="BM258" s="233" t="s">
        <v>1158</v>
      </c>
    </row>
    <row r="259" s="13" customFormat="1">
      <c r="B259" s="246"/>
      <c r="C259" s="247"/>
      <c r="D259" s="237" t="s">
        <v>150</v>
      </c>
      <c r="E259" s="248" t="s">
        <v>1</v>
      </c>
      <c r="F259" s="249" t="s">
        <v>260</v>
      </c>
      <c r="G259" s="247"/>
      <c r="H259" s="250">
        <v>12</v>
      </c>
      <c r="I259" s="251"/>
      <c r="J259" s="247"/>
      <c r="K259" s="247"/>
      <c r="L259" s="252"/>
      <c r="M259" s="257"/>
      <c r="N259" s="258"/>
      <c r="O259" s="258"/>
      <c r="P259" s="258"/>
      <c r="Q259" s="258"/>
      <c r="R259" s="258"/>
      <c r="S259" s="258"/>
      <c r="T259" s="259"/>
      <c r="AT259" s="256" t="s">
        <v>150</v>
      </c>
      <c r="AU259" s="256" t="s">
        <v>84</v>
      </c>
      <c r="AV259" s="13" t="s">
        <v>86</v>
      </c>
      <c r="AW259" s="13" t="s">
        <v>32</v>
      </c>
      <c r="AX259" s="13" t="s">
        <v>84</v>
      </c>
      <c r="AY259" s="256" t="s">
        <v>141</v>
      </c>
    </row>
    <row r="260" s="1" customFormat="1" ht="24" customHeight="1">
      <c r="B260" s="37"/>
      <c r="C260" s="271" t="s">
        <v>430</v>
      </c>
      <c r="D260" s="271" t="s">
        <v>261</v>
      </c>
      <c r="E260" s="272" t="s">
        <v>1159</v>
      </c>
      <c r="F260" s="273" t="s">
        <v>1160</v>
      </c>
      <c r="G260" s="274" t="s">
        <v>360</v>
      </c>
      <c r="H260" s="275">
        <v>5</v>
      </c>
      <c r="I260" s="276"/>
      <c r="J260" s="277">
        <f>ROUND(I260*H260,2)</f>
        <v>0</v>
      </c>
      <c r="K260" s="273" t="s">
        <v>186</v>
      </c>
      <c r="L260" s="278"/>
      <c r="M260" s="279" t="s">
        <v>1</v>
      </c>
      <c r="N260" s="280" t="s">
        <v>41</v>
      </c>
      <c r="O260" s="85"/>
      <c r="P260" s="231">
        <f>O260*H260</f>
        <v>0</v>
      </c>
      <c r="Q260" s="231">
        <v>0.23599999999999999</v>
      </c>
      <c r="R260" s="231">
        <f>Q260*H260</f>
        <v>1.1799999999999999</v>
      </c>
      <c r="S260" s="231">
        <v>0</v>
      </c>
      <c r="T260" s="232">
        <f>S260*H260</f>
        <v>0</v>
      </c>
      <c r="AR260" s="233" t="s">
        <v>228</v>
      </c>
      <c r="AT260" s="233" t="s">
        <v>261</v>
      </c>
      <c r="AU260" s="233" t="s">
        <v>84</v>
      </c>
      <c r="AY260" s="16" t="s">
        <v>141</v>
      </c>
      <c r="BE260" s="234">
        <f>IF(N260="základní",J260,0)</f>
        <v>0</v>
      </c>
      <c r="BF260" s="234">
        <f>IF(N260="snížená",J260,0)</f>
        <v>0</v>
      </c>
      <c r="BG260" s="234">
        <f>IF(N260="zákl. přenesená",J260,0)</f>
        <v>0</v>
      </c>
      <c r="BH260" s="234">
        <f>IF(N260="sníž. přenesená",J260,0)</f>
        <v>0</v>
      </c>
      <c r="BI260" s="234">
        <f>IF(N260="nulová",J260,0)</f>
        <v>0</v>
      </c>
      <c r="BJ260" s="16" t="s">
        <v>84</v>
      </c>
      <c r="BK260" s="234">
        <f>ROUND(I260*H260,2)</f>
        <v>0</v>
      </c>
      <c r="BL260" s="16" t="s">
        <v>140</v>
      </c>
      <c r="BM260" s="233" t="s">
        <v>1161</v>
      </c>
    </row>
    <row r="261" s="13" customFormat="1">
      <c r="B261" s="246"/>
      <c r="C261" s="247"/>
      <c r="D261" s="237" t="s">
        <v>150</v>
      </c>
      <c r="E261" s="248" t="s">
        <v>1</v>
      </c>
      <c r="F261" s="249" t="s">
        <v>198</v>
      </c>
      <c r="G261" s="247"/>
      <c r="H261" s="250">
        <v>5</v>
      </c>
      <c r="I261" s="251"/>
      <c r="J261" s="247"/>
      <c r="K261" s="247"/>
      <c r="L261" s="252"/>
      <c r="M261" s="257"/>
      <c r="N261" s="258"/>
      <c r="O261" s="258"/>
      <c r="P261" s="258"/>
      <c r="Q261" s="258"/>
      <c r="R261" s="258"/>
      <c r="S261" s="258"/>
      <c r="T261" s="259"/>
      <c r="AT261" s="256" t="s">
        <v>150</v>
      </c>
      <c r="AU261" s="256" t="s">
        <v>84</v>
      </c>
      <c r="AV261" s="13" t="s">
        <v>86</v>
      </c>
      <c r="AW261" s="13" t="s">
        <v>32</v>
      </c>
      <c r="AX261" s="13" t="s">
        <v>84</v>
      </c>
      <c r="AY261" s="256" t="s">
        <v>141</v>
      </c>
    </row>
    <row r="262" s="1" customFormat="1" ht="24" customHeight="1">
      <c r="B262" s="37"/>
      <c r="C262" s="271" t="s">
        <v>437</v>
      </c>
      <c r="D262" s="271" t="s">
        <v>261</v>
      </c>
      <c r="E262" s="272" t="s">
        <v>1162</v>
      </c>
      <c r="F262" s="273" t="s">
        <v>1163</v>
      </c>
      <c r="G262" s="274" t="s">
        <v>360</v>
      </c>
      <c r="H262" s="275">
        <v>8</v>
      </c>
      <c r="I262" s="276"/>
      <c r="J262" s="277">
        <f>ROUND(I262*H262,2)</f>
        <v>0</v>
      </c>
      <c r="K262" s="273" t="s">
        <v>186</v>
      </c>
      <c r="L262" s="278"/>
      <c r="M262" s="279" t="s">
        <v>1</v>
      </c>
      <c r="N262" s="280" t="s">
        <v>41</v>
      </c>
      <c r="O262" s="85"/>
      <c r="P262" s="231">
        <f>O262*H262</f>
        <v>0</v>
      </c>
      <c r="Q262" s="231">
        <v>0.014999999999999999</v>
      </c>
      <c r="R262" s="231">
        <f>Q262*H262</f>
        <v>0.12</v>
      </c>
      <c r="S262" s="231">
        <v>0</v>
      </c>
      <c r="T262" s="232">
        <f>S262*H262</f>
        <v>0</v>
      </c>
      <c r="AR262" s="233" t="s">
        <v>228</v>
      </c>
      <c r="AT262" s="233" t="s">
        <v>261</v>
      </c>
      <c r="AU262" s="233" t="s">
        <v>84</v>
      </c>
      <c r="AY262" s="16" t="s">
        <v>141</v>
      </c>
      <c r="BE262" s="234">
        <f>IF(N262="základní",J262,0)</f>
        <v>0</v>
      </c>
      <c r="BF262" s="234">
        <f>IF(N262="snížená",J262,0)</f>
        <v>0</v>
      </c>
      <c r="BG262" s="234">
        <f>IF(N262="zákl. přenesená",J262,0)</f>
        <v>0</v>
      </c>
      <c r="BH262" s="234">
        <f>IF(N262="sníž. přenesená",J262,0)</f>
        <v>0</v>
      </c>
      <c r="BI262" s="234">
        <f>IF(N262="nulová",J262,0)</f>
        <v>0</v>
      </c>
      <c r="BJ262" s="16" t="s">
        <v>84</v>
      </c>
      <c r="BK262" s="234">
        <f>ROUND(I262*H262,2)</f>
        <v>0</v>
      </c>
      <c r="BL262" s="16" t="s">
        <v>140</v>
      </c>
      <c r="BM262" s="233" t="s">
        <v>1164</v>
      </c>
    </row>
    <row r="263" s="13" customFormat="1">
      <c r="B263" s="246"/>
      <c r="C263" s="247"/>
      <c r="D263" s="237" t="s">
        <v>150</v>
      </c>
      <c r="E263" s="248" t="s">
        <v>1</v>
      </c>
      <c r="F263" s="249" t="s">
        <v>228</v>
      </c>
      <c r="G263" s="247"/>
      <c r="H263" s="250">
        <v>8</v>
      </c>
      <c r="I263" s="251"/>
      <c r="J263" s="247"/>
      <c r="K263" s="247"/>
      <c r="L263" s="252"/>
      <c r="M263" s="257"/>
      <c r="N263" s="258"/>
      <c r="O263" s="258"/>
      <c r="P263" s="258"/>
      <c r="Q263" s="258"/>
      <c r="R263" s="258"/>
      <c r="S263" s="258"/>
      <c r="T263" s="259"/>
      <c r="AT263" s="256" t="s">
        <v>150</v>
      </c>
      <c r="AU263" s="256" t="s">
        <v>84</v>
      </c>
      <c r="AV263" s="13" t="s">
        <v>86</v>
      </c>
      <c r="AW263" s="13" t="s">
        <v>32</v>
      </c>
      <c r="AX263" s="13" t="s">
        <v>84</v>
      </c>
      <c r="AY263" s="256" t="s">
        <v>141</v>
      </c>
    </row>
    <row r="264" s="1" customFormat="1" ht="24" customHeight="1">
      <c r="B264" s="37"/>
      <c r="C264" s="271" t="s">
        <v>443</v>
      </c>
      <c r="D264" s="271" t="s">
        <v>261</v>
      </c>
      <c r="E264" s="272" t="s">
        <v>1165</v>
      </c>
      <c r="F264" s="273" t="s">
        <v>1166</v>
      </c>
      <c r="G264" s="274" t="s">
        <v>360</v>
      </c>
      <c r="H264" s="275">
        <v>6</v>
      </c>
      <c r="I264" s="276"/>
      <c r="J264" s="277">
        <f>ROUND(I264*H264,2)</f>
        <v>0</v>
      </c>
      <c r="K264" s="273" t="s">
        <v>186</v>
      </c>
      <c r="L264" s="278"/>
      <c r="M264" s="279" t="s">
        <v>1</v>
      </c>
      <c r="N264" s="280" t="s">
        <v>41</v>
      </c>
      <c r="O264" s="85"/>
      <c r="P264" s="231">
        <f>O264*H264</f>
        <v>0</v>
      </c>
      <c r="Q264" s="231">
        <v>0.14399999999999999</v>
      </c>
      <c r="R264" s="231">
        <f>Q264*H264</f>
        <v>0.86399999999999988</v>
      </c>
      <c r="S264" s="231">
        <v>0</v>
      </c>
      <c r="T264" s="232">
        <f>S264*H264</f>
        <v>0</v>
      </c>
      <c r="AR264" s="233" t="s">
        <v>228</v>
      </c>
      <c r="AT264" s="233" t="s">
        <v>261</v>
      </c>
      <c r="AU264" s="233" t="s">
        <v>84</v>
      </c>
      <c r="AY264" s="16" t="s">
        <v>141</v>
      </c>
      <c r="BE264" s="234">
        <f>IF(N264="základní",J264,0)</f>
        <v>0</v>
      </c>
      <c r="BF264" s="234">
        <f>IF(N264="snížená",J264,0)</f>
        <v>0</v>
      </c>
      <c r="BG264" s="234">
        <f>IF(N264="zákl. přenesená",J264,0)</f>
        <v>0</v>
      </c>
      <c r="BH264" s="234">
        <f>IF(N264="sníž. přenesená",J264,0)</f>
        <v>0</v>
      </c>
      <c r="BI264" s="234">
        <f>IF(N264="nulová",J264,0)</f>
        <v>0</v>
      </c>
      <c r="BJ264" s="16" t="s">
        <v>84</v>
      </c>
      <c r="BK264" s="234">
        <f>ROUND(I264*H264,2)</f>
        <v>0</v>
      </c>
      <c r="BL264" s="16" t="s">
        <v>140</v>
      </c>
      <c r="BM264" s="233" t="s">
        <v>1167</v>
      </c>
    </row>
    <row r="265" s="13" customFormat="1">
      <c r="B265" s="246"/>
      <c r="C265" s="247"/>
      <c r="D265" s="237" t="s">
        <v>150</v>
      </c>
      <c r="E265" s="248" t="s">
        <v>1</v>
      </c>
      <c r="F265" s="249" t="s">
        <v>208</v>
      </c>
      <c r="G265" s="247"/>
      <c r="H265" s="250">
        <v>6</v>
      </c>
      <c r="I265" s="251"/>
      <c r="J265" s="247"/>
      <c r="K265" s="247"/>
      <c r="L265" s="252"/>
      <c r="M265" s="257"/>
      <c r="N265" s="258"/>
      <c r="O265" s="258"/>
      <c r="P265" s="258"/>
      <c r="Q265" s="258"/>
      <c r="R265" s="258"/>
      <c r="S265" s="258"/>
      <c r="T265" s="259"/>
      <c r="AT265" s="256" t="s">
        <v>150</v>
      </c>
      <c r="AU265" s="256" t="s">
        <v>84</v>
      </c>
      <c r="AV265" s="13" t="s">
        <v>86</v>
      </c>
      <c r="AW265" s="13" t="s">
        <v>32</v>
      </c>
      <c r="AX265" s="13" t="s">
        <v>84</v>
      </c>
      <c r="AY265" s="256" t="s">
        <v>141</v>
      </c>
    </row>
    <row r="266" s="1" customFormat="1" ht="24" customHeight="1">
      <c r="B266" s="37"/>
      <c r="C266" s="222" t="s">
        <v>448</v>
      </c>
      <c r="D266" s="222" t="s">
        <v>144</v>
      </c>
      <c r="E266" s="223" t="s">
        <v>1168</v>
      </c>
      <c r="F266" s="224" t="s">
        <v>1169</v>
      </c>
      <c r="G266" s="225" t="s">
        <v>360</v>
      </c>
      <c r="H266" s="226">
        <v>2</v>
      </c>
      <c r="I266" s="227"/>
      <c r="J266" s="228">
        <f>ROUND(I266*H266,2)</f>
        <v>0</v>
      </c>
      <c r="K266" s="224" t="s">
        <v>186</v>
      </c>
      <c r="L266" s="42"/>
      <c r="M266" s="229" t="s">
        <v>1</v>
      </c>
      <c r="N266" s="230" t="s">
        <v>41</v>
      </c>
      <c r="O266" s="85"/>
      <c r="P266" s="231">
        <f>O266*H266</f>
        <v>0</v>
      </c>
      <c r="Q266" s="231">
        <v>0.78420999999999996</v>
      </c>
      <c r="R266" s="231">
        <f>Q266*H266</f>
        <v>1.5684199999999999</v>
      </c>
      <c r="S266" s="231">
        <v>0.45000000000000001</v>
      </c>
      <c r="T266" s="232">
        <f>S266*H266</f>
        <v>0.90000000000000002</v>
      </c>
      <c r="AR266" s="233" t="s">
        <v>140</v>
      </c>
      <c r="AT266" s="233" t="s">
        <v>144</v>
      </c>
      <c r="AU266" s="233" t="s">
        <v>84</v>
      </c>
      <c r="AY266" s="16" t="s">
        <v>141</v>
      </c>
      <c r="BE266" s="234">
        <f>IF(N266="základní",J266,0)</f>
        <v>0</v>
      </c>
      <c r="BF266" s="234">
        <f>IF(N266="snížená",J266,0)</f>
        <v>0</v>
      </c>
      <c r="BG266" s="234">
        <f>IF(N266="zákl. přenesená",J266,0)</f>
        <v>0</v>
      </c>
      <c r="BH266" s="234">
        <f>IF(N266="sníž. přenesená",J266,0)</f>
        <v>0</v>
      </c>
      <c r="BI266" s="234">
        <f>IF(N266="nulová",J266,0)</f>
        <v>0</v>
      </c>
      <c r="BJ266" s="16" t="s">
        <v>84</v>
      </c>
      <c r="BK266" s="234">
        <f>ROUND(I266*H266,2)</f>
        <v>0</v>
      </c>
      <c r="BL266" s="16" t="s">
        <v>140</v>
      </c>
      <c r="BM266" s="233" t="s">
        <v>1170</v>
      </c>
    </row>
    <row r="267" s="1" customFormat="1">
      <c r="B267" s="37"/>
      <c r="C267" s="38"/>
      <c r="D267" s="237" t="s">
        <v>836</v>
      </c>
      <c r="E267" s="38"/>
      <c r="F267" s="286" t="s">
        <v>961</v>
      </c>
      <c r="G267" s="38"/>
      <c r="H267" s="38"/>
      <c r="I267" s="138"/>
      <c r="J267" s="38"/>
      <c r="K267" s="38"/>
      <c r="L267" s="42"/>
      <c r="M267" s="287"/>
      <c r="N267" s="85"/>
      <c r="O267" s="85"/>
      <c r="P267" s="85"/>
      <c r="Q267" s="85"/>
      <c r="R267" s="85"/>
      <c r="S267" s="85"/>
      <c r="T267" s="86"/>
      <c r="AT267" s="16" t="s">
        <v>836</v>
      </c>
      <c r="AU267" s="16" t="s">
        <v>84</v>
      </c>
    </row>
    <row r="268" s="13" customFormat="1">
      <c r="B268" s="246"/>
      <c r="C268" s="247"/>
      <c r="D268" s="237" t="s">
        <v>150</v>
      </c>
      <c r="E268" s="248" t="s">
        <v>1</v>
      </c>
      <c r="F268" s="249" t="s">
        <v>86</v>
      </c>
      <c r="G268" s="247"/>
      <c r="H268" s="250">
        <v>2</v>
      </c>
      <c r="I268" s="251"/>
      <c r="J268" s="247"/>
      <c r="K268" s="247"/>
      <c r="L268" s="252"/>
      <c r="M268" s="257"/>
      <c r="N268" s="258"/>
      <c r="O268" s="258"/>
      <c r="P268" s="258"/>
      <c r="Q268" s="258"/>
      <c r="R268" s="258"/>
      <c r="S268" s="258"/>
      <c r="T268" s="259"/>
      <c r="AT268" s="256" t="s">
        <v>150</v>
      </c>
      <c r="AU268" s="256" t="s">
        <v>84</v>
      </c>
      <c r="AV268" s="13" t="s">
        <v>86</v>
      </c>
      <c r="AW268" s="13" t="s">
        <v>32</v>
      </c>
      <c r="AX268" s="13" t="s">
        <v>84</v>
      </c>
      <c r="AY268" s="256" t="s">
        <v>141</v>
      </c>
    </row>
    <row r="269" s="1" customFormat="1" ht="24" customHeight="1">
      <c r="B269" s="37"/>
      <c r="C269" s="271" t="s">
        <v>459</v>
      </c>
      <c r="D269" s="271" t="s">
        <v>261</v>
      </c>
      <c r="E269" s="272" t="s">
        <v>1171</v>
      </c>
      <c r="F269" s="273" t="s">
        <v>1172</v>
      </c>
      <c r="G269" s="274" t="s">
        <v>360</v>
      </c>
      <c r="H269" s="275">
        <v>9</v>
      </c>
      <c r="I269" s="276"/>
      <c r="J269" s="277">
        <f>ROUND(I269*H269,2)</f>
        <v>0</v>
      </c>
      <c r="K269" s="273" t="s">
        <v>186</v>
      </c>
      <c r="L269" s="278"/>
      <c r="M269" s="279" t="s">
        <v>1</v>
      </c>
      <c r="N269" s="280" t="s">
        <v>41</v>
      </c>
      <c r="O269" s="85"/>
      <c r="P269" s="231">
        <f>O269*H269</f>
        <v>0</v>
      </c>
      <c r="Q269" s="231">
        <v>0.0060000000000000001</v>
      </c>
      <c r="R269" s="231">
        <f>Q269*H269</f>
        <v>0.053999999999999999</v>
      </c>
      <c r="S269" s="231">
        <v>0</v>
      </c>
      <c r="T269" s="232">
        <f>S269*H269</f>
        <v>0</v>
      </c>
      <c r="AR269" s="233" t="s">
        <v>228</v>
      </c>
      <c r="AT269" s="233" t="s">
        <v>261</v>
      </c>
      <c r="AU269" s="233" t="s">
        <v>84</v>
      </c>
      <c r="AY269" s="16" t="s">
        <v>141</v>
      </c>
      <c r="BE269" s="234">
        <f>IF(N269="základní",J269,0)</f>
        <v>0</v>
      </c>
      <c r="BF269" s="234">
        <f>IF(N269="snížená",J269,0)</f>
        <v>0</v>
      </c>
      <c r="BG269" s="234">
        <f>IF(N269="zákl. přenesená",J269,0)</f>
        <v>0</v>
      </c>
      <c r="BH269" s="234">
        <f>IF(N269="sníž. přenesená",J269,0)</f>
        <v>0</v>
      </c>
      <c r="BI269" s="234">
        <f>IF(N269="nulová",J269,0)</f>
        <v>0</v>
      </c>
      <c r="BJ269" s="16" t="s">
        <v>84</v>
      </c>
      <c r="BK269" s="234">
        <f>ROUND(I269*H269,2)</f>
        <v>0</v>
      </c>
      <c r="BL269" s="16" t="s">
        <v>140</v>
      </c>
      <c r="BM269" s="233" t="s">
        <v>1173</v>
      </c>
    </row>
    <row r="270" s="13" customFormat="1">
      <c r="B270" s="246"/>
      <c r="C270" s="247"/>
      <c r="D270" s="237" t="s">
        <v>150</v>
      </c>
      <c r="E270" s="248" t="s">
        <v>1</v>
      </c>
      <c r="F270" s="249" t="s">
        <v>237</v>
      </c>
      <c r="G270" s="247"/>
      <c r="H270" s="250">
        <v>9</v>
      </c>
      <c r="I270" s="251"/>
      <c r="J270" s="247"/>
      <c r="K270" s="247"/>
      <c r="L270" s="252"/>
      <c r="M270" s="257"/>
      <c r="N270" s="258"/>
      <c r="O270" s="258"/>
      <c r="P270" s="258"/>
      <c r="Q270" s="258"/>
      <c r="R270" s="258"/>
      <c r="S270" s="258"/>
      <c r="T270" s="259"/>
      <c r="AT270" s="256" t="s">
        <v>150</v>
      </c>
      <c r="AU270" s="256" t="s">
        <v>84</v>
      </c>
      <c r="AV270" s="13" t="s">
        <v>86</v>
      </c>
      <c r="AW270" s="13" t="s">
        <v>32</v>
      </c>
      <c r="AX270" s="13" t="s">
        <v>84</v>
      </c>
      <c r="AY270" s="256" t="s">
        <v>141</v>
      </c>
    </row>
    <row r="271" s="1" customFormat="1" ht="24" customHeight="1">
      <c r="B271" s="37"/>
      <c r="C271" s="271" t="s">
        <v>469</v>
      </c>
      <c r="D271" s="271" t="s">
        <v>261</v>
      </c>
      <c r="E271" s="272" t="s">
        <v>1174</v>
      </c>
      <c r="F271" s="273" t="s">
        <v>1175</v>
      </c>
      <c r="G271" s="274" t="s">
        <v>240</v>
      </c>
      <c r="H271" s="275">
        <v>9</v>
      </c>
      <c r="I271" s="276"/>
      <c r="J271" s="277">
        <f>ROUND(I271*H271,2)</f>
        <v>0</v>
      </c>
      <c r="K271" s="273" t="s">
        <v>186</v>
      </c>
      <c r="L271" s="278"/>
      <c r="M271" s="279" t="s">
        <v>1</v>
      </c>
      <c r="N271" s="280" t="s">
        <v>41</v>
      </c>
      <c r="O271" s="85"/>
      <c r="P271" s="231">
        <f>O271*H271</f>
        <v>0</v>
      </c>
      <c r="Q271" s="231">
        <v>0.0083000000000000001</v>
      </c>
      <c r="R271" s="231">
        <f>Q271*H271</f>
        <v>0.074700000000000003</v>
      </c>
      <c r="S271" s="231">
        <v>0</v>
      </c>
      <c r="T271" s="232">
        <f>S271*H271</f>
        <v>0</v>
      </c>
      <c r="AR271" s="233" t="s">
        <v>228</v>
      </c>
      <c r="AT271" s="233" t="s">
        <v>261</v>
      </c>
      <c r="AU271" s="233" t="s">
        <v>84</v>
      </c>
      <c r="AY271" s="16" t="s">
        <v>141</v>
      </c>
      <c r="BE271" s="234">
        <f>IF(N271="základní",J271,0)</f>
        <v>0</v>
      </c>
      <c r="BF271" s="234">
        <f>IF(N271="snížená",J271,0)</f>
        <v>0</v>
      </c>
      <c r="BG271" s="234">
        <f>IF(N271="zákl. přenesená",J271,0)</f>
        <v>0</v>
      </c>
      <c r="BH271" s="234">
        <f>IF(N271="sníž. přenesená",J271,0)</f>
        <v>0</v>
      </c>
      <c r="BI271" s="234">
        <f>IF(N271="nulová",J271,0)</f>
        <v>0</v>
      </c>
      <c r="BJ271" s="16" t="s">
        <v>84</v>
      </c>
      <c r="BK271" s="234">
        <f>ROUND(I271*H271,2)</f>
        <v>0</v>
      </c>
      <c r="BL271" s="16" t="s">
        <v>140</v>
      </c>
      <c r="BM271" s="233" t="s">
        <v>1176</v>
      </c>
    </row>
    <row r="272" s="12" customFormat="1">
      <c r="B272" s="235"/>
      <c r="C272" s="236"/>
      <c r="D272" s="237" t="s">
        <v>150</v>
      </c>
      <c r="E272" s="238" t="s">
        <v>1</v>
      </c>
      <c r="F272" s="239" t="s">
        <v>1177</v>
      </c>
      <c r="G272" s="236"/>
      <c r="H272" s="238" t="s">
        <v>1</v>
      </c>
      <c r="I272" s="240"/>
      <c r="J272" s="236"/>
      <c r="K272" s="236"/>
      <c r="L272" s="241"/>
      <c r="M272" s="242"/>
      <c r="N272" s="243"/>
      <c r="O272" s="243"/>
      <c r="P272" s="243"/>
      <c r="Q272" s="243"/>
      <c r="R272" s="243"/>
      <c r="S272" s="243"/>
      <c r="T272" s="244"/>
      <c r="AT272" s="245" t="s">
        <v>150</v>
      </c>
      <c r="AU272" s="245" t="s">
        <v>84</v>
      </c>
      <c r="AV272" s="12" t="s">
        <v>84</v>
      </c>
      <c r="AW272" s="12" t="s">
        <v>32</v>
      </c>
      <c r="AX272" s="12" t="s">
        <v>76</v>
      </c>
      <c r="AY272" s="245" t="s">
        <v>141</v>
      </c>
    </row>
    <row r="273" s="13" customFormat="1">
      <c r="B273" s="246"/>
      <c r="C273" s="247"/>
      <c r="D273" s="237" t="s">
        <v>150</v>
      </c>
      <c r="E273" s="248" t="s">
        <v>1</v>
      </c>
      <c r="F273" s="249" t="s">
        <v>237</v>
      </c>
      <c r="G273" s="247"/>
      <c r="H273" s="250">
        <v>9</v>
      </c>
      <c r="I273" s="251"/>
      <c r="J273" s="247"/>
      <c r="K273" s="247"/>
      <c r="L273" s="252"/>
      <c r="M273" s="257"/>
      <c r="N273" s="258"/>
      <c r="O273" s="258"/>
      <c r="P273" s="258"/>
      <c r="Q273" s="258"/>
      <c r="R273" s="258"/>
      <c r="S273" s="258"/>
      <c r="T273" s="259"/>
      <c r="AT273" s="256" t="s">
        <v>150</v>
      </c>
      <c r="AU273" s="256" t="s">
        <v>84</v>
      </c>
      <c r="AV273" s="13" t="s">
        <v>86</v>
      </c>
      <c r="AW273" s="13" t="s">
        <v>32</v>
      </c>
      <c r="AX273" s="13" t="s">
        <v>84</v>
      </c>
      <c r="AY273" s="256" t="s">
        <v>141</v>
      </c>
    </row>
    <row r="274" s="1" customFormat="1" ht="16.5" customHeight="1">
      <c r="B274" s="37"/>
      <c r="C274" s="222" t="s">
        <v>477</v>
      </c>
      <c r="D274" s="222" t="s">
        <v>144</v>
      </c>
      <c r="E274" s="223" t="s">
        <v>958</v>
      </c>
      <c r="F274" s="224" t="s">
        <v>959</v>
      </c>
      <c r="G274" s="225" t="s">
        <v>360</v>
      </c>
      <c r="H274" s="226">
        <v>7</v>
      </c>
      <c r="I274" s="227"/>
      <c r="J274" s="228">
        <f>ROUND(I274*H274,2)</f>
        <v>0</v>
      </c>
      <c r="K274" s="224" t="s">
        <v>1</v>
      </c>
      <c r="L274" s="42"/>
      <c r="M274" s="229" t="s">
        <v>1</v>
      </c>
      <c r="N274" s="230" t="s">
        <v>41</v>
      </c>
      <c r="O274" s="85"/>
      <c r="P274" s="231">
        <f>O274*H274</f>
        <v>0</v>
      </c>
      <c r="Q274" s="231">
        <v>0.78420999999999996</v>
      </c>
      <c r="R274" s="231">
        <f>Q274*H274</f>
        <v>5.4894699999999998</v>
      </c>
      <c r="S274" s="231">
        <v>0.45000000000000001</v>
      </c>
      <c r="T274" s="232">
        <f>S274*H274</f>
        <v>3.1499999999999999</v>
      </c>
      <c r="AR274" s="233" t="s">
        <v>140</v>
      </c>
      <c r="AT274" s="233" t="s">
        <v>144</v>
      </c>
      <c r="AU274" s="233" t="s">
        <v>84</v>
      </c>
      <c r="AY274" s="16" t="s">
        <v>141</v>
      </c>
      <c r="BE274" s="234">
        <f>IF(N274="základní",J274,0)</f>
        <v>0</v>
      </c>
      <c r="BF274" s="234">
        <f>IF(N274="snížená",J274,0)</f>
        <v>0</v>
      </c>
      <c r="BG274" s="234">
        <f>IF(N274="zákl. přenesená",J274,0)</f>
        <v>0</v>
      </c>
      <c r="BH274" s="234">
        <f>IF(N274="sníž. přenesená",J274,0)</f>
        <v>0</v>
      </c>
      <c r="BI274" s="234">
        <f>IF(N274="nulová",J274,0)</f>
        <v>0</v>
      </c>
      <c r="BJ274" s="16" t="s">
        <v>84</v>
      </c>
      <c r="BK274" s="234">
        <f>ROUND(I274*H274,2)</f>
        <v>0</v>
      </c>
      <c r="BL274" s="16" t="s">
        <v>140</v>
      </c>
      <c r="BM274" s="233" t="s">
        <v>1178</v>
      </c>
    </row>
    <row r="275" s="1" customFormat="1">
      <c r="B275" s="37"/>
      <c r="C275" s="38"/>
      <c r="D275" s="237" t="s">
        <v>836</v>
      </c>
      <c r="E275" s="38"/>
      <c r="F275" s="286" t="s">
        <v>961</v>
      </c>
      <c r="G275" s="38"/>
      <c r="H275" s="38"/>
      <c r="I275" s="138"/>
      <c r="J275" s="38"/>
      <c r="K275" s="38"/>
      <c r="L275" s="42"/>
      <c r="M275" s="287"/>
      <c r="N275" s="85"/>
      <c r="O275" s="85"/>
      <c r="P275" s="85"/>
      <c r="Q275" s="85"/>
      <c r="R275" s="85"/>
      <c r="S275" s="85"/>
      <c r="T275" s="86"/>
      <c r="AT275" s="16" t="s">
        <v>836</v>
      </c>
      <c r="AU275" s="16" t="s">
        <v>84</v>
      </c>
    </row>
    <row r="276" s="12" customFormat="1">
      <c r="B276" s="235"/>
      <c r="C276" s="236"/>
      <c r="D276" s="237" t="s">
        <v>150</v>
      </c>
      <c r="E276" s="238" t="s">
        <v>1</v>
      </c>
      <c r="F276" s="239" t="s">
        <v>962</v>
      </c>
      <c r="G276" s="236"/>
      <c r="H276" s="238" t="s">
        <v>1</v>
      </c>
      <c r="I276" s="240"/>
      <c r="J276" s="236"/>
      <c r="K276" s="236"/>
      <c r="L276" s="241"/>
      <c r="M276" s="242"/>
      <c r="N276" s="243"/>
      <c r="O276" s="243"/>
      <c r="P276" s="243"/>
      <c r="Q276" s="243"/>
      <c r="R276" s="243"/>
      <c r="S276" s="243"/>
      <c r="T276" s="244"/>
      <c r="AT276" s="245" t="s">
        <v>150</v>
      </c>
      <c r="AU276" s="245" t="s">
        <v>84</v>
      </c>
      <c r="AV276" s="12" t="s">
        <v>84</v>
      </c>
      <c r="AW276" s="12" t="s">
        <v>32</v>
      </c>
      <c r="AX276" s="12" t="s">
        <v>76</v>
      </c>
      <c r="AY276" s="245" t="s">
        <v>141</v>
      </c>
    </row>
    <row r="277" s="13" customFormat="1">
      <c r="B277" s="246"/>
      <c r="C277" s="247"/>
      <c r="D277" s="237" t="s">
        <v>150</v>
      </c>
      <c r="E277" s="248" t="s">
        <v>1</v>
      </c>
      <c r="F277" s="249" t="s">
        <v>218</v>
      </c>
      <c r="G277" s="247"/>
      <c r="H277" s="250">
        <v>7</v>
      </c>
      <c r="I277" s="251"/>
      <c r="J277" s="247"/>
      <c r="K277" s="247"/>
      <c r="L277" s="252"/>
      <c r="M277" s="257"/>
      <c r="N277" s="258"/>
      <c r="O277" s="258"/>
      <c r="P277" s="258"/>
      <c r="Q277" s="258"/>
      <c r="R277" s="258"/>
      <c r="S277" s="258"/>
      <c r="T277" s="259"/>
      <c r="AT277" s="256" t="s">
        <v>150</v>
      </c>
      <c r="AU277" s="256" t="s">
        <v>84</v>
      </c>
      <c r="AV277" s="13" t="s">
        <v>86</v>
      </c>
      <c r="AW277" s="13" t="s">
        <v>32</v>
      </c>
      <c r="AX277" s="13" t="s">
        <v>84</v>
      </c>
      <c r="AY277" s="256" t="s">
        <v>141</v>
      </c>
    </row>
    <row r="278" s="1" customFormat="1" ht="24" customHeight="1">
      <c r="B278" s="37"/>
      <c r="C278" s="222" t="s">
        <v>493</v>
      </c>
      <c r="D278" s="222" t="s">
        <v>144</v>
      </c>
      <c r="E278" s="223" t="s">
        <v>1179</v>
      </c>
      <c r="F278" s="224" t="s">
        <v>1180</v>
      </c>
      <c r="G278" s="225" t="s">
        <v>360</v>
      </c>
      <c r="H278" s="226">
        <v>2</v>
      </c>
      <c r="I278" s="227"/>
      <c r="J278" s="228">
        <f>ROUND(I278*H278,2)</f>
        <v>0</v>
      </c>
      <c r="K278" s="224" t="s">
        <v>177</v>
      </c>
      <c r="L278" s="42"/>
      <c r="M278" s="229" t="s">
        <v>1</v>
      </c>
      <c r="N278" s="230" t="s">
        <v>41</v>
      </c>
      <c r="O278" s="85"/>
      <c r="P278" s="231">
        <f>O278*H278</f>
        <v>0</v>
      </c>
      <c r="Q278" s="231">
        <v>0.42080000000000001</v>
      </c>
      <c r="R278" s="231">
        <f>Q278*H278</f>
        <v>0.84160000000000001</v>
      </c>
      <c r="S278" s="231">
        <v>0</v>
      </c>
      <c r="T278" s="232">
        <f>S278*H278</f>
        <v>0</v>
      </c>
      <c r="AR278" s="233" t="s">
        <v>140</v>
      </c>
      <c r="AT278" s="233" t="s">
        <v>144</v>
      </c>
      <c r="AU278" s="233" t="s">
        <v>84</v>
      </c>
      <c r="AY278" s="16" t="s">
        <v>141</v>
      </c>
      <c r="BE278" s="234">
        <f>IF(N278="základní",J278,0)</f>
        <v>0</v>
      </c>
      <c r="BF278" s="234">
        <f>IF(N278="snížená",J278,0)</f>
        <v>0</v>
      </c>
      <c r="BG278" s="234">
        <f>IF(N278="zákl. přenesená",J278,0)</f>
        <v>0</v>
      </c>
      <c r="BH278" s="234">
        <f>IF(N278="sníž. přenesená",J278,0)</f>
        <v>0</v>
      </c>
      <c r="BI278" s="234">
        <f>IF(N278="nulová",J278,0)</f>
        <v>0</v>
      </c>
      <c r="BJ278" s="16" t="s">
        <v>84</v>
      </c>
      <c r="BK278" s="234">
        <f>ROUND(I278*H278,2)</f>
        <v>0</v>
      </c>
      <c r="BL278" s="16" t="s">
        <v>140</v>
      </c>
      <c r="BM278" s="233" t="s">
        <v>1181</v>
      </c>
    </row>
    <row r="279" s="1" customFormat="1">
      <c r="B279" s="37"/>
      <c r="C279" s="38"/>
      <c r="D279" s="237" t="s">
        <v>836</v>
      </c>
      <c r="E279" s="38"/>
      <c r="F279" s="286" t="s">
        <v>966</v>
      </c>
      <c r="G279" s="38"/>
      <c r="H279" s="38"/>
      <c r="I279" s="138"/>
      <c r="J279" s="38"/>
      <c r="K279" s="38"/>
      <c r="L279" s="42"/>
      <c r="M279" s="287"/>
      <c r="N279" s="85"/>
      <c r="O279" s="85"/>
      <c r="P279" s="85"/>
      <c r="Q279" s="85"/>
      <c r="R279" s="85"/>
      <c r="S279" s="85"/>
      <c r="T279" s="86"/>
      <c r="AT279" s="16" t="s">
        <v>836</v>
      </c>
      <c r="AU279" s="16" t="s">
        <v>84</v>
      </c>
    </row>
    <row r="280" s="12" customFormat="1">
      <c r="B280" s="235"/>
      <c r="C280" s="236"/>
      <c r="D280" s="237" t="s">
        <v>150</v>
      </c>
      <c r="E280" s="238" t="s">
        <v>1</v>
      </c>
      <c r="F280" s="239" t="s">
        <v>1182</v>
      </c>
      <c r="G280" s="236"/>
      <c r="H280" s="238" t="s">
        <v>1</v>
      </c>
      <c r="I280" s="240"/>
      <c r="J280" s="236"/>
      <c r="K280" s="236"/>
      <c r="L280" s="241"/>
      <c r="M280" s="242"/>
      <c r="N280" s="243"/>
      <c r="O280" s="243"/>
      <c r="P280" s="243"/>
      <c r="Q280" s="243"/>
      <c r="R280" s="243"/>
      <c r="S280" s="243"/>
      <c r="T280" s="244"/>
      <c r="AT280" s="245" t="s">
        <v>150</v>
      </c>
      <c r="AU280" s="245" t="s">
        <v>84</v>
      </c>
      <c r="AV280" s="12" t="s">
        <v>84</v>
      </c>
      <c r="AW280" s="12" t="s">
        <v>32</v>
      </c>
      <c r="AX280" s="12" t="s">
        <v>76</v>
      </c>
      <c r="AY280" s="245" t="s">
        <v>141</v>
      </c>
    </row>
    <row r="281" s="13" customFormat="1">
      <c r="B281" s="246"/>
      <c r="C281" s="247"/>
      <c r="D281" s="237" t="s">
        <v>150</v>
      </c>
      <c r="E281" s="248" t="s">
        <v>1</v>
      </c>
      <c r="F281" s="249" t="s">
        <v>86</v>
      </c>
      <c r="G281" s="247"/>
      <c r="H281" s="250">
        <v>2</v>
      </c>
      <c r="I281" s="251"/>
      <c r="J281" s="247"/>
      <c r="K281" s="247"/>
      <c r="L281" s="252"/>
      <c r="M281" s="257"/>
      <c r="N281" s="258"/>
      <c r="O281" s="258"/>
      <c r="P281" s="258"/>
      <c r="Q281" s="258"/>
      <c r="R281" s="258"/>
      <c r="S281" s="258"/>
      <c r="T281" s="259"/>
      <c r="AT281" s="256" t="s">
        <v>150</v>
      </c>
      <c r="AU281" s="256" t="s">
        <v>84</v>
      </c>
      <c r="AV281" s="13" t="s">
        <v>86</v>
      </c>
      <c r="AW281" s="13" t="s">
        <v>32</v>
      </c>
      <c r="AX281" s="13" t="s">
        <v>84</v>
      </c>
      <c r="AY281" s="256" t="s">
        <v>141</v>
      </c>
    </row>
    <row r="282" s="1" customFormat="1" ht="36" customHeight="1">
      <c r="B282" s="37"/>
      <c r="C282" s="222" t="s">
        <v>509</v>
      </c>
      <c r="D282" s="222" t="s">
        <v>144</v>
      </c>
      <c r="E282" s="223" t="s">
        <v>963</v>
      </c>
      <c r="F282" s="224" t="s">
        <v>964</v>
      </c>
      <c r="G282" s="225" t="s">
        <v>360</v>
      </c>
      <c r="H282" s="226">
        <v>7</v>
      </c>
      <c r="I282" s="227"/>
      <c r="J282" s="228">
        <f>ROUND(I282*H282,2)</f>
        <v>0</v>
      </c>
      <c r="K282" s="224" t="s">
        <v>186</v>
      </c>
      <c r="L282" s="42"/>
      <c r="M282" s="229" t="s">
        <v>1</v>
      </c>
      <c r="N282" s="230" t="s">
        <v>41</v>
      </c>
      <c r="O282" s="85"/>
      <c r="P282" s="231">
        <f>O282*H282</f>
        <v>0</v>
      </c>
      <c r="Q282" s="231">
        <v>0.31108000000000002</v>
      </c>
      <c r="R282" s="231">
        <f>Q282*H282</f>
        <v>2.1775600000000002</v>
      </c>
      <c r="S282" s="231">
        <v>0</v>
      </c>
      <c r="T282" s="232">
        <f>S282*H282</f>
        <v>0</v>
      </c>
      <c r="AR282" s="233" t="s">
        <v>140</v>
      </c>
      <c r="AT282" s="233" t="s">
        <v>144</v>
      </c>
      <c r="AU282" s="233" t="s">
        <v>84</v>
      </c>
      <c r="AY282" s="16" t="s">
        <v>141</v>
      </c>
      <c r="BE282" s="234">
        <f>IF(N282="základní",J282,0)</f>
        <v>0</v>
      </c>
      <c r="BF282" s="234">
        <f>IF(N282="snížená",J282,0)</f>
        <v>0</v>
      </c>
      <c r="BG282" s="234">
        <f>IF(N282="zákl. přenesená",J282,0)</f>
        <v>0</v>
      </c>
      <c r="BH282" s="234">
        <f>IF(N282="sníž. přenesená",J282,0)</f>
        <v>0</v>
      </c>
      <c r="BI282" s="234">
        <f>IF(N282="nulová",J282,0)</f>
        <v>0</v>
      </c>
      <c r="BJ282" s="16" t="s">
        <v>84</v>
      </c>
      <c r="BK282" s="234">
        <f>ROUND(I282*H282,2)</f>
        <v>0</v>
      </c>
      <c r="BL282" s="16" t="s">
        <v>140</v>
      </c>
      <c r="BM282" s="233" t="s">
        <v>1183</v>
      </c>
    </row>
    <row r="283" s="1" customFormat="1">
      <c r="B283" s="37"/>
      <c r="C283" s="38"/>
      <c r="D283" s="237" t="s">
        <v>836</v>
      </c>
      <c r="E283" s="38"/>
      <c r="F283" s="286" t="s">
        <v>966</v>
      </c>
      <c r="G283" s="38"/>
      <c r="H283" s="38"/>
      <c r="I283" s="138"/>
      <c r="J283" s="38"/>
      <c r="K283" s="38"/>
      <c r="L283" s="42"/>
      <c r="M283" s="287"/>
      <c r="N283" s="85"/>
      <c r="O283" s="85"/>
      <c r="P283" s="85"/>
      <c r="Q283" s="85"/>
      <c r="R283" s="85"/>
      <c r="S283" s="85"/>
      <c r="T283" s="86"/>
      <c r="AT283" s="16" t="s">
        <v>836</v>
      </c>
      <c r="AU283" s="16" t="s">
        <v>84</v>
      </c>
    </row>
    <row r="284" s="13" customFormat="1">
      <c r="B284" s="246"/>
      <c r="C284" s="247"/>
      <c r="D284" s="237" t="s">
        <v>150</v>
      </c>
      <c r="E284" s="248" t="s">
        <v>1</v>
      </c>
      <c r="F284" s="249" t="s">
        <v>218</v>
      </c>
      <c r="G284" s="247"/>
      <c r="H284" s="250">
        <v>7</v>
      </c>
      <c r="I284" s="251"/>
      <c r="J284" s="247"/>
      <c r="K284" s="247"/>
      <c r="L284" s="252"/>
      <c r="M284" s="257"/>
      <c r="N284" s="258"/>
      <c r="O284" s="258"/>
      <c r="P284" s="258"/>
      <c r="Q284" s="258"/>
      <c r="R284" s="258"/>
      <c r="S284" s="258"/>
      <c r="T284" s="259"/>
      <c r="AT284" s="256" t="s">
        <v>150</v>
      </c>
      <c r="AU284" s="256" t="s">
        <v>84</v>
      </c>
      <c r="AV284" s="13" t="s">
        <v>86</v>
      </c>
      <c r="AW284" s="13" t="s">
        <v>32</v>
      </c>
      <c r="AX284" s="13" t="s">
        <v>84</v>
      </c>
      <c r="AY284" s="256" t="s">
        <v>141</v>
      </c>
    </row>
    <row r="285" s="11" customFormat="1" ht="25.92" customHeight="1">
      <c r="B285" s="206"/>
      <c r="C285" s="207"/>
      <c r="D285" s="208" t="s">
        <v>75</v>
      </c>
      <c r="E285" s="209" t="s">
        <v>237</v>
      </c>
      <c r="F285" s="209" t="s">
        <v>543</v>
      </c>
      <c r="G285" s="207"/>
      <c r="H285" s="207"/>
      <c r="I285" s="210"/>
      <c r="J285" s="211">
        <f>BK285</f>
        <v>0</v>
      </c>
      <c r="K285" s="207"/>
      <c r="L285" s="212"/>
      <c r="M285" s="213"/>
      <c r="N285" s="214"/>
      <c r="O285" s="214"/>
      <c r="P285" s="215">
        <f>SUM(P286:P339)</f>
        <v>0</v>
      </c>
      <c r="Q285" s="214"/>
      <c r="R285" s="215">
        <f>SUM(R286:R339)</f>
        <v>88.128850000000014</v>
      </c>
      <c r="S285" s="214"/>
      <c r="T285" s="216">
        <f>SUM(T286:T339)</f>
        <v>0</v>
      </c>
      <c r="AR285" s="217" t="s">
        <v>84</v>
      </c>
      <c r="AT285" s="218" t="s">
        <v>75</v>
      </c>
      <c r="AU285" s="218" t="s">
        <v>76</v>
      </c>
      <c r="AY285" s="217" t="s">
        <v>141</v>
      </c>
      <c r="BK285" s="219">
        <f>SUM(BK286:BK339)</f>
        <v>0</v>
      </c>
    </row>
    <row r="286" s="1" customFormat="1" ht="24" customHeight="1">
      <c r="B286" s="37"/>
      <c r="C286" s="222" t="s">
        <v>526</v>
      </c>
      <c r="D286" s="222" t="s">
        <v>144</v>
      </c>
      <c r="E286" s="223" t="s">
        <v>545</v>
      </c>
      <c r="F286" s="224" t="s">
        <v>546</v>
      </c>
      <c r="G286" s="225" t="s">
        <v>240</v>
      </c>
      <c r="H286" s="226">
        <v>380</v>
      </c>
      <c r="I286" s="227"/>
      <c r="J286" s="228">
        <f>ROUND(I286*H286,2)</f>
        <v>0</v>
      </c>
      <c r="K286" s="224" t="s">
        <v>186</v>
      </c>
      <c r="L286" s="42"/>
      <c r="M286" s="229" t="s">
        <v>1</v>
      </c>
      <c r="N286" s="230" t="s">
        <v>41</v>
      </c>
      <c r="O286" s="85"/>
      <c r="P286" s="231">
        <f>O286*H286</f>
        <v>0</v>
      </c>
      <c r="Q286" s="231">
        <v>0.00011</v>
      </c>
      <c r="R286" s="231">
        <f>Q286*H286</f>
        <v>0.041800000000000004</v>
      </c>
      <c r="S286" s="231">
        <v>0</v>
      </c>
      <c r="T286" s="232">
        <f>S286*H286</f>
        <v>0</v>
      </c>
      <c r="AR286" s="233" t="s">
        <v>140</v>
      </c>
      <c r="AT286" s="233" t="s">
        <v>144</v>
      </c>
      <c r="AU286" s="233" t="s">
        <v>84</v>
      </c>
      <c r="AY286" s="16" t="s">
        <v>141</v>
      </c>
      <c r="BE286" s="234">
        <f>IF(N286="základní",J286,0)</f>
        <v>0</v>
      </c>
      <c r="BF286" s="234">
        <f>IF(N286="snížená",J286,0)</f>
        <v>0</v>
      </c>
      <c r="BG286" s="234">
        <f>IF(N286="zákl. přenesená",J286,0)</f>
        <v>0</v>
      </c>
      <c r="BH286" s="234">
        <f>IF(N286="sníž. přenesená",J286,0)</f>
        <v>0</v>
      </c>
      <c r="BI286" s="234">
        <f>IF(N286="nulová",J286,0)</f>
        <v>0</v>
      </c>
      <c r="BJ286" s="16" t="s">
        <v>84</v>
      </c>
      <c r="BK286" s="234">
        <f>ROUND(I286*H286,2)</f>
        <v>0</v>
      </c>
      <c r="BL286" s="16" t="s">
        <v>140</v>
      </c>
      <c r="BM286" s="233" t="s">
        <v>1184</v>
      </c>
    </row>
    <row r="287" s="1" customFormat="1">
      <c r="B287" s="37"/>
      <c r="C287" s="38"/>
      <c r="D287" s="237" t="s">
        <v>836</v>
      </c>
      <c r="E287" s="38"/>
      <c r="F287" s="286" t="s">
        <v>1185</v>
      </c>
      <c r="G287" s="38"/>
      <c r="H287" s="38"/>
      <c r="I287" s="138"/>
      <c r="J287" s="38"/>
      <c r="K287" s="38"/>
      <c r="L287" s="42"/>
      <c r="M287" s="287"/>
      <c r="N287" s="85"/>
      <c r="O287" s="85"/>
      <c r="P287" s="85"/>
      <c r="Q287" s="85"/>
      <c r="R287" s="85"/>
      <c r="S287" s="85"/>
      <c r="T287" s="86"/>
      <c r="AT287" s="16" t="s">
        <v>836</v>
      </c>
      <c r="AU287" s="16" t="s">
        <v>84</v>
      </c>
    </row>
    <row r="288" s="13" customFormat="1">
      <c r="B288" s="246"/>
      <c r="C288" s="247"/>
      <c r="D288" s="237" t="s">
        <v>150</v>
      </c>
      <c r="E288" s="248" t="s">
        <v>1</v>
      </c>
      <c r="F288" s="249" t="s">
        <v>1186</v>
      </c>
      <c r="G288" s="247"/>
      <c r="H288" s="250">
        <v>380</v>
      </c>
      <c r="I288" s="251"/>
      <c r="J288" s="247"/>
      <c r="K288" s="247"/>
      <c r="L288" s="252"/>
      <c r="M288" s="257"/>
      <c r="N288" s="258"/>
      <c r="O288" s="258"/>
      <c r="P288" s="258"/>
      <c r="Q288" s="258"/>
      <c r="R288" s="258"/>
      <c r="S288" s="258"/>
      <c r="T288" s="259"/>
      <c r="AT288" s="256" t="s">
        <v>150</v>
      </c>
      <c r="AU288" s="256" t="s">
        <v>84</v>
      </c>
      <c r="AV288" s="13" t="s">
        <v>86</v>
      </c>
      <c r="AW288" s="13" t="s">
        <v>32</v>
      </c>
      <c r="AX288" s="13" t="s">
        <v>84</v>
      </c>
      <c r="AY288" s="256" t="s">
        <v>141</v>
      </c>
    </row>
    <row r="289" s="1" customFormat="1" ht="24" customHeight="1">
      <c r="B289" s="37"/>
      <c r="C289" s="222" t="s">
        <v>539</v>
      </c>
      <c r="D289" s="222" t="s">
        <v>144</v>
      </c>
      <c r="E289" s="223" t="s">
        <v>550</v>
      </c>
      <c r="F289" s="224" t="s">
        <v>551</v>
      </c>
      <c r="G289" s="225" t="s">
        <v>240</v>
      </c>
      <c r="H289" s="226">
        <v>500</v>
      </c>
      <c r="I289" s="227"/>
      <c r="J289" s="228">
        <f>ROUND(I289*H289,2)</f>
        <v>0</v>
      </c>
      <c r="K289" s="224" t="s">
        <v>186</v>
      </c>
      <c r="L289" s="42"/>
      <c r="M289" s="229" t="s">
        <v>1</v>
      </c>
      <c r="N289" s="230" t="s">
        <v>41</v>
      </c>
      <c r="O289" s="85"/>
      <c r="P289" s="231">
        <f>O289*H289</f>
        <v>0</v>
      </c>
      <c r="Q289" s="231">
        <v>4.0000000000000003E-05</v>
      </c>
      <c r="R289" s="231">
        <f>Q289*H289</f>
        <v>0.02</v>
      </c>
      <c r="S289" s="231">
        <v>0</v>
      </c>
      <c r="T289" s="232">
        <f>S289*H289</f>
        <v>0</v>
      </c>
      <c r="AR289" s="233" t="s">
        <v>140</v>
      </c>
      <c r="AT289" s="233" t="s">
        <v>144</v>
      </c>
      <c r="AU289" s="233" t="s">
        <v>84</v>
      </c>
      <c r="AY289" s="16" t="s">
        <v>141</v>
      </c>
      <c r="BE289" s="234">
        <f>IF(N289="základní",J289,0)</f>
        <v>0</v>
      </c>
      <c r="BF289" s="234">
        <f>IF(N289="snížená",J289,0)</f>
        <v>0</v>
      </c>
      <c r="BG289" s="234">
        <f>IF(N289="zákl. přenesená",J289,0)</f>
        <v>0</v>
      </c>
      <c r="BH289" s="234">
        <f>IF(N289="sníž. přenesená",J289,0)</f>
        <v>0</v>
      </c>
      <c r="BI289" s="234">
        <f>IF(N289="nulová",J289,0)</f>
        <v>0</v>
      </c>
      <c r="BJ289" s="16" t="s">
        <v>84</v>
      </c>
      <c r="BK289" s="234">
        <f>ROUND(I289*H289,2)</f>
        <v>0</v>
      </c>
      <c r="BL289" s="16" t="s">
        <v>140</v>
      </c>
      <c r="BM289" s="233" t="s">
        <v>1187</v>
      </c>
    </row>
    <row r="290" s="1" customFormat="1">
      <c r="B290" s="37"/>
      <c r="C290" s="38"/>
      <c r="D290" s="237" t="s">
        <v>836</v>
      </c>
      <c r="E290" s="38"/>
      <c r="F290" s="286" t="s">
        <v>1185</v>
      </c>
      <c r="G290" s="38"/>
      <c r="H290" s="38"/>
      <c r="I290" s="138"/>
      <c r="J290" s="38"/>
      <c r="K290" s="38"/>
      <c r="L290" s="42"/>
      <c r="M290" s="287"/>
      <c r="N290" s="85"/>
      <c r="O290" s="85"/>
      <c r="P290" s="85"/>
      <c r="Q290" s="85"/>
      <c r="R290" s="85"/>
      <c r="S290" s="85"/>
      <c r="T290" s="86"/>
      <c r="AT290" s="16" t="s">
        <v>836</v>
      </c>
      <c r="AU290" s="16" t="s">
        <v>84</v>
      </c>
    </row>
    <row r="291" s="13" customFormat="1">
      <c r="B291" s="246"/>
      <c r="C291" s="247"/>
      <c r="D291" s="237" t="s">
        <v>150</v>
      </c>
      <c r="E291" s="248" t="s">
        <v>1</v>
      </c>
      <c r="F291" s="249" t="s">
        <v>1188</v>
      </c>
      <c r="G291" s="247"/>
      <c r="H291" s="250">
        <v>500</v>
      </c>
      <c r="I291" s="251"/>
      <c r="J291" s="247"/>
      <c r="K291" s="247"/>
      <c r="L291" s="252"/>
      <c r="M291" s="257"/>
      <c r="N291" s="258"/>
      <c r="O291" s="258"/>
      <c r="P291" s="258"/>
      <c r="Q291" s="258"/>
      <c r="R291" s="258"/>
      <c r="S291" s="258"/>
      <c r="T291" s="259"/>
      <c r="AT291" s="256" t="s">
        <v>150</v>
      </c>
      <c r="AU291" s="256" t="s">
        <v>84</v>
      </c>
      <c r="AV291" s="13" t="s">
        <v>86</v>
      </c>
      <c r="AW291" s="13" t="s">
        <v>32</v>
      </c>
      <c r="AX291" s="13" t="s">
        <v>84</v>
      </c>
      <c r="AY291" s="256" t="s">
        <v>141</v>
      </c>
    </row>
    <row r="292" s="1" customFormat="1" ht="24" customHeight="1">
      <c r="B292" s="37"/>
      <c r="C292" s="222" t="s">
        <v>544</v>
      </c>
      <c r="D292" s="222" t="s">
        <v>144</v>
      </c>
      <c r="E292" s="223" t="s">
        <v>1189</v>
      </c>
      <c r="F292" s="224" t="s">
        <v>1190</v>
      </c>
      <c r="G292" s="225" t="s">
        <v>240</v>
      </c>
      <c r="H292" s="226">
        <v>80</v>
      </c>
      <c r="I292" s="227"/>
      <c r="J292" s="228">
        <f>ROUND(I292*H292,2)</f>
        <v>0</v>
      </c>
      <c r="K292" s="224" t="s">
        <v>186</v>
      </c>
      <c r="L292" s="42"/>
      <c r="M292" s="229" t="s">
        <v>1</v>
      </c>
      <c r="N292" s="230" t="s">
        <v>41</v>
      </c>
      <c r="O292" s="85"/>
      <c r="P292" s="231">
        <f>O292*H292</f>
        <v>0</v>
      </c>
      <c r="Q292" s="231">
        <v>0.00021000000000000001</v>
      </c>
      <c r="R292" s="231">
        <f>Q292*H292</f>
        <v>0.016800000000000002</v>
      </c>
      <c r="S292" s="231">
        <v>0</v>
      </c>
      <c r="T292" s="232">
        <f>S292*H292</f>
        <v>0</v>
      </c>
      <c r="AR292" s="233" t="s">
        <v>140</v>
      </c>
      <c r="AT292" s="233" t="s">
        <v>144</v>
      </c>
      <c r="AU292" s="233" t="s">
        <v>84</v>
      </c>
      <c r="AY292" s="16" t="s">
        <v>141</v>
      </c>
      <c r="BE292" s="234">
        <f>IF(N292="základní",J292,0)</f>
        <v>0</v>
      </c>
      <c r="BF292" s="234">
        <f>IF(N292="snížená",J292,0)</f>
        <v>0</v>
      </c>
      <c r="BG292" s="234">
        <f>IF(N292="zákl. přenesená",J292,0)</f>
        <v>0</v>
      </c>
      <c r="BH292" s="234">
        <f>IF(N292="sníž. přenesená",J292,0)</f>
        <v>0</v>
      </c>
      <c r="BI292" s="234">
        <f>IF(N292="nulová",J292,0)</f>
        <v>0</v>
      </c>
      <c r="BJ292" s="16" t="s">
        <v>84</v>
      </c>
      <c r="BK292" s="234">
        <f>ROUND(I292*H292,2)</f>
        <v>0</v>
      </c>
      <c r="BL292" s="16" t="s">
        <v>140</v>
      </c>
      <c r="BM292" s="233" t="s">
        <v>1191</v>
      </c>
    </row>
    <row r="293" s="1" customFormat="1">
      <c r="B293" s="37"/>
      <c r="C293" s="38"/>
      <c r="D293" s="237" t="s">
        <v>836</v>
      </c>
      <c r="E293" s="38"/>
      <c r="F293" s="286" t="s">
        <v>1185</v>
      </c>
      <c r="G293" s="38"/>
      <c r="H293" s="38"/>
      <c r="I293" s="138"/>
      <c r="J293" s="38"/>
      <c r="K293" s="38"/>
      <c r="L293" s="42"/>
      <c r="M293" s="287"/>
      <c r="N293" s="85"/>
      <c r="O293" s="85"/>
      <c r="P293" s="85"/>
      <c r="Q293" s="85"/>
      <c r="R293" s="85"/>
      <c r="S293" s="85"/>
      <c r="T293" s="86"/>
      <c r="AT293" s="16" t="s">
        <v>836</v>
      </c>
      <c r="AU293" s="16" t="s">
        <v>84</v>
      </c>
    </row>
    <row r="294" s="13" customFormat="1">
      <c r="B294" s="246"/>
      <c r="C294" s="247"/>
      <c r="D294" s="237" t="s">
        <v>150</v>
      </c>
      <c r="E294" s="248" t="s">
        <v>1</v>
      </c>
      <c r="F294" s="249" t="s">
        <v>755</v>
      </c>
      <c r="G294" s="247"/>
      <c r="H294" s="250">
        <v>80</v>
      </c>
      <c r="I294" s="251"/>
      <c r="J294" s="247"/>
      <c r="K294" s="247"/>
      <c r="L294" s="252"/>
      <c r="M294" s="257"/>
      <c r="N294" s="258"/>
      <c r="O294" s="258"/>
      <c r="P294" s="258"/>
      <c r="Q294" s="258"/>
      <c r="R294" s="258"/>
      <c r="S294" s="258"/>
      <c r="T294" s="259"/>
      <c r="AT294" s="256" t="s">
        <v>150</v>
      </c>
      <c r="AU294" s="256" t="s">
        <v>84</v>
      </c>
      <c r="AV294" s="13" t="s">
        <v>86</v>
      </c>
      <c r="AW294" s="13" t="s">
        <v>32</v>
      </c>
      <c r="AX294" s="13" t="s">
        <v>84</v>
      </c>
      <c r="AY294" s="256" t="s">
        <v>141</v>
      </c>
    </row>
    <row r="295" s="1" customFormat="1" ht="24" customHeight="1">
      <c r="B295" s="37"/>
      <c r="C295" s="222" t="s">
        <v>549</v>
      </c>
      <c r="D295" s="222" t="s">
        <v>144</v>
      </c>
      <c r="E295" s="223" t="s">
        <v>1192</v>
      </c>
      <c r="F295" s="224" t="s">
        <v>1193</v>
      </c>
      <c r="G295" s="225" t="s">
        <v>240</v>
      </c>
      <c r="H295" s="226">
        <v>160</v>
      </c>
      <c r="I295" s="227"/>
      <c r="J295" s="228">
        <f>ROUND(I295*H295,2)</f>
        <v>0</v>
      </c>
      <c r="K295" s="224" t="s">
        <v>177</v>
      </c>
      <c r="L295" s="42"/>
      <c r="M295" s="229" t="s">
        <v>1</v>
      </c>
      <c r="N295" s="230" t="s">
        <v>41</v>
      </c>
      <c r="O295" s="85"/>
      <c r="P295" s="231">
        <f>O295*H295</f>
        <v>0</v>
      </c>
      <c r="Q295" s="231">
        <v>0.00011</v>
      </c>
      <c r="R295" s="231">
        <f>Q295*H295</f>
        <v>0.017600000000000001</v>
      </c>
      <c r="S295" s="231">
        <v>0</v>
      </c>
      <c r="T295" s="232">
        <f>S295*H295</f>
        <v>0</v>
      </c>
      <c r="AR295" s="233" t="s">
        <v>140</v>
      </c>
      <c r="AT295" s="233" t="s">
        <v>144</v>
      </c>
      <c r="AU295" s="233" t="s">
        <v>84</v>
      </c>
      <c r="AY295" s="16" t="s">
        <v>141</v>
      </c>
      <c r="BE295" s="234">
        <f>IF(N295="základní",J295,0)</f>
        <v>0</v>
      </c>
      <c r="BF295" s="234">
        <f>IF(N295="snížená",J295,0)</f>
        <v>0</v>
      </c>
      <c r="BG295" s="234">
        <f>IF(N295="zákl. přenesená",J295,0)</f>
        <v>0</v>
      </c>
      <c r="BH295" s="234">
        <f>IF(N295="sníž. přenesená",J295,0)</f>
        <v>0</v>
      </c>
      <c r="BI295" s="234">
        <f>IF(N295="nulová",J295,0)</f>
        <v>0</v>
      </c>
      <c r="BJ295" s="16" t="s">
        <v>84</v>
      </c>
      <c r="BK295" s="234">
        <f>ROUND(I295*H295,2)</f>
        <v>0</v>
      </c>
      <c r="BL295" s="16" t="s">
        <v>140</v>
      </c>
      <c r="BM295" s="233" t="s">
        <v>1194</v>
      </c>
    </row>
    <row r="296" s="1" customFormat="1">
      <c r="B296" s="37"/>
      <c r="C296" s="38"/>
      <c r="D296" s="237" t="s">
        <v>836</v>
      </c>
      <c r="E296" s="38"/>
      <c r="F296" s="286" t="s">
        <v>1185</v>
      </c>
      <c r="G296" s="38"/>
      <c r="H296" s="38"/>
      <c r="I296" s="138"/>
      <c r="J296" s="38"/>
      <c r="K296" s="38"/>
      <c r="L296" s="42"/>
      <c r="M296" s="287"/>
      <c r="N296" s="85"/>
      <c r="O296" s="85"/>
      <c r="P296" s="85"/>
      <c r="Q296" s="85"/>
      <c r="R296" s="85"/>
      <c r="S296" s="85"/>
      <c r="T296" s="86"/>
      <c r="AT296" s="16" t="s">
        <v>836</v>
      </c>
      <c r="AU296" s="16" t="s">
        <v>84</v>
      </c>
    </row>
    <row r="297" s="13" customFormat="1">
      <c r="B297" s="246"/>
      <c r="C297" s="247"/>
      <c r="D297" s="237" t="s">
        <v>150</v>
      </c>
      <c r="E297" s="248" t="s">
        <v>1</v>
      </c>
      <c r="F297" s="249" t="s">
        <v>868</v>
      </c>
      <c r="G297" s="247"/>
      <c r="H297" s="250">
        <v>160</v>
      </c>
      <c r="I297" s="251"/>
      <c r="J297" s="247"/>
      <c r="K297" s="247"/>
      <c r="L297" s="252"/>
      <c r="M297" s="257"/>
      <c r="N297" s="258"/>
      <c r="O297" s="258"/>
      <c r="P297" s="258"/>
      <c r="Q297" s="258"/>
      <c r="R297" s="258"/>
      <c r="S297" s="258"/>
      <c r="T297" s="259"/>
      <c r="AT297" s="256" t="s">
        <v>150</v>
      </c>
      <c r="AU297" s="256" t="s">
        <v>84</v>
      </c>
      <c r="AV297" s="13" t="s">
        <v>86</v>
      </c>
      <c r="AW297" s="13" t="s">
        <v>32</v>
      </c>
      <c r="AX297" s="13" t="s">
        <v>84</v>
      </c>
      <c r="AY297" s="256" t="s">
        <v>141</v>
      </c>
    </row>
    <row r="298" s="1" customFormat="1" ht="24" customHeight="1">
      <c r="B298" s="37"/>
      <c r="C298" s="222" t="s">
        <v>554</v>
      </c>
      <c r="D298" s="222" t="s">
        <v>144</v>
      </c>
      <c r="E298" s="223" t="s">
        <v>1195</v>
      </c>
      <c r="F298" s="224" t="s">
        <v>1196</v>
      </c>
      <c r="G298" s="225" t="s">
        <v>176</v>
      </c>
      <c r="H298" s="226">
        <v>52</v>
      </c>
      <c r="I298" s="227"/>
      <c r="J298" s="228">
        <f>ROUND(I298*H298,2)</f>
        <v>0</v>
      </c>
      <c r="K298" s="224" t="s">
        <v>177</v>
      </c>
      <c r="L298" s="42"/>
      <c r="M298" s="229" t="s">
        <v>1</v>
      </c>
      <c r="N298" s="230" t="s">
        <v>41</v>
      </c>
      <c r="O298" s="85"/>
      <c r="P298" s="231">
        <f>O298*H298</f>
        <v>0</v>
      </c>
      <c r="Q298" s="231">
        <v>0.00084999999999999995</v>
      </c>
      <c r="R298" s="231">
        <f>Q298*H298</f>
        <v>0.044199999999999996</v>
      </c>
      <c r="S298" s="231">
        <v>0</v>
      </c>
      <c r="T298" s="232">
        <f>S298*H298</f>
        <v>0</v>
      </c>
      <c r="AR298" s="233" t="s">
        <v>140</v>
      </c>
      <c r="AT298" s="233" t="s">
        <v>144</v>
      </c>
      <c r="AU298" s="233" t="s">
        <v>84</v>
      </c>
      <c r="AY298" s="16" t="s">
        <v>141</v>
      </c>
      <c r="BE298" s="234">
        <f>IF(N298="základní",J298,0)</f>
        <v>0</v>
      </c>
      <c r="BF298" s="234">
        <f>IF(N298="snížená",J298,0)</f>
        <v>0</v>
      </c>
      <c r="BG298" s="234">
        <f>IF(N298="zákl. přenesená",J298,0)</f>
        <v>0</v>
      </c>
      <c r="BH298" s="234">
        <f>IF(N298="sníž. přenesená",J298,0)</f>
        <v>0</v>
      </c>
      <c r="BI298" s="234">
        <f>IF(N298="nulová",J298,0)</f>
        <v>0</v>
      </c>
      <c r="BJ298" s="16" t="s">
        <v>84</v>
      </c>
      <c r="BK298" s="234">
        <f>ROUND(I298*H298,2)</f>
        <v>0</v>
      </c>
      <c r="BL298" s="16" t="s">
        <v>140</v>
      </c>
      <c r="BM298" s="233" t="s">
        <v>1197</v>
      </c>
    </row>
    <row r="299" s="1" customFormat="1">
      <c r="B299" s="37"/>
      <c r="C299" s="38"/>
      <c r="D299" s="237" t="s">
        <v>836</v>
      </c>
      <c r="E299" s="38"/>
      <c r="F299" s="286" t="s">
        <v>1185</v>
      </c>
      <c r="G299" s="38"/>
      <c r="H299" s="38"/>
      <c r="I299" s="138"/>
      <c r="J299" s="38"/>
      <c r="K299" s="38"/>
      <c r="L299" s="42"/>
      <c r="M299" s="287"/>
      <c r="N299" s="85"/>
      <c r="O299" s="85"/>
      <c r="P299" s="85"/>
      <c r="Q299" s="85"/>
      <c r="R299" s="85"/>
      <c r="S299" s="85"/>
      <c r="T299" s="86"/>
      <c r="AT299" s="16" t="s">
        <v>836</v>
      </c>
      <c r="AU299" s="16" t="s">
        <v>84</v>
      </c>
    </row>
    <row r="300" s="12" customFormat="1">
      <c r="B300" s="235"/>
      <c r="C300" s="236"/>
      <c r="D300" s="237" t="s">
        <v>150</v>
      </c>
      <c r="E300" s="238" t="s">
        <v>1</v>
      </c>
      <c r="F300" s="239" t="s">
        <v>1198</v>
      </c>
      <c r="G300" s="236"/>
      <c r="H300" s="238" t="s">
        <v>1</v>
      </c>
      <c r="I300" s="240"/>
      <c r="J300" s="236"/>
      <c r="K300" s="236"/>
      <c r="L300" s="241"/>
      <c r="M300" s="242"/>
      <c r="N300" s="243"/>
      <c r="O300" s="243"/>
      <c r="P300" s="243"/>
      <c r="Q300" s="243"/>
      <c r="R300" s="243"/>
      <c r="S300" s="243"/>
      <c r="T300" s="244"/>
      <c r="AT300" s="245" t="s">
        <v>150</v>
      </c>
      <c r="AU300" s="245" t="s">
        <v>84</v>
      </c>
      <c r="AV300" s="12" t="s">
        <v>84</v>
      </c>
      <c r="AW300" s="12" t="s">
        <v>32</v>
      </c>
      <c r="AX300" s="12" t="s">
        <v>76</v>
      </c>
      <c r="AY300" s="245" t="s">
        <v>141</v>
      </c>
    </row>
    <row r="301" s="13" customFormat="1">
      <c r="B301" s="246"/>
      <c r="C301" s="247"/>
      <c r="D301" s="237" t="s">
        <v>150</v>
      </c>
      <c r="E301" s="248" t="s">
        <v>1</v>
      </c>
      <c r="F301" s="249" t="s">
        <v>1199</v>
      </c>
      <c r="G301" s="247"/>
      <c r="H301" s="250">
        <v>52</v>
      </c>
      <c r="I301" s="251"/>
      <c r="J301" s="247"/>
      <c r="K301" s="247"/>
      <c r="L301" s="252"/>
      <c r="M301" s="257"/>
      <c r="N301" s="258"/>
      <c r="O301" s="258"/>
      <c r="P301" s="258"/>
      <c r="Q301" s="258"/>
      <c r="R301" s="258"/>
      <c r="S301" s="258"/>
      <c r="T301" s="259"/>
      <c r="AT301" s="256" t="s">
        <v>150</v>
      </c>
      <c r="AU301" s="256" t="s">
        <v>84</v>
      </c>
      <c r="AV301" s="13" t="s">
        <v>86</v>
      </c>
      <c r="AW301" s="13" t="s">
        <v>32</v>
      </c>
      <c r="AX301" s="13" t="s">
        <v>84</v>
      </c>
      <c r="AY301" s="256" t="s">
        <v>141</v>
      </c>
    </row>
    <row r="302" s="1" customFormat="1" ht="24" customHeight="1">
      <c r="B302" s="37"/>
      <c r="C302" s="222" t="s">
        <v>564</v>
      </c>
      <c r="D302" s="222" t="s">
        <v>144</v>
      </c>
      <c r="E302" s="223" t="s">
        <v>1200</v>
      </c>
      <c r="F302" s="224" t="s">
        <v>1201</v>
      </c>
      <c r="G302" s="225" t="s">
        <v>240</v>
      </c>
      <c r="H302" s="226">
        <v>30</v>
      </c>
      <c r="I302" s="227"/>
      <c r="J302" s="228">
        <f>ROUND(I302*H302,2)</f>
        <v>0</v>
      </c>
      <c r="K302" s="224" t="s">
        <v>186</v>
      </c>
      <c r="L302" s="42"/>
      <c r="M302" s="229" t="s">
        <v>1</v>
      </c>
      <c r="N302" s="230" t="s">
        <v>41</v>
      </c>
      <c r="O302" s="85"/>
      <c r="P302" s="231">
        <f>O302*H302</f>
        <v>0</v>
      </c>
      <c r="Q302" s="231">
        <v>0.00033</v>
      </c>
      <c r="R302" s="231">
        <f>Q302*H302</f>
        <v>0.0098999999999999991</v>
      </c>
      <c r="S302" s="231">
        <v>0</v>
      </c>
      <c r="T302" s="232">
        <f>S302*H302</f>
        <v>0</v>
      </c>
      <c r="AR302" s="233" t="s">
        <v>140</v>
      </c>
      <c r="AT302" s="233" t="s">
        <v>144</v>
      </c>
      <c r="AU302" s="233" t="s">
        <v>84</v>
      </c>
      <c r="AY302" s="16" t="s">
        <v>141</v>
      </c>
      <c r="BE302" s="234">
        <f>IF(N302="základní",J302,0)</f>
        <v>0</v>
      </c>
      <c r="BF302" s="234">
        <f>IF(N302="snížená",J302,0)</f>
        <v>0</v>
      </c>
      <c r="BG302" s="234">
        <f>IF(N302="zákl. přenesená",J302,0)</f>
        <v>0</v>
      </c>
      <c r="BH302" s="234">
        <f>IF(N302="sníž. přenesená",J302,0)</f>
        <v>0</v>
      </c>
      <c r="BI302" s="234">
        <f>IF(N302="nulová",J302,0)</f>
        <v>0</v>
      </c>
      <c r="BJ302" s="16" t="s">
        <v>84</v>
      </c>
      <c r="BK302" s="234">
        <f>ROUND(I302*H302,2)</f>
        <v>0</v>
      </c>
      <c r="BL302" s="16" t="s">
        <v>140</v>
      </c>
      <c r="BM302" s="233" t="s">
        <v>1202</v>
      </c>
    </row>
    <row r="303" s="1" customFormat="1">
      <c r="B303" s="37"/>
      <c r="C303" s="38"/>
      <c r="D303" s="237" t="s">
        <v>836</v>
      </c>
      <c r="E303" s="38"/>
      <c r="F303" s="286" t="s">
        <v>1203</v>
      </c>
      <c r="G303" s="38"/>
      <c r="H303" s="38"/>
      <c r="I303" s="138"/>
      <c r="J303" s="38"/>
      <c r="K303" s="38"/>
      <c r="L303" s="42"/>
      <c r="M303" s="287"/>
      <c r="N303" s="85"/>
      <c r="O303" s="85"/>
      <c r="P303" s="85"/>
      <c r="Q303" s="85"/>
      <c r="R303" s="85"/>
      <c r="S303" s="85"/>
      <c r="T303" s="86"/>
      <c r="AT303" s="16" t="s">
        <v>836</v>
      </c>
      <c r="AU303" s="16" t="s">
        <v>84</v>
      </c>
    </row>
    <row r="304" s="13" customFormat="1">
      <c r="B304" s="246"/>
      <c r="C304" s="247"/>
      <c r="D304" s="237" t="s">
        <v>150</v>
      </c>
      <c r="E304" s="248" t="s">
        <v>1</v>
      </c>
      <c r="F304" s="249" t="s">
        <v>389</v>
      </c>
      <c r="G304" s="247"/>
      <c r="H304" s="250">
        <v>30</v>
      </c>
      <c r="I304" s="251"/>
      <c r="J304" s="247"/>
      <c r="K304" s="247"/>
      <c r="L304" s="252"/>
      <c r="M304" s="257"/>
      <c r="N304" s="258"/>
      <c r="O304" s="258"/>
      <c r="P304" s="258"/>
      <c r="Q304" s="258"/>
      <c r="R304" s="258"/>
      <c r="S304" s="258"/>
      <c r="T304" s="259"/>
      <c r="AT304" s="256" t="s">
        <v>150</v>
      </c>
      <c r="AU304" s="256" t="s">
        <v>84</v>
      </c>
      <c r="AV304" s="13" t="s">
        <v>86</v>
      </c>
      <c r="AW304" s="13" t="s">
        <v>32</v>
      </c>
      <c r="AX304" s="13" t="s">
        <v>84</v>
      </c>
      <c r="AY304" s="256" t="s">
        <v>141</v>
      </c>
    </row>
    <row r="305" s="1" customFormat="1" ht="24" customHeight="1">
      <c r="B305" s="37"/>
      <c r="C305" s="222" t="s">
        <v>574</v>
      </c>
      <c r="D305" s="222" t="s">
        <v>144</v>
      </c>
      <c r="E305" s="223" t="s">
        <v>1204</v>
      </c>
      <c r="F305" s="224" t="s">
        <v>1205</v>
      </c>
      <c r="G305" s="225" t="s">
        <v>360</v>
      </c>
      <c r="H305" s="226">
        <v>15</v>
      </c>
      <c r="I305" s="227"/>
      <c r="J305" s="228">
        <f>ROUND(I305*H305,2)</f>
        <v>0</v>
      </c>
      <c r="K305" s="224" t="s">
        <v>186</v>
      </c>
      <c r="L305" s="42"/>
      <c r="M305" s="229" t="s">
        <v>1</v>
      </c>
      <c r="N305" s="230" t="s">
        <v>41</v>
      </c>
      <c r="O305" s="85"/>
      <c r="P305" s="231">
        <f>O305*H305</f>
        <v>0</v>
      </c>
      <c r="Q305" s="231">
        <v>0.00052999999999999998</v>
      </c>
      <c r="R305" s="231">
        <f>Q305*H305</f>
        <v>0.0079500000000000005</v>
      </c>
      <c r="S305" s="231">
        <v>0</v>
      </c>
      <c r="T305" s="232">
        <f>S305*H305</f>
        <v>0</v>
      </c>
      <c r="AR305" s="233" t="s">
        <v>140</v>
      </c>
      <c r="AT305" s="233" t="s">
        <v>144</v>
      </c>
      <c r="AU305" s="233" t="s">
        <v>84</v>
      </c>
      <c r="AY305" s="16" t="s">
        <v>141</v>
      </c>
      <c r="BE305" s="234">
        <f>IF(N305="základní",J305,0)</f>
        <v>0</v>
      </c>
      <c r="BF305" s="234">
        <f>IF(N305="snížená",J305,0)</f>
        <v>0</v>
      </c>
      <c r="BG305" s="234">
        <f>IF(N305="zákl. přenesená",J305,0)</f>
        <v>0</v>
      </c>
      <c r="BH305" s="234">
        <f>IF(N305="sníž. přenesená",J305,0)</f>
        <v>0</v>
      </c>
      <c r="BI305" s="234">
        <f>IF(N305="nulová",J305,0)</f>
        <v>0</v>
      </c>
      <c r="BJ305" s="16" t="s">
        <v>84</v>
      </c>
      <c r="BK305" s="234">
        <f>ROUND(I305*H305,2)</f>
        <v>0</v>
      </c>
      <c r="BL305" s="16" t="s">
        <v>140</v>
      </c>
      <c r="BM305" s="233" t="s">
        <v>1206</v>
      </c>
    </row>
    <row r="306" s="1" customFormat="1">
      <c r="B306" s="37"/>
      <c r="C306" s="38"/>
      <c r="D306" s="237" t="s">
        <v>836</v>
      </c>
      <c r="E306" s="38"/>
      <c r="F306" s="286" t="s">
        <v>1207</v>
      </c>
      <c r="G306" s="38"/>
      <c r="H306" s="38"/>
      <c r="I306" s="138"/>
      <c r="J306" s="38"/>
      <c r="K306" s="38"/>
      <c r="L306" s="42"/>
      <c r="M306" s="287"/>
      <c r="N306" s="85"/>
      <c r="O306" s="85"/>
      <c r="P306" s="85"/>
      <c r="Q306" s="85"/>
      <c r="R306" s="85"/>
      <c r="S306" s="85"/>
      <c r="T306" s="86"/>
      <c r="AT306" s="16" t="s">
        <v>836</v>
      </c>
      <c r="AU306" s="16" t="s">
        <v>84</v>
      </c>
    </row>
    <row r="307" s="13" customFormat="1">
      <c r="B307" s="246"/>
      <c r="C307" s="247"/>
      <c r="D307" s="237" t="s">
        <v>150</v>
      </c>
      <c r="E307" s="248" t="s">
        <v>1</v>
      </c>
      <c r="F307" s="249" t="s">
        <v>8</v>
      </c>
      <c r="G307" s="247"/>
      <c r="H307" s="250">
        <v>15</v>
      </c>
      <c r="I307" s="251"/>
      <c r="J307" s="247"/>
      <c r="K307" s="247"/>
      <c r="L307" s="252"/>
      <c r="M307" s="257"/>
      <c r="N307" s="258"/>
      <c r="O307" s="258"/>
      <c r="P307" s="258"/>
      <c r="Q307" s="258"/>
      <c r="R307" s="258"/>
      <c r="S307" s="258"/>
      <c r="T307" s="259"/>
      <c r="AT307" s="256" t="s">
        <v>150</v>
      </c>
      <c r="AU307" s="256" t="s">
        <v>84</v>
      </c>
      <c r="AV307" s="13" t="s">
        <v>86</v>
      </c>
      <c r="AW307" s="13" t="s">
        <v>32</v>
      </c>
      <c r="AX307" s="13" t="s">
        <v>84</v>
      </c>
      <c r="AY307" s="256" t="s">
        <v>141</v>
      </c>
    </row>
    <row r="308" s="1" customFormat="1" ht="48" customHeight="1">
      <c r="B308" s="37"/>
      <c r="C308" s="222" t="s">
        <v>579</v>
      </c>
      <c r="D308" s="222" t="s">
        <v>144</v>
      </c>
      <c r="E308" s="223" t="s">
        <v>1006</v>
      </c>
      <c r="F308" s="224" t="s">
        <v>1007</v>
      </c>
      <c r="G308" s="225" t="s">
        <v>240</v>
      </c>
      <c r="H308" s="226">
        <v>25</v>
      </c>
      <c r="I308" s="227"/>
      <c r="J308" s="228">
        <f>ROUND(I308*H308,2)</f>
        <v>0</v>
      </c>
      <c r="K308" s="224" t="s">
        <v>177</v>
      </c>
      <c r="L308" s="42"/>
      <c r="M308" s="229" t="s">
        <v>1</v>
      </c>
      <c r="N308" s="230" t="s">
        <v>41</v>
      </c>
      <c r="O308" s="85"/>
      <c r="P308" s="231">
        <f>O308*H308</f>
        <v>0</v>
      </c>
      <c r="Q308" s="231">
        <v>0.15540000000000001</v>
      </c>
      <c r="R308" s="231">
        <f>Q308*H308</f>
        <v>3.8850000000000002</v>
      </c>
      <c r="S308" s="231">
        <v>0</v>
      </c>
      <c r="T308" s="232">
        <f>S308*H308</f>
        <v>0</v>
      </c>
      <c r="AR308" s="233" t="s">
        <v>140</v>
      </c>
      <c r="AT308" s="233" t="s">
        <v>144</v>
      </c>
      <c r="AU308" s="233" t="s">
        <v>84</v>
      </c>
      <c r="AY308" s="16" t="s">
        <v>141</v>
      </c>
      <c r="BE308" s="234">
        <f>IF(N308="základní",J308,0)</f>
        <v>0</v>
      </c>
      <c r="BF308" s="234">
        <f>IF(N308="snížená",J308,0)</f>
        <v>0</v>
      </c>
      <c r="BG308" s="234">
        <f>IF(N308="zákl. přenesená",J308,0)</f>
        <v>0</v>
      </c>
      <c r="BH308" s="234">
        <f>IF(N308="sníž. přenesená",J308,0)</f>
        <v>0</v>
      </c>
      <c r="BI308" s="234">
        <f>IF(N308="nulová",J308,0)</f>
        <v>0</v>
      </c>
      <c r="BJ308" s="16" t="s">
        <v>84</v>
      </c>
      <c r="BK308" s="234">
        <f>ROUND(I308*H308,2)</f>
        <v>0</v>
      </c>
      <c r="BL308" s="16" t="s">
        <v>140</v>
      </c>
      <c r="BM308" s="233" t="s">
        <v>1008</v>
      </c>
    </row>
    <row r="309" s="1" customFormat="1">
      <c r="B309" s="37"/>
      <c r="C309" s="38"/>
      <c r="D309" s="237" t="s">
        <v>836</v>
      </c>
      <c r="E309" s="38"/>
      <c r="F309" s="286" t="s">
        <v>1009</v>
      </c>
      <c r="G309" s="38"/>
      <c r="H309" s="38"/>
      <c r="I309" s="138"/>
      <c r="J309" s="38"/>
      <c r="K309" s="38"/>
      <c r="L309" s="42"/>
      <c r="M309" s="287"/>
      <c r="N309" s="85"/>
      <c r="O309" s="85"/>
      <c r="P309" s="85"/>
      <c r="Q309" s="85"/>
      <c r="R309" s="85"/>
      <c r="S309" s="85"/>
      <c r="T309" s="86"/>
      <c r="AT309" s="16" t="s">
        <v>836</v>
      </c>
      <c r="AU309" s="16" t="s">
        <v>84</v>
      </c>
    </row>
    <row r="310" s="12" customFormat="1">
      <c r="B310" s="235"/>
      <c r="C310" s="236"/>
      <c r="D310" s="237" t="s">
        <v>150</v>
      </c>
      <c r="E310" s="238" t="s">
        <v>1</v>
      </c>
      <c r="F310" s="239" t="s">
        <v>1208</v>
      </c>
      <c r="G310" s="236"/>
      <c r="H310" s="238" t="s">
        <v>1</v>
      </c>
      <c r="I310" s="240"/>
      <c r="J310" s="236"/>
      <c r="K310" s="236"/>
      <c r="L310" s="241"/>
      <c r="M310" s="242"/>
      <c r="N310" s="243"/>
      <c r="O310" s="243"/>
      <c r="P310" s="243"/>
      <c r="Q310" s="243"/>
      <c r="R310" s="243"/>
      <c r="S310" s="243"/>
      <c r="T310" s="244"/>
      <c r="AT310" s="245" t="s">
        <v>150</v>
      </c>
      <c r="AU310" s="245" t="s">
        <v>84</v>
      </c>
      <c r="AV310" s="12" t="s">
        <v>84</v>
      </c>
      <c r="AW310" s="12" t="s">
        <v>32</v>
      </c>
      <c r="AX310" s="12" t="s">
        <v>76</v>
      </c>
      <c r="AY310" s="245" t="s">
        <v>141</v>
      </c>
    </row>
    <row r="311" s="13" customFormat="1">
      <c r="B311" s="246"/>
      <c r="C311" s="247"/>
      <c r="D311" s="237" t="s">
        <v>150</v>
      </c>
      <c r="E311" s="248" t="s">
        <v>1</v>
      </c>
      <c r="F311" s="249" t="s">
        <v>8</v>
      </c>
      <c r="G311" s="247"/>
      <c r="H311" s="250">
        <v>15</v>
      </c>
      <c r="I311" s="251"/>
      <c r="J311" s="247"/>
      <c r="K311" s="247"/>
      <c r="L311" s="252"/>
      <c r="M311" s="257"/>
      <c r="N311" s="258"/>
      <c r="O311" s="258"/>
      <c r="P311" s="258"/>
      <c r="Q311" s="258"/>
      <c r="R311" s="258"/>
      <c r="S311" s="258"/>
      <c r="T311" s="259"/>
      <c r="AT311" s="256" t="s">
        <v>150</v>
      </c>
      <c r="AU311" s="256" t="s">
        <v>84</v>
      </c>
      <c r="AV311" s="13" t="s">
        <v>86</v>
      </c>
      <c r="AW311" s="13" t="s">
        <v>32</v>
      </c>
      <c r="AX311" s="13" t="s">
        <v>76</v>
      </c>
      <c r="AY311" s="256" t="s">
        <v>141</v>
      </c>
    </row>
    <row r="312" s="12" customFormat="1">
      <c r="B312" s="235"/>
      <c r="C312" s="236"/>
      <c r="D312" s="237" t="s">
        <v>150</v>
      </c>
      <c r="E312" s="238" t="s">
        <v>1</v>
      </c>
      <c r="F312" s="239" t="s">
        <v>1010</v>
      </c>
      <c r="G312" s="236"/>
      <c r="H312" s="238" t="s">
        <v>1</v>
      </c>
      <c r="I312" s="240"/>
      <c r="J312" s="236"/>
      <c r="K312" s="236"/>
      <c r="L312" s="241"/>
      <c r="M312" s="242"/>
      <c r="N312" s="243"/>
      <c r="O312" s="243"/>
      <c r="P312" s="243"/>
      <c r="Q312" s="243"/>
      <c r="R312" s="243"/>
      <c r="S312" s="243"/>
      <c r="T312" s="244"/>
      <c r="AT312" s="245" t="s">
        <v>150</v>
      </c>
      <c r="AU312" s="245" t="s">
        <v>84</v>
      </c>
      <c r="AV312" s="12" t="s">
        <v>84</v>
      </c>
      <c r="AW312" s="12" t="s">
        <v>32</v>
      </c>
      <c r="AX312" s="12" t="s">
        <v>76</v>
      </c>
      <c r="AY312" s="245" t="s">
        <v>141</v>
      </c>
    </row>
    <row r="313" s="13" customFormat="1">
      <c r="B313" s="246"/>
      <c r="C313" s="247"/>
      <c r="D313" s="237" t="s">
        <v>150</v>
      </c>
      <c r="E313" s="248" t="s">
        <v>1</v>
      </c>
      <c r="F313" s="249" t="s">
        <v>246</v>
      </c>
      <c r="G313" s="247"/>
      <c r="H313" s="250">
        <v>10</v>
      </c>
      <c r="I313" s="251"/>
      <c r="J313" s="247"/>
      <c r="K313" s="247"/>
      <c r="L313" s="252"/>
      <c r="M313" s="257"/>
      <c r="N313" s="258"/>
      <c r="O313" s="258"/>
      <c r="P313" s="258"/>
      <c r="Q313" s="258"/>
      <c r="R313" s="258"/>
      <c r="S313" s="258"/>
      <c r="T313" s="259"/>
      <c r="AT313" s="256" t="s">
        <v>150</v>
      </c>
      <c r="AU313" s="256" t="s">
        <v>84</v>
      </c>
      <c r="AV313" s="13" t="s">
        <v>86</v>
      </c>
      <c r="AW313" s="13" t="s">
        <v>32</v>
      </c>
      <c r="AX313" s="13" t="s">
        <v>76</v>
      </c>
      <c r="AY313" s="256" t="s">
        <v>141</v>
      </c>
    </row>
    <row r="314" s="14" customFormat="1">
      <c r="B314" s="260"/>
      <c r="C314" s="261"/>
      <c r="D314" s="237" t="s">
        <v>150</v>
      </c>
      <c r="E314" s="262" t="s">
        <v>1</v>
      </c>
      <c r="F314" s="263" t="s">
        <v>183</v>
      </c>
      <c r="G314" s="261"/>
      <c r="H314" s="264">
        <v>25</v>
      </c>
      <c r="I314" s="265"/>
      <c r="J314" s="261"/>
      <c r="K314" s="261"/>
      <c r="L314" s="266"/>
      <c r="M314" s="267"/>
      <c r="N314" s="268"/>
      <c r="O314" s="268"/>
      <c r="P314" s="268"/>
      <c r="Q314" s="268"/>
      <c r="R314" s="268"/>
      <c r="S314" s="268"/>
      <c r="T314" s="269"/>
      <c r="AT314" s="270" t="s">
        <v>150</v>
      </c>
      <c r="AU314" s="270" t="s">
        <v>84</v>
      </c>
      <c r="AV314" s="14" t="s">
        <v>140</v>
      </c>
      <c r="AW314" s="14" t="s">
        <v>32</v>
      </c>
      <c r="AX314" s="14" t="s">
        <v>84</v>
      </c>
      <c r="AY314" s="270" t="s">
        <v>141</v>
      </c>
    </row>
    <row r="315" s="1" customFormat="1" ht="16.5" customHeight="1">
      <c r="B315" s="37"/>
      <c r="C315" s="271" t="s">
        <v>584</v>
      </c>
      <c r="D315" s="271" t="s">
        <v>261</v>
      </c>
      <c r="E315" s="272" t="s">
        <v>1011</v>
      </c>
      <c r="F315" s="273" t="s">
        <v>1012</v>
      </c>
      <c r="G315" s="274" t="s">
        <v>240</v>
      </c>
      <c r="H315" s="275">
        <v>10</v>
      </c>
      <c r="I315" s="276"/>
      <c r="J315" s="277">
        <f>ROUND(I315*H315,2)</f>
        <v>0</v>
      </c>
      <c r="K315" s="273" t="s">
        <v>177</v>
      </c>
      <c r="L315" s="278"/>
      <c r="M315" s="279" t="s">
        <v>1</v>
      </c>
      <c r="N315" s="280" t="s">
        <v>41</v>
      </c>
      <c r="O315" s="85"/>
      <c r="P315" s="231">
        <f>O315*H315</f>
        <v>0</v>
      </c>
      <c r="Q315" s="231">
        <v>0.058000000000000003</v>
      </c>
      <c r="R315" s="231">
        <f>Q315*H315</f>
        <v>0.58000000000000007</v>
      </c>
      <c r="S315" s="231">
        <v>0</v>
      </c>
      <c r="T315" s="232">
        <f>S315*H315</f>
        <v>0</v>
      </c>
      <c r="AR315" s="233" t="s">
        <v>228</v>
      </c>
      <c r="AT315" s="233" t="s">
        <v>261</v>
      </c>
      <c r="AU315" s="233" t="s">
        <v>84</v>
      </c>
      <c r="AY315" s="16" t="s">
        <v>141</v>
      </c>
      <c r="BE315" s="234">
        <f>IF(N315="základní",J315,0)</f>
        <v>0</v>
      </c>
      <c r="BF315" s="234">
        <f>IF(N315="snížená",J315,0)</f>
        <v>0</v>
      </c>
      <c r="BG315" s="234">
        <f>IF(N315="zákl. přenesená",J315,0)</f>
        <v>0</v>
      </c>
      <c r="BH315" s="234">
        <f>IF(N315="sníž. přenesená",J315,0)</f>
        <v>0</v>
      </c>
      <c r="BI315" s="234">
        <f>IF(N315="nulová",J315,0)</f>
        <v>0</v>
      </c>
      <c r="BJ315" s="16" t="s">
        <v>84</v>
      </c>
      <c r="BK315" s="234">
        <f>ROUND(I315*H315,2)</f>
        <v>0</v>
      </c>
      <c r="BL315" s="16" t="s">
        <v>140</v>
      </c>
      <c r="BM315" s="233" t="s">
        <v>1013</v>
      </c>
    </row>
    <row r="316" s="13" customFormat="1">
      <c r="B316" s="246"/>
      <c r="C316" s="247"/>
      <c r="D316" s="237" t="s">
        <v>150</v>
      </c>
      <c r="E316" s="248" t="s">
        <v>1</v>
      </c>
      <c r="F316" s="249" t="s">
        <v>246</v>
      </c>
      <c r="G316" s="247"/>
      <c r="H316" s="250">
        <v>10</v>
      </c>
      <c r="I316" s="251"/>
      <c r="J316" s="247"/>
      <c r="K316" s="247"/>
      <c r="L316" s="252"/>
      <c r="M316" s="257"/>
      <c r="N316" s="258"/>
      <c r="O316" s="258"/>
      <c r="P316" s="258"/>
      <c r="Q316" s="258"/>
      <c r="R316" s="258"/>
      <c r="S316" s="258"/>
      <c r="T316" s="259"/>
      <c r="AT316" s="256" t="s">
        <v>150</v>
      </c>
      <c r="AU316" s="256" t="s">
        <v>84</v>
      </c>
      <c r="AV316" s="13" t="s">
        <v>86</v>
      </c>
      <c r="AW316" s="13" t="s">
        <v>32</v>
      </c>
      <c r="AX316" s="13" t="s">
        <v>84</v>
      </c>
      <c r="AY316" s="256" t="s">
        <v>141</v>
      </c>
    </row>
    <row r="317" s="1" customFormat="1" ht="16.5" customHeight="1">
      <c r="B317" s="37"/>
      <c r="C317" s="271" t="s">
        <v>588</v>
      </c>
      <c r="D317" s="271" t="s">
        <v>261</v>
      </c>
      <c r="E317" s="272" t="s">
        <v>1209</v>
      </c>
      <c r="F317" s="273" t="s">
        <v>1210</v>
      </c>
      <c r="G317" s="274" t="s">
        <v>240</v>
      </c>
      <c r="H317" s="275">
        <v>15</v>
      </c>
      <c r="I317" s="276"/>
      <c r="J317" s="277">
        <f>ROUND(I317*H317,2)</f>
        <v>0</v>
      </c>
      <c r="K317" s="273" t="s">
        <v>177</v>
      </c>
      <c r="L317" s="278"/>
      <c r="M317" s="279" t="s">
        <v>1</v>
      </c>
      <c r="N317" s="280" t="s">
        <v>41</v>
      </c>
      <c r="O317" s="85"/>
      <c r="P317" s="231">
        <f>O317*H317</f>
        <v>0</v>
      </c>
      <c r="Q317" s="231">
        <v>0.081000000000000003</v>
      </c>
      <c r="R317" s="231">
        <f>Q317*H317</f>
        <v>1.2150000000000001</v>
      </c>
      <c r="S317" s="231">
        <v>0</v>
      </c>
      <c r="T317" s="232">
        <f>S317*H317</f>
        <v>0</v>
      </c>
      <c r="AR317" s="233" t="s">
        <v>228</v>
      </c>
      <c r="AT317" s="233" t="s">
        <v>261</v>
      </c>
      <c r="AU317" s="233" t="s">
        <v>84</v>
      </c>
      <c r="AY317" s="16" t="s">
        <v>141</v>
      </c>
      <c r="BE317" s="234">
        <f>IF(N317="základní",J317,0)</f>
        <v>0</v>
      </c>
      <c r="BF317" s="234">
        <f>IF(N317="snížená",J317,0)</f>
        <v>0</v>
      </c>
      <c r="BG317" s="234">
        <f>IF(N317="zákl. přenesená",J317,0)</f>
        <v>0</v>
      </c>
      <c r="BH317" s="234">
        <f>IF(N317="sníž. přenesená",J317,0)</f>
        <v>0</v>
      </c>
      <c r="BI317" s="234">
        <f>IF(N317="nulová",J317,0)</f>
        <v>0</v>
      </c>
      <c r="BJ317" s="16" t="s">
        <v>84</v>
      </c>
      <c r="BK317" s="234">
        <f>ROUND(I317*H317,2)</f>
        <v>0</v>
      </c>
      <c r="BL317" s="16" t="s">
        <v>140</v>
      </c>
      <c r="BM317" s="233" t="s">
        <v>1211</v>
      </c>
    </row>
    <row r="318" s="13" customFormat="1">
      <c r="B318" s="246"/>
      <c r="C318" s="247"/>
      <c r="D318" s="237" t="s">
        <v>150</v>
      </c>
      <c r="E318" s="248" t="s">
        <v>1</v>
      </c>
      <c r="F318" s="249" t="s">
        <v>8</v>
      </c>
      <c r="G318" s="247"/>
      <c r="H318" s="250">
        <v>15</v>
      </c>
      <c r="I318" s="251"/>
      <c r="J318" s="247"/>
      <c r="K318" s="247"/>
      <c r="L318" s="252"/>
      <c r="M318" s="257"/>
      <c r="N318" s="258"/>
      <c r="O318" s="258"/>
      <c r="P318" s="258"/>
      <c r="Q318" s="258"/>
      <c r="R318" s="258"/>
      <c r="S318" s="258"/>
      <c r="T318" s="259"/>
      <c r="AT318" s="256" t="s">
        <v>150</v>
      </c>
      <c r="AU318" s="256" t="s">
        <v>84</v>
      </c>
      <c r="AV318" s="13" t="s">
        <v>86</v>
      </c>
      <c r="AW318" s="13" t="s">
        <v>32</v>
      </c>
      <c r="AX318" s="13" t="s">
        <v>84</v>
      </c>
      <c r="AY318" s="256" t="s">
        <v>141</v>
      </c>
    </row>
    <row r="319" s="1" customFormat="1" ht="48" customHeight="1">
      <c r="B319" s="37"/>
      <c r="C319" s="222" t="s">
        <v>595</v>
      </c>
      <c r="D319" s="222" t="s">
        <v>144</v>
      </c>
      <c r="E319" s="223" t="s">
        <v>1027</v>
      </c>
      <c r="F319" s="224" t="s">
        <v>1028</v>
      </c>
      <c r="G319" s="225" t="s">
        <v>240</v>
      </c>
      <c r="H319" s="226">
        <v>280</v>
      </c>
      <c r="I319" s="227"/>
      <c r="J319" s="228">
        <f>ROUND(I319*H319,2)</f>
        <v>0</v>
      </c>
      <c r="K319" s="224" t="s">
        <v>177</v>
      </c>
      <c r="L319" s="42"/>
      <c r="M319" s="229" t="s">
        <v>1</v>
      </c>
      <c r="N319" s="230" t="s">
        <v>41</v>
      </c>
      <c r="O319" s="85"/>
      <c r="P319" s="231">
        <f>O319*H319</f>
        <v>0</v>
      </c>
      <c r="Q319" s="231">
        <v>0.16849</v>
      </c>
      <c r="R319" s="231">
        <f>Q319*H319</f>
        <v>47.177199999999999</v>
      </c>
      <c r="S319" s="231">
        <v>0</v>
      </c>
      <c r="T319" s="232">
        <f>S319*H319</f>
        <v>0</v>
      </c>
      <c r="AR319" s="233" t="s">
        <v>140</v>
      </c>
      <c r="AT319" s="233" t="s">
        <v>144</v>
      </c>
      <c r="AU319" s="233" t="s">
        <v>84</v>
      </c>
      <c r="AY319" s="16" t="s">
        <v>141</v>
      </c>
      <c r="BE319" s="234">
        <f>IF(N319="základní",J319,0)</f>
        <v>0</v>
      </c>
      <c r="BF319" s="234">
        <f>IF(N319="snížená",J319,0)</f>
        <v>0</v>
      </c>
      <c r="BG319" s="234">
        <f>IF(N319="zákl. přenesená",J319,0)</f>
        <v>0</v>
      </c>
      <c r="BH319" s="234">
        <f>IF(N319="sníž. přenesená",J319,0)</f>
        <v>0</v>
      </c>
      <c r="BI319" s="234">
        <f>IF(N319="nulová",J319,0)</f>
        <v>0</v>
      </c>
      <c r="BJ319" s="16" t="s">
        <v>84</v>
      </c>
      <c r="BK319" s="234">
        <f>ROUND(I319*H319,2)</f>
        <v>0</v>
      </c>
      <c r="BL319" s="16" t="s">
        <v>140</v>
      </c>
      <c r="BM319" s="233" t="s">
        <v>1029</v>
      </c>
    </row>
    <row r="320" s="1" customFormat="1">
      <c r="B320" s="37"/>
      <c r="C320" s="38"/>
      <c r="D320" s="237" t="s">
        <v>836</v>
      </c>
      <c r="E320" s="38"/>
      <c r="F320" s="286" t="s">
        <v>1030</v>
      </c>
      <c r="G320" s="38"/>
      <c r="H320" s="38"/>
      <c r="I320" s="138"/>
      <c r="J320" s="38"/>
      <c r="K320" s="38"/>
      <c r="L320" s="42"/>
      <c r="M320" s="287"/>
      <c r="N320" s="85"/>
      <c r="O320" s="85"/>
      <c r="P320" s="85"/>
      <c r="Q320" s="85"/>
      <c r="R320" s="85"/>
      <c r="S320" s="85"/>
      <c r="T320" s="86"/>
      <c r="AT320" s="16" t="s">
        <v>836</v>
      </c>
      <c r="AU320" s="16" t="s">
        <v>84</v>
      </c>
    </row>
    <row r="321" s="12" customFormat="1">
      <c r="B321" s="235"/>
      <c r="C321" s="236"/>
      <c r="D321" s="237" t="s">
        <v>150</v>
      </c>
      <c r="E321" s="238" t="s">
        <v>1</v>
      </c>
      <c r="F321" s="239" t="s">
        <v>1212</v>
      </c>
      <c r="G321" s="236"/>
      <c r="H321" s="238" t="s">
        <v>1</v>
      </c>
      <c r="I321" s="240"/>
      <c r="J321" s="236"/>
      <c r="K321" s="236"/>
      <c r="L321" s="241"/>
      <c r="M321" s="242"/>
      <c r="N321" s="243"/>
      <c r="O321" s="243"/>
      <c r="P321" s="243"/>
      <c r="Q321" s="243"/>
      <c r="R321" s="243"/>
      <c r="S321" s="243"/>
      <c r="T321" s="244"/>
      <c r="AT321" s="245" t="s">
        <v>150</v>
      </c>
      <c r="AU321" s="245" t="s">
        <v>84</v>
      </c>
      <c r="AV321" s="12" t="s">
        <v>84</v>
      </c>
      <c r="AW321" s="12" t="s">
        <v>32</v>
      </c>
      <c r="AX321" s="12" t="s">
        <v>76</v>
      </c>
      <c r="AY321" s="245" t="s">
        <v>141</v>
      </c>
    </row>
    <row r="322" s="12" customFormat="1">
      <c r="B322" s="235"/>
      <c r="C322" s="236"/>
      <c r="D322" s="237" t="s">
        <v>150</v>
      </c>
      <c r="E322" s="238" t="s">
        <v>1</v>
      </c>
      <c r="F322" s="239" t="s">
        <v>1032</v>
      </c>
      <c r="G322" s="236"/>
      <c r="H322" s="238" t="s">
        <v>1</v>
      </c>
      <c r="I322" s="240"/>
      <c r="J322" s="236"/>
      <c r="K322" s="236"/>
      <c r="L322" s="241"/>
      <c r="M322" s="242"/>
      <c r="N322" s="243"/>
      <c r="O322" s="243"/>
      <c r="P322" s="243"/>
      <c r="Q322" s="243"/>
      <c r="R322" s="243"/>
      <c r="S322" s="243"/>
      <c r="T322" s="244"/>
      <c r="AT322" s="245" t="s">
        <v>150</v>
      </c>
      <c r="AU322" s="245" t="s">
        <v>84</v>
      </c>
      <c r="AV322" s="12" t="s">
        <v>84</v>
      </c>
      <c r="AW322" s="12" t="s">
        <v>32</v>
      </c>
      <c r="AX322" s="12" t="s">
        <v>76</v>
      </c>
      <c r="AY322" s="245" t="s">
        <v>141</v>
      </c>
    </row>
    <row r="323" s="13" customFormat="1">
      <c r="B323" s="246"/>
      <c r="C323" s="247"/>
      <c r="D323" s="237" t="s">
        <v>150</v>
      </c>
      <c r="E323" s="248" t="s">
        <v>1</v>
      </c>
      <c r="F323" s="249" t="s">
        <v>1213</v>
      </c>
      <c r="G323" s="247"/>
      <c r="H323" s="250">
        <v>280</v>
      </c>
      <c r="I323" s="251"/>
      <c r="J323" s="247"/>
      <c r="K323" s="247"/>
      <c r="L323" s="252"/>
      <c r="M323" s="257"/>
      <c r="N323" s="258"/>
      <c r="O323" s="258"/>
      <c r="P323" s="258"/>
      <c r="Q323" s="258"/>
      <c r="R323" s="258"/>
      <c r="S323" s="258"/>
      <c r="T323" s="259"/>
      <c r="AT323" s="256" t="s">
        <v>150</v>
      </c>
      <c r="AU323" s="256" t="s">
        <v>84</v>
      </c>
      <c r="AV323" s="13" t="s">
        <v>86</v>
      </c>
      <c r="AW323" s="13" t="s">
        <v>32</v>
      </c>
      <c r="AX323" s="13" t="s">
        <v>84</v>
      </c>
      <c r="AY323" s="256" t="s">
        <v>141</v>
      </c>
    </row>
    <row r="324" s="1" customFormat="1" ht="16.5" customHeight="1">
      <c r="B324" s="37"/>
      <c r="C324" s="271" t="s">
        <v>600</v>
      </c>
      <c r="D324" s="271" t="s">
        <v>261</v>
      </c>
      <c r="E324" s="272" t="s">
        <v>1034</v>
      </c>
      <c r="F324" s="273" t="s">
        <v>1035</v>
      </c>
      <c r="G324" s="274" t="s">
        <v>240</v>
      </c>
      <c r="H324" s="275">
        <v>280</v>
      </c>
      <c r="I324" s="276"/>
      <c r="J324" s="277">
        <f>ROUND(I324*H324,2)</f>
        <v>0</v>
      </c>
      <c r="K324" s="273" t="s">
        <v>177</v>
      </c>
      <c r="L324" s="278"/>
      <c r="M324" s="279" t="s">
        <v>1</v>
      </c>
      <c r="N324" s="280" t="s">
        <v>41</v>
      </c>
      <c r="O324" s="85"/>
      <c r="P324" s="231">
        <f>O324*H324</f>
        <v>0</v>
      </c>
      <c r="Q324" s="231">
        <v>0.125</v>
      </c>
      <c r="R324" s="231">
        <f>Q324*H324</f>
        <v>35</v>
      </c>
      <c r="S324" s="231">
        <v>0</v>
      </c>
      <c r="T324" s="232">
        <f>S324*H324</f>
        <v>0</v>
      </c>
      <c r="AR324" s="233" t="s">
        <v>228</v>
      </c>
      <c r="AT324" s="233" t="s">
        <v>261</v>
      </c>
      <c r="AU324" s="233" t="s">
        <v>84</v>
      </c>
      <c r="AY324" s="16" t="s">
        <v>141</v>
      </c>
      <c r="BE324" s="234">
        <f>IF(N324="základní",J324,0)</f>
        <v>0</v>
      </c>
      <c r="BF324" s="234">
        <f>IF(N324="snížená",J324,0)</f>
        <v>0</v>
      </c>
      <c r="BG324" s="234">
        <f>IF(N324="zákl. přenesená",J324,0)</f>
        <v>0</v>
      </c>
      <c r="BH324" s="234">
        <f>IF(N324="sníž. přenesená",J324,0)</f>
        <v>0</v>
      </c>
      <c r="BI324" s="234">
        <f>IF(N324="nulová",J324,0)</f>
        <v>0</v>
      </c>
      <c r="BJ324" s="16" t="s">
        <v>84</v>
      </c>
      <c r="BK324" s="234">
        <f>ROUND(I324*H324,2)</f>
        <v>0</v>
      </c>
      <c r="BL324" s="16" t="s">
        <v>140</v>
      </c>
      <c r="BM324" s="233" t="s">
        <v>1036</v>
      </c>
    </row>
    <row r="325" s="12" customFormat="1">
      <c r="B325" s="235"/>
      <c r="C325" s="236"/>
      <c r="D325" s="237" t="s">
        <v>150</v>
      </c>
      <c r="E325" s="238" t="s">
        <v>1</v>
      </c>
      <c r="F325" s="239" t="s">
        <v>1212</v>
      </c>
      <c r="G325" s="236"/>
      <c r="H325" s="238" t="s">
        <v>1</v>
      </c>
      <c r="I325" s="240"/>
      <c r="J325" s="236"/>
      <c r="K325" s="236"/>
      <c r="L325" s="241"/>
      <c r="M325" s="242"/>
      <c r="N325" s="243"/>
      <c r="O325" s="243"/>
      <c r="P325" s="243"/>
      <c r="Q325" s="243"/>
      <c r="R325" s="243"/>
      <c r="S325" s="243"/>
      <c r="T325" s="244"/>
      <c r="AT325" s="245" t="s">
        <v>150</v>
      </c>
      <c r="AU325" s="245" t="s">
        <v>84</v>
      </c>
      <c r="AV325" s="12" t="s">
        <v>84</v>
      </c>
      <c r="AW325" s="12" t="s">
        <v>32</v>
      </c>
      <c r="AX325" s="12" t="s">
        <v>76</v>
      </c>
      <c r="AY325" s="245" t="s">
        <v>141</v>
      </c>
    </row>
    <row r="326" s="12" customFormat="1">
      <c r="B326" s="235"/>
      <c r="C326" s="236"/>
      <c r="D326" s="237" t="s">
        <v>150</v>
      </c>
      <c r="E326" s="238" t="s">
        <v>1</v>
      </c>
      <c r="F326" s="239" t="s">
        <v>1032</v>
      </c>
      <c r="G326" s="236"/>
      <c r="H326" s="238" t="s">
        <v>1</v>
      </c>
      <c r="I326" s="240"/>
      <c r="J326" s="236"/>
      <c r="K326" s="236"/>
      <c r="L326" s="241"/>
      <c r="M326" s="242"/>
      <c r="N326" s="243"/>
      <c r="O326" s="243"/>
      <c r="P326" s="243"/>
      <c r="Q326" s="243"/>
      <c r="R326" s="243"/>
      <c r="S326" s="243"/>
      <c r="T326" s="244"/>
      <c r="AT326" s="245" t="s">
        <v>150</v>
      </c>
      <c r="AU326" s="245" t="s">
        <v>84</v>
      </c>
      <c r="AV326" s="12" t="s">
        <v>84</v>
      </c>
      <c r="AW326" s="12" t="s">
        <v>32</v>
      </c>
      <c r="AX326" s="12" t="s">
        <v>76</v>
      </c>
      <c r="AY326" s="245" t="s">
        <v>141</v>
      </c>
    </row>
    <row r="327" s="13" customFormat="1">
      <c r="B327" s="246"/>
      <c r="C327" s="247"/>
      <c r="D327" s="237" t="s">
        <v>150</v>
      </c>
      <c r="E327" s="248" t="s">
        <v>1</v>
      </c>
      <c r="F327" s="249" t="s">
        <v>1214</v>
      </c>
      <c r="G327" s="247"/>
      <c r="H327" s="250">
        <v>280</v>
      </c>
      <c r="I327" s="251"/>
      <c r="J327" s="247"/>
      <c r="K327" s="247"/>
      <c r="L327" s="252"/>
      <c r="M327" s="257"/>
      <c r="N327" s="258"/>
      <c r="O327" s="258"/>
      <c r="P327" s="258"/>
      <c r="Q327" s="258"/>
      <c r="R327" s="258"/>
      <c r="S327" s="258"/>
      <c r="T327" s="259"/>
      <c r="AT327" s="256" t="s">
        <v>150</v>
      </c>
      <c r="AU327" s="256" t="s">
        <v>84</v>
      </c>
      <c r="AV327" s="13" t="s">
        <v>86</v>
      </c>
      <c r="AW327" s="13" t="s">
        <v>32</v>
      </c>
      <c r="AX327" s="13" t="s">
        <v>84</v>
      </c>
      <c r="AY327" s="256" t="s">
        <v>141</v>
      </c>
    </row>
    <row r="328" s="1" customFormat="1" ht="36" customHeight="1">
      <c r="B328" s="37"/>
      <c r="C328" s="222" t="s">
        <v>608</v>
      </c>
      <c r="D328" s="222" t="s">
        <v>144</v>
      </c>
      <c r="E328" s="223" t="s">
        <v>1215</v>
      </c>
      <c r="F328" s="224" t="s">
        <v>1216</v>
      </c>
      <c r="G328" s="225" t="s">
        <v>240</v>
      </c>
      <c r="H328" s="226">
        <v>180</v>
      </c>
      <c r="I328" s="227"/>
      <c r="J328" s="228">
        <f>ROUND(I328*H328,2)</f>
        <v>0</v>
      </c>
      <c r="K328" s="224" t="s">
        <v>186</v>
      </c>
      <c r="L328" s="42"/>
      <c r="M328" s="229" t="s">
        <v>1</v>
      </c>
      <c r="N328" s="230" t="s">
        <v>41</v>
      </c>
      <c r="O328" s="85"/>
      <c r="P328" s="231">
        <f>O328*H328</f>
        <v>0</v>
      </c>
      <c r="Q328" s="231">
        <v>0</v>
      </c>
      <c r="R328" s="231">
        <f>Q328*H328</f>
        <v>0</v>
      </c>
      <c r="S328" s="231">
        <v>0</v>
      </c>
      <c r="T328" s="232">
        <f>S328*H328</f>
        <v>0</v>
      </c>
      <c r="AR328" s="233" t="s">
        <v>140</v>
      </c>
      <c r="AT328" s="233" t="s">
        <v>144</v>
      </c>
      <c r="AU328" s="233" t="s">
        <v>84</v>
      </c>
      <c r="AY328" s="16" t="s">
        <v>141</v>
      </c>
      <c r="BE328" s="234">
        <f>IF(N328="základní",J328,0)</f>
        <v>0</v>
      </c>
      <c r="BF328" s="234">
        <f>IF(N328="snížená",J328,0)</f>
        <v>0</v>
      </c>
      <c r="BG328" s="234">
        <f>IF(N328="zákl. přenesená",J328,0)</f>
        <v>0</v>
      </c>
      <c r="BH328" s="234">
        <f>IF(N328="sníž. přenesená",J328,0)</f>
        <v>0</v>
      </c>
      <c r="BI328" s="234">
        <f>IF(N328="nulová",J328,0)</f>
        <v>0</v>
      </c>
      <c r="BJ328" s="16" t="s">
        <v>84</v>
      </c>
      <c r="BK328" s="234">
        <f>ROUND(I328*H328,2)</f>
        <v>0</v>
      </c>
      <c r="BL328" s="16" t="s">
        <v>140</v>
      </c>
      <c r="BM328" s="233" t="s">
        <v>1217</v>
      </c>
    </row>
    <row r="329" s="1" customFormat="1">
      <c r="B329" s="37"/>
      <c r="C329" s="38"/>
      <c r="D329" s="237" t="s">
        <v>836</v>
      </c>
      <c r="E329" s="38"/>
      <c r="F329" s="286" t="s">
        <v>1218</v>
      </c>
      <c r="G329" s="38"/>
      <c r="H329" s="38"/>
      <c r="I329" s="138"/>
      <c r="J329" s="38"/>
      <c r="K329" s="38"/>
      <c r="L329" s="42"/>
      <c r="M329" s="287"/>
      <c r="N329" s="85"/>
      <c r="O329" s="85"/>
      <c r="P329" s="85"/>
      <c r="Q329" s="85"/>
      <c r="R329" s="85"/>
      <c r="S329" s="85"/>
      <c r="T329" s="86"/>
      <c r="AT329" s="16" t="s">
        <v>836</v>
      </c>
      <c r="AU329" s="16" t="s">
        <v>84</v>
      </c>
    </row>
    <row r="330" s="13" customFormat="1">
      <c r="B330" s="246"/>
      <c r="C330" s="247"/>
      <c r="D330" s="237" t="s">
        <v>150</v>
      </c>
      <c r="E330" s="248" t="s">
        <v>1</v>
      </c>
      <c r="F330" s="249" t="s">
        <v>1219</v>
      </c>
      <c r="G330" s="247"/>
      <c r="H330" s="250">
        <v>180</v>
      </c>
      <c r="I330" s="251"/>
      <c r="J330" s="247"/>
      <c r="K330" s="247"/>
      <c r="L330" s="252"/>
      <c r="M330" s="257"/>
      <c r="N330" s="258"/>
      <c r="O330" s="258"/>
      <c r="P330" s="258"/>
      <c r="Q330" s="258"/>
      <c r="R330" s="258"/>
      <c r="S330" s="258"/>
      <c r="T330" s="259"/>
      <c r="AT330" s="256" t="s">
        <v>150</v>
      </c>
      <c r="AU330" s="256" t="s">
        <v>84</v>
      </c>
      <c r="AV330" s="13" t="s">
        <v>86</v>
      </c>
      <c r="AW330" s="13" t="s">
        <v>32</v>
      </c>
      <c r="AX330" s="13" t="s">
        <v>84</v>
      </c>
      <c r="AY330" s="256" t="s">
        <v>141</v>
      </c>
    </row>
    <row r="331" s="1" customFormat="1" ht="60" customHeight="1">
      <c r="B331" s="37"/>
      <c r="C331" s="222" t="s">
        <v>457</v>
      </c>
      <c r="D331" s="222" t="s">
        <v>144</v>
      </c>
      <c r="E331" s="223" t="s">
        <v>1220</v>
      </c>
      <c r="F331" s="224" t="s">
        <v>641</v>
      </c>
      <c r="G331" s="225" t="s">
        <v>240</v>
      </c>
      <c r="H331" s="226">
        <v>180</v>
      </c>
      <c r="I331" s="227"/>
      <c r="J331" s="228">
        <f>ROUND(I331*H331,2)</f>
        <v>0</v>
      </c>
      <c r="K331" s="224" t="s">
        <v>177</v>
      </c>
      <c r="L331" s="42"/>
      <c r="M331" s="229" t="s">
        <v>1</v>
      </c>
      <c r="N331" s="230" t="s">
        <v>41</v>
      </c>
      <c r="O331" s="85"/>
      <c r="P331" s="231">
        <f>O331*H331</f>
        <v>0</v>
      </c>
      <c r="Q331" s="231">
        <v>0.00060999999999999997</v>
      </c>
      <c r="R331" s="231">
        <f>Q331*H331</f>
        <v>0.1098</v>
      </c>
      <c r="S331" s="231">
        <v>0</v>
      </c>
      <c r="T331" s="232">
        <f>S331*H331</f>
        <v>0</v>
      </c>
      <c r="AR331" s="233" t="s">
        <v>140</v>
      </c>
      <c r="AT331" s="233" t="s">
        <v>144</v>
      </c>
      <c r="AU331" s="233" t="s">
        <v>84</v>
      </c>
      <c r="AY331" s="16" t="s">
        <v>141</v>
      </c>
      <c r="BE331" s="234">
        <f>IF(N331="základní",J331,0)</f>
        <v>0</v>
      </c>
      <c r="BF331" s="234">
        <f>IF(N331="snížená",J331,0)</f>
        <v>0</v>
      </c>
      <c r="BG331" s="234">
        <f>IF(N331="zákl. přenesená",J331,0)</f>
        <v>0</v>
      </c>
      <c r="BH331" s="234">
        <f>IF(N331="sníž. přenesená",J331,0)</f>
        <v>0</v>
      </c>
      <c r="BI331" s="234">
        <f>IF(N331="nulová",J331,0)</f>
        <v>0</v>
      </c>
      <c r="BJ331" s="16" t="s">
        <v>84</v>
      </c>
      <c r="BK331" s="234">
        <f>ROUND(I331*H331,2)</f>
        <v>0</v>
      </c>
      <c r="BL331" s="16" t="s">
        <v>140</v>
      </c>
      <c r="BM331" s="233" t="s">
        <v>1221</v>
      </c>
    </row>
    <row r="332" s="1" customFormat="1">
      <c r="B332" s="37"/>
      <c r="C332" s="38"/>
      <c r="D332" s="237" t="s">
        <v>836</v>
      </c>
      <c r="E332" s="38"/>
      <c r="F332" s="286" t="s">
        <v>1222</v>
      </c>
      <c r="G332" s="38"/>
      <c r="H332" s="38"/>
      <c r="I332" s="138"/>
      <c r="J332" s="38"/>
      <c r="K332" s="38"/>
      <c r="L332" s="42"/>
      <c r="M332" s="287"/>
      <c r="N332" s="85"/>
      <c r="O332" s="85"/>
      <c r="P332" s="85"/>
      <c r="Q332" s="85"/>
      <c r="R332" s="85"/>
      <c r="S332" s="85"/>
      <c r="T332" s="86"/>
      <c r="AT332" s="16" t="s">
        <v>836</v>
      </c>
      <c r="AU332" s="16" t="s">
        <v>84</v>
      </c>
    </row>
    <row r="333" s="13" customFormat="1">
      <c r="B333" s="246"/>
      <c r="C333" s="247"/>
      <c r="D333" s="237" t="s">
        <v>150</v>
      </c>
      <c r="E333" s="248" t="s">
        <v>1</v>
      </c>
      <c r="F333" s="249" t="s">
        <v>1219</v>
      </c>
      <c r="G333" s="247"/>
      <c r="H333" s="250">
        <v>180</v>
      </c>
      <c r="I333" s="251"/>
      <c r="J333" s="247"/>
      <c r="K333" s="247"/>
      <c r="L333" s="252"/>
      <c r="M333" s="257"/>
      <c r="N333" s="258"/>
      <c r="O333" s="258"/>
      <c r="P333" s="258"/>
      <c r="Q333" s="258"/>
      <c r="R333" s="258"/>
      <c r="S333" s="258"/>
      <c r="T333" s="259"/>
      <c r="AT333" s="256" t="s">
        <v>150</v>
      </c>
      <c r="AU333" s="256" t="s">
        <v>84</v>
      </c>
      <c r="AV333" s="13" t="s">
        <v>86</v>
      </c>
      <c r="AW333" s="13" t="s">
        <v>32</v>
      </c>
      <c r="AX333" s="13" t="s">
        <v>84</v>
      </c>
      <c r="AY333" s="256" t="s">
        <v>141</v>
      </c>
    </row>
    <row r="334" s="1" customFormat="1" ht="24" customHeight="1">
      <c r="B334" s="37"/>
      <c r="C334" s="222" t="s">
        <v>388</v>
      </c>
      <c r="D334" s="222" t="s">
        <v>144</v>
      </c>
      <c r="E334" s="223" t="s">
        <v>1223</v>
      </c>
      <c r="F334" s="224" t="s">
        <v>1224</v>
      </c>
      <c r="G334" s="225" t="s">
        <v>240</v>
      </c>
      <c r="H334" s="226">
        <v>180</v>
      </c>
      <c r="I334" s="227"/>
      <c r="J334" s="228">
        <f>ROUND(I334*H334,2)</f>
        <v>0</v>
      </c>
      <c r="K334" s="224" t="s">
        <v>177</v>
      </c>
      <c r="L334" s="42"/>
      <c r="M334" s="229" t="s">
        <v>1</v>
      </c>
      <c r="N334" s="230" t="s">
        <v>41</v>
      </c>
      <c r="O334" s="85"/>
      <c r="P334" s="231">
        <f>O334*H334</f>
        <v>0</v>
      </c>
      <c r="Q334" s="231">
        <v>0</v>
      </c>
      <c r="R334" s="231">
        <f>Q334*H334</f>
        <v>0</v>
      </c>
      <c r="S334" s="231">
        <v>0</v>
      </c>
      <c r="T334" s="232">
        <f>S334*H334</f>
        <v>0</v>
      </c>
      <c r="AR334" s="233" t="s">
        <v>140</v>
      </c>
      <c r="AT334" s="233" t="s">
        <v>144</v>
      </c>
      <c r="AU334" s="233" t="s">
        <v>84</v>
      </c>
      <c r="AY334" s="16" t="s">
        <v>141</v>
      </c>
      <c r="BE334" s="234">
        <f>IF(N334="základní",J334,0)</f>
        <v>0</v>
      </c>
      <c r="BF334" s="234">
        <f>IF(N334="snížená",J334,0)</f>
        <v>0</v>
      </c>
      <c r="BG334" s="234">
        <f>IF(N334="zákl. přenesená",J334,0)</f>
        <v>0</v>
      </c>
      <c r="BH334" s="234">
        <f>IF(N334="sníž. přenesená",J334,0)</f>
        <v>0</v>
      </c>
      <c r="BI334" s="234">
        <f>IF(N334="nulová",J334,0)</f>
        <v>0</v>
      </c>
      <c r="BJ334" s="16" t="s">
        <v>84</v>
      </c>
      <c r="BK334" s="234">
        <f>ROUND(I334*H334,2)</f>
        <v>0</v>
      </c>
      <c r="BL334" s="16" t="s">
        <v>140</v>
      </c>
      <c r="BM334" s="233" t="s">
        <v>1225</v>
      </c>
    </row>
    <row r="335" s="1" customFormat="1">
      <c r="B335" s="37"/>
      <c r="C335" s="38"/>
      <c r="D335" s="237" t="s">
        <v>836</v>
      </c>
      <c r="E335" s="38"/>
      <c r="F335" s="286" t="s">
        <v>1226</v>
      </c>
      <c r="G335" s="38"/>
      <c r="H335" s="38"/>
      <c r="I335" s="138"/>
      <c r="J335" s="38"/>
      <c r="K335" s="38"/>
      <c r="L335" s="42"/>
      <c r="M335" s="287"/>
      <c r="N335" s="85"/>
      <c r="O335" s="85"/>
      <c r="P335" s="85"/>
      <c r="Q335" s="85"/>
      <c r="R335" s="85"/>
      <c r="S335" s="85"/>
      <c r="T335" s="86"/>
      <c r="AT335" s="16" t="s">
        <v>836</v>
      </c>
      <c r="AU335" s="16" t="s">
        <v>84</v>
      </c>
    </row>
    <row r="336" s="13" customFormat="1">
      <c r="B336" s="246"/>
      <c r="C336" s="247"/>
      <c r="D336" s="237" t="s">
        <v>150</v>
      </c>
      <c r="E336" s="248" t="s">
        <v>1</v>
      </c>
      <c r="F336" s="249" t="s">
        <v>1219</v>
      </c>
      <c r="G336" s="247"/>
      <c r="H336" s="250">
        <v>180</v>
      </c>
      <c r="I336" s="251"/>
      <c r="J336" s="247"/>
      <c r="K336" s="247"/>
      <c r="L336" s="252"/>
      <c r="M336" s="257"/>
      <c r="N336" s="258"/>
      <c r="O336" s="258"/>
      <c r="P336" s="258"/>
      <c r="Q336" s="258"/>
      <c r="R336" s="258"/>
      <c r="S336" s="258"/>
      <c r="T336" s="259"/>
      <c r="AT336" s="256" t="s">
        <v>150</v>
      </c>
      <c r="AU336" s="256" t="s">
        <v>84</v>
      </c>
      <c r="AV336" s="13" t="s">
        <v>86</v>
      </c>
      <c r="AW336" s="13" t="s">
        <v>32</v>
      </c>
      <c r="AX336" s="13" t="s">
        <v>84</v>
      </c>
      <c r="AY336" s="256" t="s">
        <v>141</v>
      </c>
    </row>
    <row r="337" s="1" customFormat="1" ht="24" customHeight="1">
      <c r="B337" s="37"/>
      <c r="C337" s="222" t="s">
        <v>639</v>
      </c>
      <c r="D337" s="222" t="s">
        <v>144</v>
      </c>
      <c r="E337" s="223" t="s">
        <v>1227</v>
      </c>
      <c r="F337" s="224" t="s">
        <v>1228</v>
      </c>
      <c r="G337" s="225" t="s">
        <v>240</v>
      </c>
      <c r="H337" s="226">
        <v>180</v>
      </c>
      <c r="I337" s="227"/>
      <c r="J337" s="228">
        <f>ROUND(I337*H337,2)</f>
        <v>0</v>
      </c>
      <c r="K337" s="224" t="s">
        <v>177</v>
      </c>
      <c r="L337" s="42"/>
      <c r="M337" s="229" t="s">
        <v>1</v>
      </c>
      <c r="N337" s="230" t="s">
        <v>41</v>
      </c>
      <c r="O337" s="85"/>
      <c r="P337" s="231">
        <f>O337*H337</f>
        <v>0</v>
      </c>
      <c r="Q337" s="231">
        <v>2.0000000000000002E-05</v>
      </c>
      <c r="R337" s="231">
        <f>Q337*H337</f>
        <v>0.0036000000000000003</v>
      </c>
      <c r="S337" s="231">
        <v>0</v>
      </c>
      <c r="T337" s="232">
        <f>S337*H337</f>
        <v>0</v>
      </c>
      <c r="AR337" s="233" t="s">
        <v>140</v>
      </c>
      <c r="AT337" s="233" t="s">
        <v>144</v>
      </c>
      <c r="AU337" s="233" t="s">
        <v>84</v>
      </c>
      <c r="AY337" s="16" t="s">
        <v>141</v>
      </c>
      <c r="BE337" s="234">
        <f>IF(N337="základní",J337,0)</f>
        <v>0</v>
      </c>
      <c r="BF337" s="234">
        <f>IF(N337="snížená",J337,0)</f>
        <v>0</v>
      </c>
      <c r="BG337" s="234">
        <f>IF(N337="zákl. přenesená",J337,0)</f>
        <v>0</v>
      </c>
      <c r="BH337" s="234">
        <f>IF(N337="sníž. přenesená",J337,0)</f>
        <v>0</v>
      </c>
      <c r="BI337" s="234">
        <f>IF(N337="nulová",J337,0)</f>
        <v>0</v>
      </c>
      <c r="BJ337" s="16" t="s">
        <v>84</v>
      </c>
      <c r="BK337" s="234">
        <f>ROUND(I337*H337,2)</f>
        <v>0</v>
      </c>
      <c r="BL337" s="16" t="s">
        <v>140</v>
      </c>
      <c r="BM337" s="233" t="s">
        <v>1229</v>
      </c>
    </row>
    <row r="338" s="1" customFormat="1">
      <c r="B338" s="37"/>
      <c r="C338" s="38"/>
      <c r="D338" s="237" t="s">
        <v>836</v>
      </c>
      <c r="E338" s="38"/>
      <c r="F338" s="286" t="s">
        <v>1226</v>
      </c>
      <c r="G338" s="38"/>
      <c r="H338" s="38"/>
      <c r="I338" s="138"/>
      <c r="J338" s="38"/>
      <c r="K338" s="38"/>
      <c r="L338" s="42"/>
      <c r="M338" s="287"/>
      <c r="N338" s="85"/>
      <c r="O338" s="85"/>
      <c r="P338" s="85"/>
      <c r="Q338" s="85"/>
      <c r="R338" s="85"/>
      <c r="S338" s="85"/>
      <c r="T338" s="86"/>
      <c r="AT338" s="16" t="s">
        <v>836</v>
      </c>
      <c r="AU338" s="16" t="s">
        <v>84</v>
      </c>
    </row>
    <row r="339" s="13" customFormat="1">
      <c r="B339" s="246"/>
      <c r="C339" s="247"/>
      <c r="D339" s="237" t="s">
        <v>150</v>
      </c>
      <c r="E339" s="248" t="s">
        <v>1</v>
      </c>
      <c r="F339" s="249" t="s">
        <v>1219</v>
      </c>
      <c r="G339" s="247"/>
      <c r="H339" s="250">
        <v>180</v>
      </c>
      <c r="I339" s="251"/>
      <c r="J339" s="247"/>
      <c r="K339" s="247"/>
      <c r="L339" s="252"/>
      <c r="M339" s="253"/>
      <c r="N339" s="254"/>
      <c r="O339" s="254"/>
      <c r="P339" s="254"/>
      <c r="Q339" s="254"/>
      <c r="R339" s="254"/>
      <c r="S339" s="254"/>
      <c r="T339" s="255"/>
      <c r="AT339" s="256" t="s">
        <v>150</v>
      </c>
      <c r="AU339" s="256" t="s">
        <v>84</v>
      </c>
      <c r="AV339" s="13" t="s">
        <v>86</v>
      </c>
      <c r="AW339" s="13" t="s">
        <v>32</v>
      </c>
      <c r="AX339" s="13" t="s">
        <v>84</v>
      </c>
      <c r="AY339" s="256" t="s">
        <v>141</v>
      </c>
    </row>
    <row r="340" s="1" customFormat="1" ht="6.96" customHeight="1">
      <c r="B340" s="60"/>
      <c r="C340" s="61"/>
      <c r="D340" s="61"/>
      <c r="E340" s="61"/>
      <c r="F340" s="61"/>
      <c r="G340" s="61"/>
      <c r="H340" s="61"/>
      <c r="I340" s="172"/>
      <c r="J340" s="61"/>
      <c r="K340" s="61"/>
      <c r="L340" s="42"/>
    </row>
  </sheetData>
  <sheetProtection sheet="1" autoFilter="0" formatColumns="0" formatRows="0" objects="1" scenarios="1" spinCount="100000" saltValue="S+XPuNzjSmQkQkOEEdAEtrsnPNbShezrm3KtnybRjY9zzUBKApcX2lPiZ/3Sn88o5h1B4jQBzrXGO6LvhhBayA==" hashValue="ujiu7yJxJr9A19wj/lzYx9wxVy9XXyYZgYwqUU0HiYcFoTs4gMJwxrhhBxvYdzbtpzUBx7tUqj3PSkS1TBaMRg==" algorithmName="SHA-512" password="CC35"/>
  <autoFilter ref="C123:K339"/>
  <mergeCells count="9">
    <mergeCell ref="E7:H7"/>
    <mergeCell ref="E9:H9"/>
    <mergeCell ref="E18:H18"/>
    <mergeCell ref="E27:H27"/>
    <mergeCell ref="E85:H85"/>
    <mergeCell ref="E87:H87"/>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99</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1230</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825</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826</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827</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828</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ROUND(J126,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ROUND((SUM(BE126:BE230)),  2)</f>
        <v>0</v>
      </c>
      <c r="I33" s="153">
        <v>0.20999999999999999</v>
      </c>
      <c r="J33" s="152">
        <f>ROUND(((SUM(BE126:BE230))*I33),  2)</f>
        <v>0</v>
      </c>
      <c r="L33" s="42"/>
    </row>
    <row r="34" s="1" customFormat="1" ht="14.4" customHeight="1">
      <c r="B34" s="42"/>
      <c r="E34" s="136" t="s">
        <v>42</v>
      </c>
      <c r="F34" s="152">
        <f>ROUND((SUM(BF126:BF230)),  2)</f>
        <v>0</v>
      </c>
      <c r="I34" s="153">
        <v>0.14999999999999999</v>
      </c>
      <c r="J34" s="152">
        <f>ROUND(((SUM(BF126:BF230))*I34),  2)</f>
        <v>0</v>
      </c>
      <c r="L34" s="42"/>
    </row>
    <row r="35" hidden="1" s="1" customFormat="1" ht="14.4" customHeight="1">
      <c r="B35" s="42"/>
      <c r="E35" s="136" t="s">
        <v>43</v>
      </c>
      <c r="F35" s="152">
        <f>ROUND((SUM(BG126:BG230)),  2)</f>
        <v>0</v>
      </c>
      <c r="I35" s="153">
        <v>0.20999999999999999</v>
      </c>
      <c r="J35" s="152">
        <f>0</f>
        <v>0</v>
      </c>
      <c r="L35" s="42"/>
    </row>
    <row r="36" hidden="1" s="1" customFormat="1" ht="14.4" customHeight="1">
      <c r="B36" s="42"/>
      <c r="E36" s="136" t="s">
        <v>44</v>
      </c>
      <c r="F36" s="152">
        <f>ROUND((SUM(BH126:BH230)),  2)</f>
        <v>0</v>
      </c>
      <c r="I36" s="153">
        <v>0.14999999999999999</v>
      </c>
      <c r="J36" s="152">
        <f>0</f>
        <v>0</v>
      </c>
      <c r="L36" s="42"/>
    </row>
    <row r="37" hidden="1" s="1" customFormat="1" ht="14.4" customHeight="1">
      <c r="B37" s="42"/>
      <c r="E37" s="136" t="s">
        <v>45</v>
      </c>
      <c r="F37" s="152">
        <f>ROUND((SUM(BI126:BI230)),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05 - Úprava chodníků</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 xml:space="preserve">Dopravní podnik Ostrava a.s. </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Ing. Radek Hybner</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J126</f>
        <v>0</v>
      </c>
      <c r="K96" s="38"/>
      <c r="L96" s="42"/>
      <c r="AU96" s="16" t="s">
        <v>122</v>
      </c>
    </row>
    <row r="97" s="8" customFormat="1" ht="24.96" customHeight="1">
      <c r="B97" s="182"/>
      <c r="C97" s="183"/>
      <c r="D97" s="184" t="s">
        <v>158</v>
      </c>
      <c r="E97" s="185"/>
      <c r="F97" s="185"/>
      <c r="G97" s="185"/>
      <c r="H97" s="185"/>
      <c r="I97" s="186"/>
      <c r="J97" s="187">
        <f>J127</f>
        <v>0</v>
      </c>
      <c r="K97" s="183"/>
      <c r="L97" s="188"/>
    </row>
    <row r="98" s="9" customFormat="1" ht="19.92" customHeight="1">
      <c r="B98" s="189"/>
      <c r="C98" s="190"/>
      <c r="D98" s="191" t="s">
        <v>159</v>
      </c>
      <c r="E98" s="192"/>
      <c r="F98" s="192"/>
      <c r="G98" s="192"/>
      <c r="H98" s="192"/>
      <c r="I98" s="193"/>
      <c r="J98" s="194">
        <f>J128</f>
        <v>0</v>
      </c>
      <c r="K98" s="190"/>
      <c r="L98" s="195"/>
    </row>
    <row r="99" s="9" customFormat="1" ht="19.92" customHeight="1">
      <c r="B99" s="189"/>
      <c r="C99" s="190"/>
      <c r="D99" s="191" t="s">
        <v>1231</v>
      </c>
      <c r="E99" s="192"/>
      <c r="F99" s="192"/>
      <c r="G99" s="192"/>
      <c r="H99" s="192"/>
      <c r="I99" s="193"/>
      <c r="J99" s="194">
        <f>J139</f>
        <v>0</v>
      </c>
      <c r="K99" s="190"/>
      <c r="L99" s="195"/>
    </row>
    <row r="100" s="9" customFormat="1" ht="19.92" customHeight="1">
      <c r="B100" s="189"/>
      <c r="C100" s="190"/>
      <c r="D100" s="191" t="s">
        <v>829</v>
      </c>
      <c r="E100" s="192"/>
      <c r="F100" s="192"/>
      <c r="G100" s="192"/>
      <c r="H100" s="192"/>
      <c r="I100" s="193"/>
      <c r="J100" s="194">
        <f>J142</f>
        <v>0</v>
      </c>
      <c r="K100" s="190"/>
      <c r="L100" s="195"/>
    </row>
    <row r="101" s="9" customFormat="1" ht="19.92" customHeight="1">
      <c r="B101" s="189"/>
      <c r="C101" s="190"/>
      <c r="D101" s="191" t="s">
        <v>167</v>
      </c>
      <c r="E101" s="192"/>
      <c r="F101" s="192"/>
      <c r="G101" s="192"/>
      <c r="H101" s="192"/>
      <c r="I101" s="193"/>
      <c r="J101" s="194">
        <f>J145</f>
        <v>0</v>
      </c>
      <c r="K101" s="190"/>
      <c r="L101" s="195"/>
    </row>
    <row r="102" s="8" customFormat="1" ht="24.96" customHeight="1">
      <c r="B102" s="182"/>
      <c r="C102" s="183"/>
      <c r="D102" s="184" t="s">
        <v>830</v>
      </c>
      <c r="E102" s="185"/>
      <c r="F102" s="185"/>
      <c r="G102" s="185"/>
      <c r="H102" s="185"/>
      <c r="I102" s="186"/>
      <c r="J102" s="187">
        <f>J173</f>
        <v>0</v>
      </c>
      <c r="K102" s="183"/>
      <c r="L102" s="188"/>
    </row>
    <row r="103" s="8" customFormat="1" ht="24.96" customHeight="1">
      <c r="B103" s="182"/>
      <c r="C103" s="183"/>
      <c r="D103" s="184" t="s">
        <v>831</v>
      </c>
      <c r="E103" s="185"/>
      <c r="F103" s="185"/>
      <c r="G103" s="185"/>
      <c r="H103" s="185"/>
      <c r="I103" s="186"/>
      <c r="J103" s="187">
        <f>J186</f>
        <v>0</v>
      </c>
      <c r="K103" s="183"/>
      <c r="L103" s="188"/>
    </row>
    <row r="104" s="8" customFormat="1" ht="24.96" customHeight="1">
      <c r="B104" s="182"/>
      <c r="C104" s="183"/>
      <c r="D104" s="184" t="s">
        <v>832</v>
      </c>
      <c r="E104" s="185"/>
      <c r="F104" s="185"/>
      <c r="G104" s="185"/>
      <c r="H104" s="185"/>
      <c r="I104" s="186"/>
      <c r="J104" s="187">
        <f>J195</f>
        <v>0</v>
      </c>
      <c r="K104" s="183"/>
      <c r="L104" s="188"/>
    </row>
    <row r="105" s="8" customFormat="1" ht="24.96" customHeight="1">
      <c r="B105" s="182"/>
      <c r="C105" s="183"/>
      <c r="D105" s="184" t="s">
        <v>169</v>
      </c>
      <c r="E105" s="185"/>
      <c r="F105" s="185"/>
      <c r="G105" s="185"/>
      <c r="H105" s="185"/>
      <c r="I105" s="186"/>
      <c r="J105" s="187">
        <f>J224</f>
        <v>0</v>
      </c>
      <c r="K105" s="183"/>
      <c r="L105" s="188"/>
    </row>
    <row r="106" s="9" customFormat="1" ht="19.92" customHeight="1">
      <c r="B106" s="189"/>
      <c r="C106" s="190"/>
      <c r="D106" s="191" t="s">
        <v>1232</v>
      </c>
      <c r="E106" s="192"/>
      <c r="F106" s="192"/>
      <c r="G106" s="192"/>
      <c r="H106" s="192"/>
      <c r="I106" s="193"/>
      <c r="J106" s="194">
        <f>J225</f>
        <v>0</v>
      </c>
      <c r="K106" s="190"/>
      <c r="L106" s="195"/>
    </row>
    <row r="107" s="1" customFormat="1" ht="21.84" customHeight="1">
      <c r="B107" s="37"/>
      <c r="C107" s="38"/>
      <c r="D107" s="38"/>
      <c r="E107" s="38"/>
      <c r="F107" s="38"/>
      <c r="G107" s="38"/>
      <c r="H107" s="38"/>
      <c r="I107" s="138"/>
      <c r="J107" s="38"/>
      <c r="K107" s="38"/>
      <c r="L107" s="42"/>
    </row>
    <row r="108" s="1" customFormat="1" ht="6.96" customHeight="1">
      <c r="B108" s="60"/>
      <c r="C108" s="61"/>
      <c r="D108" s="61"/>
      <c r="E108" s="61"/>
      <c r="F108" s="61"/>
      <c r="G108" s="61"/>
      <c r="H108" s="61"/>
      <c r="I108" s="172"/>
      <c r="J108" s="61"/>
      <c r="K108" s="61"/>
      <c r="L108" s="42"/>
    </row>
    <row r="112" s="1" customFormat="1" ht="6.96" customHeight="1">
      <c r="B112" s="62"/>
      <c r="C112" s="63"/>
      <c r="D112" s="63"/>
      <c r="E112" s="63"/>
      <c r="F112" s="63"/>
      <c r="G112" s="63"/>
      <c r="H112" s="63"/>
      <c r="I112" s="175"/>
      <c r="J112" s="63"/>
      <c r="K112" s="63"/>
      <c r="L112" s="42"/>
    </row>
    <row r="113" s="1" customFormat="1" ht="24.96" customHeight="1">
      <c r="B113" s="37"/>
      <c r="C113" s="22" t="s">
        <v>125</v>
      </c>
      <c r="D113" s="38"/>
      <c r="E113" s="38"/>
      <c r="F113" s="38"/>
      <c r="G113" s="38"/>
      <c r="H113" s="38"/>
      <c r="I113" s="138"/>
      <c r="J113" s="38"/>
      <c r="K113" s="38"/>
      <c r="L113" s="42"/>
    </row>
    <row r="114" s="1" customFormat="1" ht="6.96" customHeight="1">
      <c r="B114" s="37"/>
      <c r="C114" s="38"/>
      <c r="D114" s="38"/>
      <c r="E114" s="38"/>
      <c r="F114" s="38"/>
      <c r="G114" s="38"/>
      <c r="H114" s="38"/>
      <c r="I114" s="138"/>
      <c r="J114" s="38"/>
      <c r="K114" s="38"/>
      <c r="L114" s="42"/>
    </row>
    <row r="115" s="1" customFormat="1" ht="12" customHeight="1">
      <c r="B115" s="37"/>
      <c r="C115" s="31" t="s">
        <v>16</v>
      </c>
      <c r="D115" s="38"/>
      <c r="E115" s="38"/>
      <c r="F115" s="38"/>
      <c r="G115" s="38"/>
      <c r="H115" s="38"/>
      <c r="I115" s="138"/>
      <c r="J115" s="38"/>
      <c r="K115" s="38"/>
      <c r="L115" s="42"/>
    </row>
    <row r="116" s="1" customFormat="1" ht="16.5" customHeight="1">
      <c r="B116" s="37"/>
      <c r="C116" s="38"/>
      <c r="D116" s="38"/>
      <c r="E116" s="176" t="str">
        <f>E7</f>
        <v>Rekonstrukce sdružené zastávky Náměstí Sv.Čecha</v>
      </c>
      <c r="F116" s="31"/>
      <c r="G116" s="31"/>
      <c r="H116" s="31"/>
      <c r="I116" s="138"/>
      <c r="J116" s="38"/>
      <c r="K116" s="38"/>
      <c r="L116" s="42"/>
    </row>
    <row r="117" s="1" customFormat="1" ht="12" customHeight="1">
      <c r="B117" s="37"/>
      <c r="C117" s="31" t="s">
        <v>111</v>
      </c>
      <c r="D117" s="38"/>
      <c r="E117" s="38"/>
      <c r="F117" s="38"/>
      <c r="G117" s="38"/>
      <c r="H117" s="38"/>
      <c r="I117" s="138"/>
      <c r="J117" s="38"/>
      <c r="K117" s="38"/>
      <c r="L117" s="42"/>
    </row>
    <row r="118" s="1" customFormat="1" ht="16.5" customHeight="1">
      <c r="B118" s="37"/>
      <c r="C118" s="38"/>
      <c r="D118" s="38"/>
      <c r="E118" s="70" t="str">
        <f>E9</f>
        <v>SO 05 - Úprava chodníků</v>
      </c>
      <c r="F118" s="38"/>
      <c r="G118" s="38"/>
      <c r="H118" s="38"/>
      <c r="I118" s="138"/>
      <c r="J118" s="38"/>
      <c r="K118" s="38"/>
      <c r="L118" s="42"/>
    </row>
    <row r="119" s="1" customFormat="1" ht="6.96" customHeight="1">
      <c r="B119" s="37"/>
      <c r="C119" s="38"/>
      <c r="D119" s="38"/>
      <c r="E119" s="38"/>
      <c r="F119" s="38"/>
      <c r="G119" s="38"/>
      <c r="H119" s="38"/>
      <c r="I119" s="138"/>
      <c r="J119" s="38"/>
      <c r="K119" s="38"/>
      <c r="L119" s="42"/>
    </row>
    <row r="120" s="1" customFormat="1" ht="12" customHeight="1">
      <c r="B120" s="37"/>
      <c r="C120" s="31" t="s">
        <v>20</v>
      </c>
      <c r="D120" s="38"/>
      <c r="E120" s="38"/>
      <c r="F120" s="26" t="str">
        <f>F12</f>
        <v xml:space="preserve"> </v>
      </c>
      <c r="G120" s="38"/>
      <c r="H120" s="38"/>
      <c r="I120" s="141" t="s">
        <v>22</v>
      </c>
      <c r="J120" s="73" t="str">
        <f>IF(J12="","",J12)</f>
        <v>9. 5. 2019</v>
      </c>
      <c r="K120" s="38"/>
      <c r="L120" s="42"/>
    </row>
    <row r="121" s="1" customFormat="1" ht="6.96" customHeight="1">
      <c r="B121" s="37"/>
      <c r="C121" s="38"/>
      <c r="D121" s="38"/>
      <c r="E121" s="38"/>
      <c r="F121" s="38"/>
      <c r="G121" s="38"/>
      <c r="H121" s="38"/>
      <c r="I121" s="138"/>
      <c r="J121" s="38"/>
      <c r="K121" s="38"/>
      <c r="L121" s="42"/>
    </row>
    <row r="122" s="1" customFormat="1" ht="27.9" customHeight="1">
      <c r="B122" s="37"/>
      <c r="C122" s="31" t="s">
        <v>24</v>
      </c>
      <c r="D122" s="38"/>
      <c r="E122" s="38"/>
      <c r="F122" s="26" t="str">
        <f>E15</f>
        <v xml:space="preserve">Dopravní podnik Ostrava a.s. </v>
      </c>
      <c r="G122" s="38"/>
      <c r="H122" s="38"/>
      <c r="I122" s="141" t="s">
        <v>30</v>
      </c>
      <c r="J122" s="35" t="str">
        <f>E21</f>
        <v>Dopravní projektování s.r.o.</v>
      </c>
      <c r="K122" s="38"/>
      <c r="L122" s="42"/>
    </row>
    <row r="123" s="1" customFormat="1" ht="15.15" customHeight="1">
      <c r="B123" s="37"/>
      <c r="C123" s="31" t="s">
        <v>28</v>
      </c>
      <c r="D123" s="38"/>
      <c r="E123" s="38"/>
      <c r="F123" s="26" t="str">
        <f>IF(E18="","",E18)</f>
        <v>Vyplň údaj</v>
      </c>
      <c r="G123" s="38"/>
      <c r="H123" s="38"/>
      <c r="I123" s="141" t="s">
        <v>33</v>
      </c>
      <c r="J123" s="35" t="str">
        <f>E24</f>
        <v>Ing. Radek Hybner</v>
      </c>
      <c r="K123" s="38"/>
      <c r="L123" s="42"/>
    </row>
    <row r="124" s="1" customFormat="1" ht="10.32" customHeight="1">
      <c r="B124" s="37"/>
      <c r="C124" s="38"/>
      <c r="D124" s="38"/>
      <c r="E124" s="38"/>
      <c r="F124" s="38"/>
      <c r="G124" s="38"/>
      <c r="H124" s="38"/>
      <c r="I124" s="138"/>
      <c r="J124" s="38"/>
      <c r="K124" s="38"/>
      <c r="L124" s="42"/>
    </row>
    <row r="125" s="10" customFormat="1" ht="29.28" customHeight="1">
      <c r="B125" s="196"/>
      <c r="C125" s="197" t="s">
        <v>126</v>
      </c>
      <c r="D125" s="198" t="s">
        <v>61</v>
      </c>
      <c r="E125" s="198" t="s">
        <v>57</v>
      </c>
      <c r="F125" s="198" t="s">
        <v>58</v>
      </c>
      <c r="G125" s="198" t="s">
        <v>127</v>
      </c>
      <c r="H125" s="198" t="s">
        <v>128</v>
      </c>
      <c r="I125" s="199" t="s">
        <v>129</v>
      </c>
      <c r="J125" s="198" t="s">
        <v>120</v>
      </c>
      <c r="K125" s="200" t="s">
        <v>130</v>
      </c>
      <c r="L125" s="201"/>
      <c r="M125" s="94" t="s">
        <v>1</v>
      </c>
      <c r="N125" s="95" t="s">
        <v>40</v>
      </c>
      <c r="O125" s="95" t="s">
        <v>131</v>
      </c>
      <c r="P125" s="95" t="s">
        <v>132</v>
      </c>
      <c r="Q125" s="95" t="s">
        <v>133</v>
      </c>
      <c r="R125" s="95" t="s">
        <v>134</v>
      </c>
      <c r="S125" s="95" t="s">
        <v>135</v>
      </c>
      <c r="T125" s="96" t="s">
        <v>136</v>
      </c>
    </row>
    <row r="126" s="1" customFormat="1" ht="22.8" customHeight="1">
      <c r="B126" s="37"/>
      <c r="C126" s="101" t="s">
        <v>137</v>
      </c>
      <c r="D126" s="38"/>
      <c r="E126" s="38"/>
      <c r="F126" s="38"/>
      <c r="G126" s="38"/>
      <c r="H126" s="38"/>
      <c r="I126" s="138"/>
      <c r="J126" s="202">
        <f>BK126</f>
        <v>0</v>
      </c>
      <c r="K126" s="38"/>
      <c r="L126" s="42"/>
      <c r="M126" s="97"/>
      <c r="N126" s="98"/>
      <c r="O126" s="98"/>
      <c r="P126" s="203">
        <f>P127+P173+P186+P195+P224</f>
        <v>0</v>
      </c>
      <c r="Q126" s="98"/>
      <c r="R126" s="203">
        <f>R127+R173+R186+R195+R224</f>
        <v>111.80826</v>
      </c>
      <c r="S126" s="98"/>
      <c r="T126" s="204">
        <f>T127+T173+T186+T195+T224</f>
        <v>415.25</v>
      </c>
      <c r="AT126" s="16" t="s">
        <v>75</v>
      </c>
      <c r="AU126" s="16" t="s">
        <v>122</v>
      </c>
      <c r="BK126" s="205">
        <f>BK127+BK173+BK186+BK195+BK224</f>
        <v>0</v>
      </c>
    </row>
    <row r="127" s="11" customFormat="1" ht="25.92" customHeight="1">
      <c r="B127" s="206"/>
      <c r="C127" s="207"/>
      <c r="D127" s="208" t="s">
        <v>75</v>
      </c>
      <c r="E127" s="209" t="s">
        <v>171</v>
      </c>
      <c r="F127" s="209" t="s">
        <v>172</v>
      </c>
      <c r="G127" s="207"/>
      <c r="H127" s="207"/>
      <c r="I127" s="210"/>
      <c r="J127" s="211">
        <f>BK127</f>
        <v>0</v>
      </c>
      <c r="K127" s="207"/>
      <c r="L127" s="212"/>
      <c r="M127" s="213"/>
      <c r="N127" s="214"/>
      <c r="O127" s="214"/>
      <c r="P127" s="215">
        <f>P128+P139+P142+P145</f>
        <v>0</v>
      </c>
      <c r="Q127" s="214"/>
      <c r="R127" s="215">
        <f>R128+R139+R142+R145</f>
        <v>5.6970000000000001</v>
      </c>
      <c r="S127" s="214"/>
      <c r="T127" s="216">
        <f>T128+T139+T142+T145</f>
        <v>415.25</v>
      </c>
      <c r="AR127" s="217" t="s">
        <v>84</v>
      </c>
      <c r="AT127" s="218" t="s">
        <v>75</v>
      </c>
      <c r="AU127" s="218" t="s">
        <v>76</v>
      </c>
      <c r="AY127" s="217" t="s">
        <v>141</v>
      </c>
      <c r="BK127" s="219">
        <f>BK128+BK139+BK142+BK145</f>
        <v>0</v>
      </c>
    </row>
    <row r="128" s="11" customFormat="1" ht="22.8" customHeight="1">
      <c r="B128" s="206"/>
      <c r="C128" s="207"/>
      <c r="D128" s="208" t="s">
        <v>75</v>
      </c>
      <c r="E128" s="220" t="s">
        <v>84</v>
      </c>
      <c r="F128" s="220" t="s">
        <v>173</v>
      </c>
      <c r="G128" s="207"/>
      <c r="H128" s="207"/>
      <c r="I128" s="210"/>
      <c r="J128" s="221">
        <f>BK128</f>
        <v>0</v>
      </c>
      <c r="K128" s="207"/>
      <c r="L128" s="212"/>
      <c r="M128" s="213"/>
      <c r="N128" s="214"/>
      <c r="O128" s="214"/>
      <c r="P128" s="215">
        <f>SUM(P129:P138)</f>
        <v>0</v>
      </c>
      <c r="Q128" s="214"/>
      <c r="R128" s="215">
        <f>SUM(R129:R138)</f>
        <v>0</v>
      </c>
      <c r="S128" s="214"/>
      <c r="T128" s="216">
        <f>SUM(T129:T138)</f>
        <v>415.25</v>
      </c>
      <c r="AR128" s="217" t="s">
        <v>84</v>
      </c>
      <c r="AT128" s="218" t="s">
        <v>75</v>
      </c>
      <c r="AU128" s="218" t="s">
        <v>84</v>
      </c>
      <c r="AY128" s="217" t="s">
        <v>141</v>
      </c>
      <c r="BK128" s="219">
        <f>SUM(BK129:BK138)</f>
        <v>0</v>
      </c>
    </row>
    <row r="129" s="1" customFormat="1" ht="60" customHeight="1">
      <c r="B129" s="37"/>
      <c r="C129" s="222" t="s">
        <v>84</v>
      </c>
      <c r="D129" s="222" t="s">
        <v>144</v>
      </c>
      <c r="E129" s="223" t="s">
        <v>1233</v>
      </c>
      <c r="F129" s="224" t="s">
        <v>1234</v>
      </c>
      <c r="G129" s="225" t="s">
        <v>176</v>
      </c>
      <c r="H129" s="226">
        <v>610</v>
      </c>
      <c r="I129" s="227"/>
      <c r="J129" s="228">
        <f>ROUND(I129*H129,2)</f>
        <v>0</v>
      </c>
      <c r="K129" s="224" t="s">
        <v>186</v>
      </c>
      <c r="L129" s="42"/>
      <c r="M129" s="229" t="s">
        <v>1</v>
      </c>
      <c r="N129" s="230" t="s">
        <v>41</v>
      </c>
      <c r="O129" s="85"/>
      <c r="P129" s="231">
        <f>O129*H129</f>
        <v>0</v>
      </c>
      <c r="Q129" s="231">
        <v>0</v>
      </c>
      <c r="R129" s="231">
        <f>Q129*H129</f>
        <v>0</v>
      </c>
      <c r="S129" s="231">
        <v>0.26000000000000001</v>
      </c>
      <c r="T129" s="232">
        <f>S129*H129</f>
        <v>158.59999999999999</v>
      </c>
      <c r="AR129" s="233" t="s">
        <v>140</v>
      </c>
      <c r="AT129" s="233" t="s">
        <v>144</v>
      </c>
      <c r="AU129" s="233" t="s">
        <v>86</v>
      </c>
      <c r="AY129" s="16" t="s">
        <v>141</v>
      </c>
      <c r="BE129" s="234">
        <f>IF(N129="základní",J129,0)</f>
        <v>0</v>
      </c>
      <c r="BF129" s="234">
        <f>IF(N129="snížená",J129,0)</f>
        <v>0</v>
      </c>
      <c r="BG129" s="234">
        <f>IF(N129="zákl. přenesená",J129,0)</f>
        <v>0</v>
      </c>
      <c r="BH129" s="234">
        <f>IF(N129="sníž. přenesená",J129,0)</f>
        <v>0</v>
      </c>
      <c r="BI129" s="234">
        <f>IF(N129="nulová",J129,0)</f>
        <v>0</v>
      </c>
      <c r="BJ129" s="16" t="s">
        <v>84</v>
      </c>
      <c r="BK129" s="234">
        <f>ROUND(I129*H129,2)</f>
        <v>0</v>
      </c>
      <c r="BL129" s="16" t="s">
        <v>140</v>
      </c>
      <c r="BM129" s="233" t="s">
        <v>1235</v>
      </c>
    </row>
    <row r="130" s="1" customFormat="1">
      <c r="B130" s="37"/>
      <c r="C130" s="38"/>
      <c r="D130" s="237" t="s">
        <v>836</v>
      </c>
      <c r="E130" s="38"/>
      <c r="F130" s="286" t="s">
        <v>1236</v>
      </c>
      <c r="G130" s="38"/>
      <c r="H130" s="38"/>
      <c r="I130" s="138"/>
      <c r="J130" s="38"/>
      <c r="K130" s="38"/>
      <c r="L130" s="42"/>
      <c r="M130" s="287"/>
      <c r="N130" s="85"/>
      <c r="O130" s="85"/>
      <c r="P130" s="85"/>
      <c r="Q130" s="85"/>
      <c r="R130" s="85"/>
      <c r="S130" s="85"/>
      <c r="T130" s="86"/>
      <c r="AT130" s="16" t="s">
        <v>836</v>
      </c>
      <c r="AU130" s="16" t="s">
        <v>86</v>
      </c>
    </row>
    <row r="131" s="13" customFormat="1">
      <c r="B131" s="246"/>
      <c r="C131" s="247"/>
      <c r="D131" s="237" t="s">
        <v>150</v>
      </c>
      <c r="E131" s="248" t="s">
        <v>1</v>
      </c>
      <c r="F131" s="249" t="s">
        <v>1049</v>
      </c>
      <c r="G131" s="247"/>
      <c r="H131" s="250">
        <v>610</v>
      </c>
      <c r="I131" s="251"/>
      <c r="J131" s="247"/>
      <c r="K131" s="247"/>
      <c r="L131" s="252"/>
      <c r="M131" s="257"/>
      <c r="N131" s="258"/>
      <c r="O131" s="258"/>
      <c r="P131" s="258"/>
      <c r="Q131" s="258"/>
      <c r="R131" s="258"/>
      <c r="S131" s="258"/>
      <c r="T131" s="259"/>
      <c r="AT131" s="256" t="s">
        <v>150</v>
      </c>
      <c r="AU131" s="256" t="s">
        <v>86</v>
      </c>
      <c r="AV131" s="13" t="s">
        <v>86</v>
      </c>
      <c r="AW131" s="13" t="s">
        <v>32</v>
      </c>
      <c r="AX131" s="13" t="s">
        <v>84</v>
      </c>
      <c r="AY131" s="256" t="s">
        <v>141</v>
      </c>
    </row>
    <row r="132" s="1" customFormat="1" ht="60" customHeight="1">
      <c r="B132" s="37"/>
      <c r="C132" s="222" t="s">
        <v>86</v>
      </c>
      <c r="D132" s="222" t="s">
        <v>144</v>
      </c>
      <c r="E132" s="223" t="s">
        <v>1043</v>
      </c>
      <c r="F132" s="224" t="s">
        <v>1044</v>
      </c>
      <c r="G132" s="225" t="s">
        <v>176</v>
      </c>
      <c r="H132" s="226">
        <v>610</v>
      </c>
      <c r="I132" s="227"/>
      <c r="J132" s="228">
        <f>ROUND(I132*H132,2)</f>
        <v>0</v>
      </c>
      <c r="K132" s="224" t="s">
        <v>186</v>
      </c>
      <c r="L132" s="42"/>
      <c r="M132" s="229" t="s">
        <v>1</v>
      </c>
      <c r="N132" s="230" t="s">
        <v>41</v>
      </c>
      <c r="O132" s="85"/>
      <c r="P132" s="231">
        <f>O132*H132</f>
        <v>0</v>
      </c>
      <c r="Q132" s="231">
        <v>0</v>
      </c>
      <c r="R132" s="231">
        <f>Q132*H132</f>
        <v>0</v>
      </c>
      <c r="S132" s="231">
        <v>0.28999999999999998</v>
      </c>
      <c r="T132" s="232">
        <f>S132*H132</f>
        <v>176.89999999999998</v>
      </c>
      <c r="AR132" s="233" t="s">
        <v>140</v>
      </c>
      <c r="AT132" s="233" t="s">
        <v>144</v>
      </c>
      <c r="AU132" s="233" t="s">
        <v>86</v>
      </c>
      <c r="AY132" s="16" t="s">
        <v>141</v>
      </c>
      <c r="BE132" s="234">
        <f>IF(N132="základní",J132,0)</f>
        <v>0</v>
      </c>
      <c r="BF132" s="234">
        <f>IF(N132="snížená",J132,0)</f>
        <v>0</v>
      </c>
      <c r="BG132" s="234">
        <f>IF(N132="zákl. přenesená",J132,0)</f>
        <v>0</v>
      </c>
      <c r="BH132" s="234">
        <f>IF(N132="sníž. přenesená",J132,0)</f>
        <v>0</v>
      </c>
      <c r="BI132" s="234">
        <f>IF(N132="nulová",J132,0)</f>
        <v>0</v>
      </c>
      <c r="BJ132" s="16" t="s">
        <v>84</v>
      </c>
      <c r="BK132" s="234">
        <f>ROUND(I132*H132,2)</f>
        <v>0</v>
      </c>
      <c r="BL132" s="16" t="s">
        <v>140</v>
      </c>
      <c r="BM132" s="233" t="s">
        <v>1045</v>
      </c>
    </row>
    <row r="133" s="1" customFormat="1">
      <c r="B133" s="37"/>
      <c r="C133" s="38"/>
      <c r="D133" s="237" t="s">
        <v>836</v>
      </c>
      <c r="E133" s="38"/>
      <c r="F133" s="286" t="s">
        <v>837</v>
      </c>
      <c r="G133" s="38"/>
      <c r="H133" s="38"/>
      <c r="I133" s="138"/>
      <c r="J133" s="38"/>
      <c r="K133" s="38"/>
      <c r="L133" s="42"/>
      <c r="M133" s="287"/>
      <c r="N133" s="85"/>
      <c r="O133" s="85"/>
      <c r="P133" s="85"/>
      <c r="Q133" s="85"/>
      <c r="R133" s="85"/>
      <c r="S133" s="85"/>
      <c r="T133" s="86"/>
      <c r="AT133" s="16" t="s">
        <v>836</v>
      </c>
      <c r="AU133" s="16" t="s">
        <v>86</v>
      </c>
    </row>
    <row r="134" s="1" customFormat="1" ht="48" customHeight="1">
      <c r="B134" s="37"/>
      <c r="C134" s="222" t="s">
        <v>189</v>
      </c>
      <c r="D134" s="222" t="s">
        <v>144</v>
      </c>
      <c r="E134" s="223" t="s">
        <v>1057</v>
      </c>
      <c r="F134" s="224" t="s">
        <v>1058</v>
      </c>
      <c r="G134" s="225" t="s">
        <v>240</v>
      </c>
      <c r="H134" s="226">
        <v>275</v>
      </c>
      <c r="I134" s="227"/>
      <c r="J134" s="228">
        <f>ROUND(I134*H134,2)</f>
        <v>0</v>
      </c>
      <c r="K134" s="224" t="s">
        <v>177</v>
      </c>
      <c r="L134" s="42"/>
      <c r="M134" s="229" t="s">
        <v>1</v>
      </c>
      <c r="N134" s="230" t="s">
        <v>41</v>
      </c>
      <c r="O134" s="85"/>
      <c r="P134" s="231">
        <f>O134*H134</f>
        <v>0</v>
      </c>
      <c r="Q134" s="231">
        <v>0</v>
      </c>
      <c r="R134" s="231">
        <f>Q134*H134</f>
        <v>0</v>
      </c>
      <c r="S134" s="231">
        <v>0.28999999999999998</v>
      </c>
      <c r="T134" s="232">
        <f>S134*H134</f>
        <v>79.75</v>
      </c>
      <c r="AR134" s="233" t="s">
        <v>140</v>
      </c>
      <c r="AT134" s="233" t="s">
        <v>144</v>
      </c>
      <c r="AU134" s="233" t="s">
        <v>86</v>
      </c>
      <c r="AY134" s="16" t="s">
        <v>141</v>
      </c>
      <c r="BE134" s="234">
        <f>IF(N134="základní",J134,0)</f>
        <v>0</v>
      </c>
      <c r="BF134" s="234">
        <f>IF(N134="snížená",J134,0)</f>
        <v>0</v>
      </c>
      <c r="BG134" s="234">
        <f>IF(N134="zákl. přenesená",J134,0)</f>
        <v>0</v>
      </c>
      <c r="BH134" s="234">
        <f>IF(N134="sníž. přenesená",J134,0)</f>
        <v>0</v>
      </c>
      <c r="BI134" s="234">
        <f>IF(N134="nulová",J134,0)</f>
        <v>0</v>
      </c>
      <c r="BJ134" s="16" t="s">
        <v>84</v>
      </c>
      <c r="BK134" s="234">
        <f>ROUND(I134*H134,2)</f>
        <v>0</v>
      </c>
      <c r="BL134" s="16" t="s">
        <v>140</v>
      </c>
      <c r="BM134" s="233" t="s">
        <v>1059</v>
      </c>
    </row>
    <row r="135" s="1" customFormat="1">
      <c r="B135" s="37"/>
      <c r="C135" s="38"/>
      <c r="D135" s="237" t="s">
        <v>836</v>
      </c>
      <c r="E135" s="38"/>
      <c r="F135" s="286" t="s">
        <v>1060</v>
      </c>
      <c r="G135" s="38"/>
      <c r="H135" s="38"/>
      <c r="I135" s="138"/>
      <c r="J135" s="38"/>
      <c r="K135" s="38"/>
      <c r="L135" s="42"/>
      <c r="M135" s="287"/>
      <c r="N135" s="85"/>
      <c r="O135" s="85"/>
      <c r="P135" s="85"/>
      <c r="Q135" s="85"/>
      <c r="R135" s="85"/>
      <c r="S135" s="85"/>
      <c r="T135" s="86"/>
      <c r="AT135" s="16" t="s">
        <v>836</v>
      </c>
      <c r="AU135" s="16" t="s">
        <v>86</v>
      </c>
    </row>
    <row r="136" s="12" customFormat="1">
      <c r="B136" s="235"/>
      <c r="C136" s="236"/>
      <c r="D136" s="237" t="s">
        <v>150</v>
      </c>
      <c r="E136" s="238" t="s">
        <v>1</v>
      </c>
      <c r="F136" s="239" t="s">
        <v>902</v>
      </c>
      <c r="G136" s="236"/>
      <c r="H136" s="238" t="s">
        <v>1</v>
      </c>
      <c r="I136" s="240"/>
      <c r="J136" s="236"/>
      <c r="K136" s="236"/>
      <c r="L136" s="241"/>
      <c r="M136" s="242"/>
      <c r="N136" s="243"/>
      <c r="O136" s="243"/>
      <c r="P136" s="243"/>
      <c r="Q136" s="243"/>
      <c r="R136" s="243"/>
      <c r="S136" s="243"/>
      <c r="T136" s="244"/>
      <c r="AT136" s="245" t="s">
        <v>150</v>
      </c>
      <c r="AU136" s="245" t="s">
        <v>86</v>
      </c>
      <c r="AV136" s="12" t="s">
        <v>84</v>
      </c>
      <c r="AW136" s="12" t="s">
        <v>32</v>
      </c>
      <c r="AX136" s="12" t="s">
        <v>76</v>
      </c>
      <c r="AY136" s="245" t="s">
        <v>141</v>
      </c>
    </row>
    <row r="137" s="12" customFormat="1">
      <c r="B137" s="235"/>
      <c r="C137" s="236"/>
      <c r="D137" s="237" t="s">
        <v>150</v>
      </c>
      <c r="E137" s="238" t="s">
        <v>1</v>
      </c>
      <c r="F137" s="239" t="s">
        <v>1061</v>
      </c>
      <c r="G137" s="236"/>
      <c r="H137" s="238" t="s">
        <v>1</v>
      </c>
      <c r="I137" s="240"/>
      <c r="J137" s="236"/>
      <c r="K137" s="236"/>
      <c r="L137" s="241"/>
      <c r="M137" s="242"/>
      <c r="N137" s="243"/>
      <c r="O137" s="243"/>
      <c r="P137" s="243"/>
      <c r="Q137" s="243"/>
      <c r="R137" s="243"/>
      <c r="S137" s="243"/>
      <c r="T137" s="244"/>
      <c r="AT137" s="245" t="s">
        <v>150</v>
      </c>
      <c r="AU137" s="245" t="s">
        <v>86</v>
      </c>
      <c r="AV137" s="12" t="s">
        <v>84</v>
      </c>
      <c r="AW137" s="12" t="s">
        <v>32</v>
      </c>
      <c r="AX137" s="12" t="s">
        <v>76</v>
      </c>
      <c r="AY137" s="245" t="s">
        <v>141</v>
      </c>
    </row>
    <row r="138" s="13" customFormat="1">
      <c r="B138" s="246"/>
      <c r="C138" s="247"/>
      <c r="D138" s="237" t="s">
        <v>150</v>
      </c>
      <c r="E138" s="248" t="s">
        <v>1</v>
      </c>
      <c r="F138" s="249" t="s">
        <v>1062</v>
      </c>
      <c r="G138" s="247"/>
      <c r="H138" s="250">
        <v>275</v>
      </c>
      <c r="I138" s="251"/>
      <c r="J138" s="247"/>
      <c r="K138" s="247"/>
      <c r="L138" s="252"/>
      <c r="M138" s="257"/>
      <c r="N138" s="258"/>
      <c r="O138" s="258"/>
      <c r="P138" s="258"/>
      <c r="Q138" s="258"/>
      <c r="R138" s="258"/>
      <c r="S138" s="258"/>
      <c r="T138" s="259"/>
      <c r="AT138" s="256" t="s">
        <v>150</v>
      </c>
      <c r="AU138" s="256" t="s">
        <v>86</v>
      </c>
      <c r="AV138" s="13" t="s">
        <v>86</v>
      </c>
      <c r="AW138" s="13" t="s">
        <v>32</v>
      </c>
      <c r="AX138" s="13" t="s">
        <v>84</v>
      </c>
      <c r="AY138" s="256" t="s">
        <v>141</v>
      </c>
    </row>
    <row r="139" s="11" customFormat="1" ht="22.8" customHeight="1">
      <c r="B139" s="206"/>
      <c r="C139" s="207"/>
      <c r="D139" s="208" t="s">
        <v>75</v>
      </c>
      <c r="E139" s="220" t="s">
        <v>208</v>
      </c>
      <c r="F139" s="220" t="s">
        <v>1237</v>
      </c>
      <c r="G139" s="207"/>
      <c r="H139" s="207"/>
      <c r="I139" s="210"/>
      <c r="J139" s="221">
        <f>BK139</f>
        <v>0</v>
      </c>
      <c r="K139" s="207"/>
      <c r="L139" s="212"/>
      <c r="M139" s="213"/>
      <c r="N139" s="214"/>
      <c r="O139" s="214"/>
      <c r="P139" s="215">
        <f>SUM(P140:P141)</f>
        <v>0</v>
      </c>
      <c r="Q139" s="214"/>
      <c r="R139" s="215">
        <f>SUM(R140:R141)</f>
        <v>5.6970000000000001</v>
      </c>
      <c r="S139" s="214"/>
      <c r="T139" s="216">
        <f>SUM(T140:T141)</f>
        <v>0</v>
      </c>
      <c r="AR139" s="217" t="s">
        <v>84</v>
      </c>
      <c r="AT139" s="218" t="s">
        <v>75</v>
      </c>
      <c r="AU139" s="218" t="s">
        <v>84</v>
      </c>
      <c r="AY139" s="217" t="s">
        <v>141</v>
      </c>
      <c r="BK139" s="219">
        <f>SUM(BK140:BK141)</f>
        <v>0</v>
      </c>
    </row>
    <row r="140" s="1" customFormat="1" ht="36" customHeight="1">
      <c r="B140" s="37"/>
      <c r="C140" s="222" t="s">
        <v>140</v>
      </c>
      <c r="D140" s="222" t="s">
        <v>144</v>
      </c>
      <c r="E140" s="223" t="s">
        <v>1238</v>
      </c>
      <c r="F140" s="224" t="s">
        <v>1239</v>
      </c>
      <c r="G140" s="225" t="s">
        <v>176</v>
      </c>
      <c r="H140" s="226">
        <v>150</v>
      </c>
      <c r="I140" s="227"/>
      <c r="J140" s="228">
        <f>ROUND(I140*H140,2)</f>
        <v>0</v>
      </c>
      <c r="K140" s="224" t="s">
        <v>186</v>
      </c>
      <c r="L140" s="42"/>
      <c r="M140" s="229" t="s">
        <v>1</v>
      </c>
      <c r="N140" s="230" t="s">
        <v>41</v>
      </c>
      <c r="O140" s="85"/>
      <c r="P140" s="231">
        <f>O140*H140</f>
        <v>0</v>
      </c>
      <c r="Q140" s="231">
        <v>0.03798</v>
      </c>
      <c r="R140" s="231">
        <f>Q140*H140</f>
        <v>5.6970000000000001</v>
      </c>
      <c r="S140" s="231">
        <v>0</v>
      </c>
      <c r="T140" s="232">
        <f>S140*H140</f>
        <v>0</v>
      </c>
      <c r="AR140" s="233" t="s">
        <v>140</v>
      </c>
      <c r="AT140" s="233" t="s">
        <v>144</v>
      </c>
      <c r="AU140" s="233" t="s">
        <v>86</v>
      </c>
      <c r="AY140" s="16" t="s">
        <v>141</v>
      </c>
      <c r="BE140" s="234">
        <f>IF(N140="základní",J140,0)</f>
        <v>0</v>
      </c>
      <c r="BF140" s="234">
        <f>IF(N140="snížená",J140,0)</f>
        <v>0</v>
      </c>
      <c r="BG140" s="234">
        <f>IF(N140="zákl. přenesená",J140,0)</f>
        <v>0</v>
      </c>
      <c r="BH140" s="234">
        <f>IF(N140="sníž. přenesená",J140,0)</f>
        <v>0</v>
      </c>
      <c r="BI140" s="234">
        <f>IF(N140="nulová",J140,0)</f>
        <v>0</v>
      </c>
      <c r="BJ140" s="16" t="s">
        <v>84</v>
      </c>
      <c r="BK140" s="234">
        <f>ROUND(I140*H140,2)</f>
        <v>0</v>
      </c>
      <c r="BL140" s="16" t="s">
        <v>140</v>
      </c>
      <c r="BM140" s="233" t="s">
        <v>1240</v>
      </c>
    </row>
    <row r="141" s="13" customFormat="1">
      <c r="B141" s="246"/>
      <c r="C141" s="247"/>
      <c r="D141" s="237" t="s">
        <v>150</v>
      </c>
      <c r="E141" s="248" t="s">
        <v>1</v>
      </c>
      <c r="F141" s="249" t="s">
        <v>1241</v>
      </c>
      <c r="G141" s="247"/>
      <c r="H141" s="250">
        <v>150</v>
      </c>
      <c r="I141" s="251"/>
      <c r="J141" s="247"/>
      <c r="K141" s="247"/>
      <c r="L141" s="252"/>
      <c r="M141" s="257"/>
      <c r="N141" s="258"/>
      <c r="O141" s="258"/>
      <c r="P141" s="258"/>
      <c r="Q141" s="258"/>
      <c r="R141" s="258"/>
      <c r="S141" s="258"/>
      <c r="T141" s="259"/>
      <c r="AT141" s="256" t="s">
        <v>150</v>
      </c>
      <c r="AU141" s="256" t="s">
        <v>86</v>
      </c>
      <c r="AV141" s="13" t="s">
        <v>86</v>
      </c>
      <c r="AW141" s="13" t="s">
        <v>32</v>
      </c>
      <c r="AX141" s="13" t="s">
        <v>84</v>
      </c>
      <c r="AY141" s="256" t="s">
        <v>141</v>
      </c>
    </row>
    <row r="142" s="11" customFormat="1" ht="22.8" customHeight="1">
      <c r="B142" s="206"/>
      <c r="C142" s="207"/>
      <c r="D142" s="208" t="s">
        <v>75</v>
      </c>
      <c r="E142" s="220" t="s">
        <v>753</v>
      </c>
      <c r="F142" s="220" t="s">
        <v>754</v>
      </c>
      <c r="G142" s="207"/>
      <c r="H142" s="207"/>
      <c r="I142" s="210"/>
      <c r="J142" s="221">
        <f>BK142</f>
        <v>0</v>
      </c>
      <c r="K142" s="207"/>
      <c r="L142" s="212"/>
      <c r="M142" s="213"/>
      <c r="N142" s="214"/>
      <c r="O142" s="214"/>
      <c r="P142" s="215">
        <f>SUM(P143:P144)</f>
        <v>0</v>
      </c>
      <c r="Q142" s="214"/>
      <c r="R142" s="215">
        <f>SUM(R143:R144)</f>
        <v>0</v>
      </c>
      <c r="S142" s="214"/>
      <c r="T142" s="216">
        <f>SUM(T143:T144)</f>
        <v>0</v>
      </c>
      <c r="AR142" s="217" t="s">
        <v>84</v>
      </c>
      <c r="AT142" s="218" t="s">
        <v>75</v>
      </c>
      <c r="AU142" s="218" t="s">
        <v>84</v>
      </c>
      <c r="AY142" s="217" t="s">
        <v>141</v>
      </c>
      <c r="BK142" s="219">
        <f>SUM(BK143:BK144)</f>
        <v>0</v>
      </c>
    </row>
    <row r="143" s="1" customFormat="1" ht="36" customHeight="1">
      <c r="B143" s="37"/>
      <c r="C143" s="222" t="s">
        <v>198</v>
      </c>
      <c r="D143" s="222" t="s">
        <v>144</v>
      </c>
      <c r="E143" s="223" t="s">
        <v>873</v>
      </c>
      <c r="F143" s="224" t="s">
        <v>874</v>
      </c>
      <c r="G143" s="225" t="s">
        <v>264</v>
      </c>
      <c r="H143" s="226">
        <v>111.76900000000001</v>
      </c>
      <c r="I143" s="227"/>
      <c r="J143" s="228">
        <f>ROUND(I143*H143,2)</f>
        <v>0</v>
      </c>
      <c r="K143" s="224" t="s">
        <v>177</v>
      </c>
      <c r="L143" s="42"/>
      <c r="M143" s="229" t="s">
        <v>1</v>
      </c>
      <c r="N143" s="230" t="s">
        <v>41</v>
      </c>
      <c r="O143" s="85"/>
      <c r="P143" s="231">
        <f>O143*H143</f>
        <v>0</v>
      </c>
      <c r="Q143" s="231">
        <v>0</v>
      </c>
      <c r="R143" s="231">
        <f>Q143*H143</f>
        <v>0</v>
      </c>
      <c r="S143" s="231">
        <v>0</v>
      </c>
      <c r="T143" s="232">
        <f>S143*H143</f>
        <v>0</v>
      </c>
      <c r="AR143" s="233" t="s">
        <v>140</v>
      </c>
      <c r="AT143" s="233" t="s">
        <v>144</v>
      </c>
      <c r="AU143" s="233" t="s">
        <v>86</v>
      </c>
      <c r="AY143" s="16" t="s">
        <v>141</v>
      </c>
      <c r="BE143" s="234">
        <f>IF(N143="základní",J143,0)</f>
        <v>0</v>
      </c>
      <c r="BF143" s="234">
        <f>IF(N143="snížená",J143,0)</f>
        <v>0</v>
      </c>
      <c r="BG143" s="234">
        <f>IF(N143="zákl. přenesená",J143,0)</f>
        <v>0</v>
      </c>
      <c r="BH143" s="234">
        <f>IF(N143="sníž. přenesená",J143,0)</f>
        <v>0</v>
      </c>
      <c r="BI143" s="234">
        <f>IF(N143="nulová",J143,0)</f>
        <v>0</v>
      </c>
      <c r="BJ143" s="16" t="s">
        <v>84</v>
      </c>
      <c r="BK143" s="234">
        <f>ROUND(I143*H143,2)</f>
        <v>0</v>
      </c>
      <c r="BL143" s="16" t="s">
        <v>140</v>
      </c>
      <c r="BM143" s="233" t="s">
        <v>875</v>
      </c>
    </row>
    <row r="144" s="1" customFormat="1">
      <c r="B144" s="37"/>
      <c r="C144" s="38"/>
      <c r="D144" s="237" t="s">
        <v>836</v>
      </c>
      <c r="E144" s="38"/>
      <c r="F144" s="286" t="s">
        <v>876</v>
      </c>
      <c r="G144" s="38"/>
      <c r="H144" s="38"/>
      <c r="I144" s="138"/>
      <c r="J144" s="38"/>
      <c r="K144" s="38"/>
      <c r="L144" s="42"/>
      <c r="M144" s="287"/>
      <c r="N144" s="85"/>
      <c r="O144" s="85"/>
      <c r="P144" s="85"/>
      <c r="Q144" s="85"/>
      <c r="R144" s="85"/>
      <c r="S144" s="85"/>
      <c r="T144" s="86"/>
      <c r="AT144" s="16" t="s">
        <v>836</v>
      </c>
      <c r="AU144" s="16" t="s">
        <v>86</v>
      </c>
    </row>
    <row r="145" s="11" customFormat="1" ht="22.8" customHeight="1">
      <c r="B145" s="206"/>
      <c r="C145" s="207"/>
      <c r="D145" s="208" t="s">
        <v>75</v>
      </c>
      <c r="E145" s="220" t="s">
        <v>657</v>
      </c>
      <c r="F145" s="220" t="s">
        <v>658</v>
      </c>
      <c r="G145" s="207"/>
      <c r="H145" s="207"/>
      <c r="I145" s="210"/>
      <c r="J145" s="221">
        <f>BK145</f>
        <v>0</v>
      </c>
      <c r="K145" s="207"/>
      <c r="L145" s="212"/>
      <c r="M145" s="213"/>
      <c r="N145" s="214"/>
      <c r="O145" s="214"/>
      <c r="P145" s="215">
        <f>SUM(P146:P172)</f>
        <v>0</v>
      </c>
      <c r="Q145" s="214"/>
      <c r="R145" s="215">
        <f>SUM(R146:R172)</f>
        <v>0</v>
      </c>
      <c r="S145" s="214"/>
      <c r="T145" s="216">
        <f>SUM(T146:T172)</f>
        <v>0</v>
      </c>
      <c r="AR145" s="217" t="s">
        <v>84</v>
      </c>
      <c r="AT145" s="218" t="s">
        <v>75</v>
      </c>
      <c r="AU145" s="218" t="s">
        <v>84</v>
      </c>
      <c r="AY145" s="217" t="s">
        <v>141</v>
      </c>
      <c r="BK145" s="219">
        <f>SUM(BK146:BK172)</f>
        <v>0</v>
      </c>
    </row>
    <row r="146" s="1" customFormat="1" ht="36" customHeight="1">
      <c r="B146" s="37"/>
      <c r="C146" s="222" t="s">
        <v>208</v>
      </c>
      <c r="D146" s="222" t="s">
        <v>144</v>
      </c>
      <c r="E146" s="223" t="s">
        <v>877</v>
      </c>
      <c r="F146" s="224" t="s">
        <v>878</v>
      </c>
      <c r="G146" s="225" t="s">
        <v>264</v>
      </c>
      <c r="H146" s="226">
        <v>183</v>
      </c>
      <c r="I146" s="227"/>
      <c r="J146" s="228">
        <f>ROUND(I146*H146,2)</f>
        <v>0</v>
      </c>
      <c r="K146" s="224" t="s">
        <v>177</v>
      </c>
      <c r="L146" s="42"/>
      <c r="M146" s="229" t="s">
        <v>1</v>
      </c>
      <c r="N146" s="230" t="s">
        <v>41</v>
      </c>
      <c r="O146" s="85"/>
      <c r="P146" s="231">
        <f>O146*H146</f>
        <v>0</v>
      </c>
      <c r="Q146" s="231">
        <v>0</v>
      </c>
      <c r="R146" s="231">
        <f>Q146*H146</f>
        <v>0</v>
      </c>
      <c r="S146" s="231">
        <v>0</v>
      </c>
      <c r="T146" s="232">
        <f>S146*H146</f>
        <v>0</v>
      </c>
      <c r="AR146" s="233" t="s">
        <v>140</v>
      </c>
      <c r="AT146" s="233" t="s">
        <v>144</v>
      </c>
      <c r="AU146" s="233" t="s">
        <v>86</v>
      </c>
      <c r="AY146" s="16" t="s">
        <v>141</v>
      </c>
      <c r="BE146" s="234">
        <f>IF(N146="základní",J146,0)</f>
        <v>0</v>
      </c>
      <c r="BF146" s="234">
        <f>IF(N146="snížená",J146,0)</f>
        <v>0</v>
      </c>
      <c r="BG146" s="234">
        <f>IF(N146="zákl. přenesená",J146,0)</f>
        <v>0</v>
      </c>
      <c r="BH146" s="234">
        <f>IF(N146="sníž. přenesená",J146,0)</f>
        <v>0</v>
      </c>
      <c r="BI146" s="234">
        <f>IF(N146="nulová",J146,0)</f>
        <v>0</v>
      </c>
      <c r="BJ146" s="16" t="s">
        <v>84</v>
      </c>
      <c r="BK146" s="234">
        <f>ROUND(I146*H146,2)</f>
        <v>0</v>
      </c>
      <c r="BL146" s="16" t="s">
        <v>140</v>
      </c>
      <c r="BM146" s="233" t="s">
        <v>879</v>
      </c>
    </row>
    <row r="147" s="1" customFormat="1">
      <c r="B147" s="37"/>
      <c r="C147" s="38"/>
      <c r="D147" s="237" t="s">
        <v>836</v>
      </c>
      <c r="E147" s="38"/>
      <c r="F147" s="286" t="s">
        <v>880</v>
      </c>
      <c r="G147" s="38"/>
      <c r="H147" s="38"/>
      <c r="I147" s="138"/>
      <c r="J147" s="38"/>
      <c r="K147" s="38"/>
      <c r="L147" s="42"/>
      <c r="M147" s="287"/>
      <c r="N147" s="85"/>
      <c r="O147" s="85"/>
      <c r="P147" s="85"/>
      <c r="Q147" s="85"/>
      <c r="R147" s="85"/>
      <c r="S147" s="85"/>
      <c r="T147" s="86"/>
      <c r="AT147" s="16" t="s">
        <v>836</v>
      </c>
      <c r="AU147" s="16" t="s">
        <v>86</v>
      </c>
    </row>
    <row r="148" s="12" customFormat="1">
      <c r="B148" s="235"/>
      <c r="C148" s="236"/>
      <c r="D148" s="237" t="s">
        <v>150</v>
      </c>
      <c r="E148" s="238" t="s">
        <v>1</v>
      </c>
      <c r="F148" s="239" t="s">
        <v>1242</v>
      </c>
      <c r="G148" s="236"/>
      <c r="H148" s="238" t="s">
        <v>1</v>
      </c>
      <c r="I148" s="240"/>
      <c r="J148" s="236"/>
      <c r="K148" s="236"/>
      <c r="L148" s="241"/>
      <c r="M148" s="242"/>
      <c r="N148" s="243"/>
      <c r="O148" s="243"/>
      <c r="P148" s="243"/>
      <c r="Q148" s="243"/>
      <c r="R148" s="243"/>
      <c r="S148" s="243"/>
      <c r="T148" s="244"/>
      <c r="AT148" s="245" t="s">
        <v>150</v>
      </c>
      <c r="AU148" s="245" t="s">
        <v>86</v>
      </c>
      <c r="AV148" s="12" t="s">
        <v>84</v>
      </c>
      <c r="AW148" s="12" t="s">
        <v>32</v>
      </c>
      <c r="AX148" s="12" t="s">
        <v>76</v>
      </c>
      <c r="AY148" s="245" t="s">
        <v>141</v>
      </c>
    </row>
    <row r="149" s="13" customFormat="1">
      <c r="B149" s="246"/>
      <c r="C149" s="247"/>
      <c r="D149" s="237" t="s">
        <v>150</v>
      </c>
      <c r="E149" s="248" t="s">
        <v>1</v>
      </c>
      <c r="F149" s="249" t="s">
        <v>1090</v>
      </c>
      <c r="G149" s="247"/>
      <c r="H149" s="250">
        <v>183</v>
      </c>
      <c r="I149" s="251"/>
      <c r="J149" s="247"/>
      <c r="K149" s="247"/>
      <c r="L149" s="252"/>
      <c r="M149" s="257"/>
      <c r="N149" s="258"/>
      <c r="O149" s="258"/>
      <c r="P149" s="258"/>
      <c r="Q149" s="258"/>
      <c r="R149" s="258"/>
      <c r="S149" s="258"/>
      <c r="T149" s="259"/>
      <c r="AT149" s="256" t="s">
        <v>150</v>
      </c>
      <c r="AU149" s="256" t="s">
        <v>86</v>
      </c>
      <c r="AV149" s="13" t="s">
        <v>86</v>
      </c>
      <c r="AW149" s="13" t="s">
        <v>32</v>
      </c>
      <c r="AX149" s="13" t="s">
        <v>76</v>
      </c>
      <c r="AY149" s="256" t="s">
        <v>141</v>
      </c>
    </row>
    <row r="150" s="14" customFormat="1">
      <c r="B150" s="260"/>
      <c r="C150" s="261"/>
      <c r="D150" s="237" t="s">
        <v>150</v>
      </c>
      <c r="E150" s="262" t="s">
        <v>1</v>
      </c>
      <c r="F150" s="263" t="s">
        <v>183</v>
      </c>
      <c r="G150" s="261"/>
      <c r="H150" s="264">
        <v>183</v>
      </c>
      <c r="I150" s="265"/>
      <c r="J150" s="261"/>
      <c r="K150" s="261"/>
      <c r="L150" s="266"/>
      <c r="M150" s="267"/>
      <c r="N150" s="268"/>
      <c r="O150" s="268"/>
      <c r="P150" s="268"/>
      <c r="Q150" s="268"/>
      <c r="R150" s="268"/>
      <c r="S150" s="268"/>
      <c r="T150" s="269"/>
      <c r="AT150" s="270" t="s">
        <v>150</v>
      </c>
      <c r="AU150" s="270" t="s">
        <v>86</v>
      </c>
      <c r="AV150" s="14" t="s">
        <v>140</v>
      </c>
      <c r="AW150" s="14" t="s">
        <v>32</v>
      </c>
      <c r="AX150" s="14" t="s">
        <v>84</v>
      </c>
      <c r="AY150" s="270" t="s">
        <v>141</v>
      </c>
    </row>
    <row r="151" s="1" customFormat="1" ht="36" customHeight="1">
      <c r="B151" s="37"/>
      <c r="C151" s="222" t="s">
        <v>218</v>
      </c>
      <c r="D151" s="222" t="s">
        <v>144</v>
      </c>
      <c r="E151" s="223" t="s">
        <v>884</v>
      </c>
      <c r="F151" s="224" t="s">
        <v>668</v>
      </c>
      <c r="G151" s="225" t="s">
        <v>264</v>
      </c>
      <c r="H151" s="226">
        <v>1647</v>
      </c>
      <c r="I151" s="227"/>
      <c r="J151" s="228">
        <f>ROUND(I151*H151,2)</f>
        <v>0</v>
      </c>
      <c r="K151" s="224" t="s">
        <v>177</v>
      </c>
      <c r="L151" s="42"/>
      <c r="M151" s="229" t="s">
        <v>1</v>
      </c>
      <c r="N151" s="230" t="s">
        <v>41</v>
      </c>
      <c r="O151" s="85"/>
      <c r="P151" s="231">
        <f>O151*H151</f>
        <v>0</v>
      </c>
      <c r="Q151" s="231">
        <v>0</v>
      </c>
      <c r="R151" s="231">
        <f>Q151*H151</f>
        <v>0</v>
      </c>
      <c r="S151" s="231">
        <v>0</v>
      </c>
      <c r="T151" s="232">
        <f>S151*H151</f>
        <v>0</v>
      </c>
      <c r="AR151" s="233" t="s">
        <v>140</v>
      </c>
      <c r="AT151" s="233" t="s">
        <v>144</v>
      </c>
      <c r="AU151" s="233" t="s">
        <v>86</v>
      </c>
      <c r="AY151" s="16" t="s">
        <v>141</v>
      </c>
      <c r="BE151" s="234">
        <f>IF(N151="základní",J151,0)</f>
        <v>0</v>
      </c>
      <c r="BF151" s="234">
        <f>IF(N151="snížená",J151,0)</f>
        <v>0</v>
      </c>
      <c r="BG151" s="234">
        <f>IF(N151="zákl. přenesená",J151,0)</f>
        <v>0</v>
      </c>
      <c r="BH151" s="234">
        <f>IF(N151="sníž. přenesená",J151,0)</f>
        <v>0</v>
      </c>
      <c r="BI151" s="234">
        <f>IF(N151="nulová",J151,0)</f>
        <v>0</v>
      </c>
      <c r="BJ151" s="16" t="s">
        <v>84</v>
      </c>
      <c r="BK151" s="234">
        <f>ROUND(I151*H151,2)</f>
        <v>0</v>
      </c>
      <c r="BL151" s="16" t="s">
        <v>140</v>
      </c>
      <c r="BM151" s="233" t="s">
        <v>885</v>
      </c>
    </row>
    <row r="152" s="1" customFormat="1">
      <c r="B152" s="37"/>
      <c r="C152" s="38"/>
      <c r="D152" s="237" t="s">
        <v>836</v>
      </c>
      <c r="E152" s="38"/>
      <c r="F152" s="286" t="s">
        <v>880</v>
      </c>
      <c r="G152" s="38"/>
      <c r="H152" s="38"/>
      <c r="I152" s="138"/>
      <c r="J152" s="38"/>
      <c r="K152" s="38"/>
      <c r="L152" s="42"/>
      <c r="M152" s="287"/>
      <c r="N152" s="85"/>
      <c r="O152" s="85"/>
      <c r="P152" s="85"/>
      <c r="Q152" s="85"/>
      <c r="R152" s="85"/>
      <c r="S152" s="85"/>
      <c r="T152" s="86"/>
      <c r="AT152" s="16" t="s">
        <v>836</v>
      </c>
      <c r="AU152" s="16" t="s">
        <v>86</v>
      </c>
    </row>
    <row r="153" s="12" customFormat="1">
      <c r="B153" s="235"/>
      <c r="C153" s="236"/>
      <c r="D153" s="237" t="s">
        <v>150</v>
      </c>
      <c r="E153" s="238" t="s">
        <v>1</v>
      </c>
      <c r="F153" s="239" t="s">
        <v>886</v>
      </c>
      <c r="G153" s="236"/>
      <c r="H153" s="238" t="s">
        <v>1</v>
      </c>
      <c r="I153" s="240"/>
      <c r="J153" s="236"/>
      <c r="K153" s="236"/>
      <c r="L153" s="241"/>
      <c r="M153" s="242"/>
      <c r="N153" s="243"/>
      <c r="O153" s="243"/>
      <c r="P153" s="243"/>
      <c r="Q153" s="243"/>
      <c r="R153" s="243"/>
      <c r="S153" s="243"/>
      <c r="T153" s="244"/>
      <c r="AT153" s="245" t="s">
        <v>150</v>
      </c>
      <c r="AU153" s="245" t="s">
        <v>86</v>
      </c>
      <c r="AV153" s="12" t="s">
        <v>84</v>
      </c>
      <c r="AW153" s="12" t="s">
        <v>32</v>
      </c>
      <c r="AX153" s="12" t="s">
        <v>76</v>
      </c>
      <c r="AY153" s="245" t="s">
        <v>141</v>
      </c>
    </row>
    <row r="154" s="13" customFormat="1">
      <c r="B154" s="246"/>
      <c r="C154" s="247"/>
      <c r="D154" s="237" t="s">
        <v>150</v>
      </c>
      <c r="E154" s="248" t="s">
        <v>1</v>
      </c>
      <c r="F154" s="249" t="s">
        <v>1243</v>
      </c>
      <c r="G154" s="247"/>
      <c r="H154" s="250">
        <v>1647</v>
      </c>
      <c r="I154" s="251"/>
      <c r="J154" s="247"/>
      <c r="K154" s="247"/>
      <c r="L154" s="252"/>
      <c r="M154" s="257"/>
      <c r="N154" s="258"/>
      <c r="O154" s="258"/>
      <c r="P154" s="258"/>
      <c r="Q154" s="258"/>
      <c r="R154" s="258"/>
      <c r="S154" s="258"/>
      <c r="T154" s="259"/>
      <c r="AT154" s="256" t="s">
        <v>150</v>
      </c>
      <c r="AU154" s="256" t="s">
        <v>86</v>
      </c>
      <c r="AV154" s="13" t="s">
        <v>86</v>
      </c>
      <c r="AW154" s="13" t="s">
        <v>32</v>
      </c>
      <c r="AX154" s="13" t="s">
        <v>84</v>
      </c>
      <c r="AY154" s="256" t="s">
        <v>141</v>
      </c>
    </row>
    <row r="155" s="1" customFormat="1" ht="36" customHeight="1">
      <c r="B155" s="37"/>
      <c r="C155" s="222" t="s">
        <v>228</v>
      </c>
      <c r="D155" s="222" t="s">
        <v>144</v>
      </c>
      <c r="E155" s="223" t="s">
        <v>703</v>
      </c>
      <c r="F155" s="224" t="s">
        <v>704</v>
      </c>
      <c r="G155" s="225" t="s">
        <v>264</v>
      </c>
      <c r="H155" s="226">
        <v>183</v>
      </c>
      <c r="I155" s="227"/>
      <c r="J155" s="228">
        <f>ROUND(I155*H155,2)</f>
        <v>0</v>
      </c>
      <c r="K155" s="224" t="s">
        <v>177</v>
      </c>
      <c r="L155" s="42"/>
      <c r="M155" s="229" t="s">
        <v>1</v>
      </c>
      <c r="N155" s="230" t="s">
        <v>41</v>
      </c>
      <c r="O155" s="85"/>
      <c r="P155" s="231">
        <f>O155*H155</f>
        <v>0</v>
      </c>
      <c r="Q155" s="231">
        <v>0</v>
      </c>
      <c r="R155" s="231">
        <f>Q155*H155</f>
        <v>0</v>
      </c>
      <c r="S155" s="231">
        <v>0</v>
      </c>
      <c r="T155" s="232">
        <f>S155*H155</f>
        <v>0</v>
      </c>
      <c r="AR155" s="233" t="s">
        <v>140</v>
      </c>
      <c r="AT155" s="233" t="s">
        <v>144</v>
      </c>
      <c r="AU155" s="233" t="s">
        <v>86</v>
      </c>
      <c r="AY155" s="16" t="s">
        <v>141</v>
      </c>
      <c r="BE155" s="234">
        <f>IF(N155="základní",J155,0)</f>
        <v>0</v>
      </c>
      <c r="BF155" s="234">
        <f>IF(N155="snížená",J155,0)</f>
        <v>0</v>
      </c>
      <c r="BG155" s="234">
        <f>IF(N155="zákl. přenesená",J155,0)</f>
        <v>0</v>
      </c>
      <c r="BH155" s="234">
        <f>IF(N155="sníž. přenesená",J155,0)</f>
        <v>0</v>
      </c>
      <c r="BI155" s="234">
        <f>IF(N155="nulová",J155,0)</f>
        <v>0</v>
      </c>
      <c r="BJ155" s="16" t="s">
        <v>84</v>
      </c>
      <c r="BK155" s="234">
        <f>ROUND(I155*H155,2)</f>
        <v>0</v>
      </c>
      <c r="BL155" s="16" t="s">
        <v>140</v>
      </c>
      <c r="BM155" s="233" t="s">
        <v>888</v>
      </c>
    </row>
    <row r="156" s="1" customFormat="1">
      <c r="B156" s="37"/>
      <c r="C156" s="38"/>
      <c r="D156" s="237" t="s">
        <v>836</v>
      </c>
      <c r="E156" s="38"/>
      <c r="F156" s="286" t="s">
        <v>889</v>
      </c>
      <c r="G156" s="38"/>
      <c r="H156" s="38"/>
      <c r="I156" s="138"/>
      <c r="J156" s="38"/>
      <c r="K156" s="38"/>
      <c r="L156" s="42"/>
      <c r="M156" s="287"/>
      <c r="N156" s="85"/>
      <c r="O156" s="85"/>
      <c r="P156" s="85"/>
      <c r="Q156" s="85"/>
      <c r="R156" s="85"/>
      <c r="S156" s="85"/>
      <c r="T156" s="86"/>
      <c r="AT156" s="16" t="s">
        <v>836</v>
      </c>
      <c r="AU156" s="16" t="s">
        <v>86</v>
      </c>
    </row>
    <row r="157" s="12" customFormat="1">
      <c r="B157" s="235"/>
      <c r="C157" s="236"/>
      <c r="D157" s="237" t="s">
        <v>150</v>
      </c>
      <c r="E157" s="238" t="s">
        <v>1</v>
      </c>
      <c r="F157" s="239" t="s">
        <v>1244</v>
      </c>
      <c r="G157" s="236"/>
      <c r="H157" s="238" t="s">
        <v>1</v>
      </c>
      <c r="I157" s="240"/>
      <c r="J157" s="236"/>
      <c r="K157" s="236"/>
      <c r="L157" s="241"/>
      <c r="M157" s="242"/>
      <c r="N157" s="243"/>
      <c r="O157" s="243"/>
      <c r="P157" s="243"/>
      <c r="Q157" s="243"/>
      <c r="R157" s="243"/>
      <c r="S157" s="243"/>
      <c r="T157" s="244"/>
      <c r="AT157" s="245" t="s">
        <v>150</v>
      </c>
      <c r="AU157" s="245" t="s">
        <v>86</v>
      </c>
      <c r="AV157" s="12" t="s">
        <v>84</v>
      </c>
      <c r="AW157" s="12" t="s">
        <v>32</v>
      </c>
      <c r="AX157" s="12" t="s">
        <v>76</v>
      </c>
      <c r="AY157" s="245" t="s">
        <v>141</v>
      </c>
    </row>
    <row r="158" s="13" customFormat="1">
      <c r="B158" s="246"/>
      <c r="C158" s="247"/>
      <c r="D158" s="237" t="s">
        <v>150</v>
      </c>
      <c r="E158" s="248" t="s">
        <v>1</v>
      </c>
      <c r="F158" s="249" t="s">
        <v>1090</v>
      </c>
      <c r="G158" s="247"/>
      <c r="H158" s="250">
        <v>183</v>
      </c>
      <c r="I158" s="251"/>
      <c r="J158" s="247"/>
      <c r="K158" s="247"/>
      <c r="L158" s="252"/>
      <c r="M158" s="257"/>
      <c r="N158" s="258"/>
      <c r="O158" s="258"/>
      <c r="P158" s="258"/>
      <c r="Q158" s="258"/>
      <c r="R158" s="258"/>
      <c r="S158" s="258"/>
      <c r="T158" s="259"/>
      <c r="AT158" s="256" t="s">
        <v>150</v>
      </c>
      <c r="AU158" s="256" t="s">
        <v>86</v>
      </c>
      <c r="AV158" s="13" t="s">
        <v>86</v>
      </c>
      <c r="AW158" s="13" t="s">
        <v>32</v>
      </c>
      <c r="AX158" s="13" t="s">
        <v>76</v>
      </c>
      <c r="AY158" s="256" t="s">
        <v>141</v>
      </c>
    </row>
    <row r="159" s="14" customFormat="1">
      <c r="B159" s="260"/>
      <c r="C159" s="261"/>
      <c r="D159" s="237" t="s">
        <v>150</v>
      </c>
      <c r="E159" s="262" t="s">
        <v>1</v>
      </c>
      <c r="F159" s="263" t="s">
        <v>183</v>
      </c>
      <c r="G159" s="261"/>
      <c r="H159" s="264">
        <v>183</v>
      </c>
      <c r="I159" s="265"/>
      <c r="J159" s="261"/>
      <c r="K159" s="261"/>
      <c r="L159" s="266"/>
      <c r="M159" s="267"/>
      <c r="N159" s="268"/>
      <c r="O159" s="268"/>
      <c r="P159" s="268"/>
      <c r="Q159" s="268"/>
      <c r="R159" s="268"/>
      <c r="S159" s="268"/>
      <c r="T159" s="269"/>
      <c r="AT159" s="270" t="s">
        <v>150</v>
      </c>
      <c r="AU159" s="270" t="s">
        <v>86</v>
      </c>
      <c r="AV159" s="14" t="s">
        <v>140</v>
      </c>
      <c r="AW159" s="14" t="s">
        <v>32</v>
      </c>
      <c r="AX159" s="14" t="s">
        <v>84</v>
      </c>
      <c r="AY159" s="270" t="s">
        <v>141</v>
      </c>
    </row>
    <row r="160" s="1" customFormat="1" ht="36" customHeight="1">
      <c r="B160" s="37"/>
      <c r="C160" s="222" t="s">
        <v>237</v>
      </c>
      <c r="D160" s="222" t="s">
        <v>144</v>
      </c>
      <c r="E160" s="223" t="s">
        <v>672</v>
      </c>
      <c r="F160" s="224" t="s">
        <v>673</v>
      </c>
      <c r="G160" s="225" t="s">
        <v>264</v>
      </c>
      <c r="H160" s="226">
        <v>40.32</v>
      </c>
      <c r="I160" s="227"/>
      <c r="J160" s="228">
        <f>ROUND(I160*H160,2)</f>
        <v>0</v>
      </c>
      <c r="K160" s="224" t="s">
        <v>177</v>
      </c>
      <c r="L160" s="42"/>
      <c r="M160" s="229" t="s">
        <v>1</v>
      </c>
      <c r="N160" s="230" t="s">
        <v>41</v>
      </c>
      <c r="O160" s="85"/>
      <c r="P160" s="231">
        <f>O160*H160</f>
        <v>0</v>
      </c>
      <c r="Q160" s="231">
        <v>0</v>
      </c>
      <c r="R160" s="231">
        <f>Q160*H160</f>
        <v>0</v>
      </c>
      <c r="S160" s="231">
        <v>0</v>
      </c>
      <c r="T160" s="232">
        <f>S160*H160</f>
        <v>0</v>
      </c>
      <c r="AR160" s="233" t="s">
        <v>140</v>
      </c>
      <c r="AT160" s="233" t="s">
        <v>144</v>
      </c>
      <c r="AU160" s="233" t="s">
        <v>86</v>
      </c>
      <c r="AY160" s="16" t="s">
        <v>141</v>
      </c>
      <c r="BE160" s="234">
        <f>IF(N160="základní",J160,0)</f>
        <v>0</v>
      </c>
      <c r="BF160" s="234">
        <f>IF(N160="snížená",J160,0)</f>
        <v>0</v>
      </c>
      <c r="BG160" s="234">
        <f>IF(N160="zákl. přenesená",J160,0)</f>
        <v>0</v>
      </c>
      <c r="BH160" s="234">
        <f>IF(N160="sníž. přenesená",J160,0)</f>
        <v>0</v>
      </c>
      <c r="BI160" s="234">
        <f>IF(N160="nulová",J160,0)</f>
        <v>0</v>
      </c>
      <c r="BJ160" s="16" t="s">
        <v>84</v>
      </c>
      <c r="BK160" s="234">
        <f>ROUND(I160*H160,2)</f>
        <v>0</v>
      </c>
      <c r="BL160" s="16" t="s">
        <v>140</v>
      </c>
      <c r="BM160" s="233" t="s">
        <v>891</v>
      </c>
    </row>
    <row r="161" s="1" customFormat="1">
      <c r="B161" s="37"/>
      <c r="C161" s="38"/>
      <c r="D161" s="237" t="s">
        <v>836</v>
      </c>
      <c r="E161" s="38"/>
      <c r="F161" s="286" t="s">
        <v>892</v>
      </c>
      <c r="G161" s="38"/>
      <c r="H161" s="38"/>
      <c r="I161" s="138"/>
      <c r="J161" s="38"/>
      <c r="K161" s="38"/>
      <c r="L161" s="42"/>
      <c r="M161" s="287"/>
      <c r="N161" s="85"/>
      <c r="O161" s="85"/>
      <c r="P161" s="85"/>
      <c r="Q161" s="85"/>
      <c r="R161" s="85"/>
      <c r="S161" s="85"/>
      <c r="T161" s="86"/>
      <c r="AT161" s="16" t="s">
        <v>836</v>
      </c>
      <c r="AU161" s="16" t="s">
        <v>86</v>
      </c>
    </row>
    <row r="162" s="12" customFormat="1">
      <c r="B162" s="235"/>
      <c r="C162" s="236"/>
      <c r="D162" s="237" t="s">
        <v>150</v>
      </c>
      <c r="E162" s="238" t="s">
        <v>1</v>
      </c>
      <c r="F162" s="239" t="s">
        <v>1245</v>
      </c>
      <c r="G162" s="236"/>
      <c r="H162" s="238" t="s">
        <v>1</v>
      </c>
      <c r="I162" s="240"/>
      <c r="J162" s="236"/>
      <c r="K162" s="236"/>
      <c r="L162" s="241"/>
      <c r="M162" s="242"/>
      <c r="N162" s="243"/>
      <c r="O162" s="243"/>
      <c r="P162" s="243"/>
      <c r="Q162" s="243"/>
      <c r="R162" s="243"/>
      <c r="S162" s="243"/>
      <c r="T162" s="244"/>
      <c r="AT162" s="245" t="s">
        <v>150</v>
      </c>
      <c r="AU162" s="245" t="s">
        <v>86</v>
      </c>
      <c r="AV162" s="12" t="s">
        <v>84</v>
      </c>
      <c r="AW162" s="12" t="s">
        <v>32</v>
      </c>
      <c r="AX162" s="12" t="s">
        <v>76</v>
      </c>
      <c r="AY162" s="245" t="s">
        <v>141</v>
      </c>
    </row>
    <row r="163" s="13" customFormat="1">
      <c r="B163" s="246"/>
      <c r="C163" s="247"/>
      <c r="D163" s="237" t="s">
        <v>150</v>
      </c>
      <c r="E163" s="248" t="s">
        <v>1</v>
      </c>
      <c r="F163" s="249" t="s">
        <v>1246</v>
      </c>
      <c r="G163" s="247"/>
      <c r="H163" s="250">
        <v>40.32</v>
      </c>
      <c r="I163" s="251"/>
      <c r="J163" s="247"/>
      <c r="K163" s="247"/>
      <c r="L163" s="252"/>
      <c r="M163" s="257"/>
      <c r="N163" s="258"/>
      <c r="O163" s="258"/>
      <c r="P163" s="258"/>
      <c r="Q163" s="258"/>
      <c r="R163" s="258"/>
      <c r="S163" s="258"/>
      <c r="T163" s="259"/>
      <c r="AT163" s="256" t="s">
        <v>150</v>
      </c>
      <c r="AU163" s="256" t="s">
        <v>86</v>
      </c>
      <c r="AV163" s="13" t="s">
        <v>86</v>
      </c>
      <c r="AW163" s="13" t="s">
        <v>32</v>
      </c>
      <c r="AX163" s="13" t="s">
        <v>76</v>
      </c>
      <c r="AY163" s="256" t="s">
        <v>141</v>
      </c>
    </row>
    <row r="164" s="14" customFormat="1">
      <c r="B164" s="260"/>
      <c r="C164" s="261"/>
      <c r="D164" s="237" t="s">
        <v>150</v>
      </c>
      <c r="E164" s="262" t="s">
        <v>1</v>
      </c>
      <c r="F164" s="263" t="s">
        <v>183</v>
      </c>
      <c r="G164" s="261"/>
      <c r="H164" s="264">
        <v>40.32</v>
      </c>
      <c r="I164" s="265"/>
      <c r="J164" s="261"/>
      <c r="K164" s="261"/>
      <c r="L164" s="266"/>
      <c r="M164" s="267"/>
      <c r="N164" s="268"/>
      <c r="O164" s="268"/>
      <c r="P164" s="268"/>
      <c r="Q164" s="268"/>
      <c r="R164" s="268"/>
      <c r="S164" s="268"/>
      <c r="T164" s="269"/>
      <c r="AT164" s="270" t="s">
        <v>150</v>
      </c>
      <c r="AU164" s="270" t="s">
        <v>86</v>
      </c>
      <c r="AV164" s="14" t="s">
        <v>140</v>
      </c>
      <c r="AW164" s="14" t="s">
        <v>32</v>
      </c>
      <c r="AX164" s="14" t="s">
        <v>84</v>
      </c>
      <c r="AY164" s="270" t="s">
        <v>141</v>
      </c>
    </row>
    <row r="165" s="1" customFormat="1" ht="48" customHeight="1">
      <c r="B165" s="37"/>
      <c r="C165" s="222" t="s">
        <v>246</v>
      </c>
      <c r="D165" s="222" t="s">
        <v>144</v>
      </c>
      <c r="E165" s="223" t="s">
        <v>683</v>
      </c>
      <c r="F165" s="224" t="s">
        <v>684</v>
      </c>
      <c r="G165" s="225" t="s">
        <v>264</v>
      </c>
      <c r="H165" s="226">
        <v>362.88</v>
      </c>
      <c r="I165" s="227"/>
      <c r="J165" s="228">
        <f>ROUND(I165*H165,2)</f>
        <v>0</v>
      </c>
      <c r="K165" s="224" t="s">
        <v>177</v>
      </c>
      <c r="L165" s="42"/>
      <c r="M165" s="229" t="s">
        <v>1</v>
      </c>
      <c r="N165" s="230" t="s">
        <v>41</v>
      </c>
      <c r="O165" s="85"/>
      <c r="P165" s="231">
        <f>O165*H165</f>
        <v>0</v>
      </c>
      <c r="Q165" s="231">
        <v>0</v>
      </c>
      <c r="R165" s="231">
        <f>Q165*H165</f>
        <v>0</v>
      </c>
      <c r="S165" s="231">
        <v>0</v>
      </c>
      <c r="T165" s="232">
        <f>S165*H165</f>
        <v>0</v>
      </c>
      <c r="AR165" s="233" t="s">
        <v>140</v>
      </c>
      <c r="AT165" s="233" t="s">
        <v>144</v>
      </c>
      <c r="AU165" s="233" t="s">
        <v>86</v>
      </c>
      <c r="AY165" s="16" t="s">
        <v>141</v>
      </c>
      <c r="BE165" s="234">
        <f>IF(N165="základní",J165,0)</f>
        <v>0</v>
      </c>
      <c r="BF165" s="234">
        <f>IF(N165="snížená",J165,0)</f>
        <v>0</v>
      </c>
      <c r="BG165" s="234">
        <f>IF(N165="zákl. přenesená",J165,0)</f>
        <v>0</v>
      </c>
      <c r="BH165" s="234">
        <f>IF(N165="sníž. přenesená",J165,0)</f>
        <v>0</v>
      </c>
      <c r="BI165" s="234">
        <f>IF(N165="nulová",J165,0)</f>
        <v>0</v>
      </c>
      <c r="BJ165" s="16" t="s">
        <v>84</v>
      </c>
      <c r="BK165" s="234">
        <f>ROUND(I165*H165,2)</f>
        <v>0</v>
      </c>
      <c r="BL165" s="16" t="s">
        <v>140</v>
      </c>
      <c r="BM165" s="233" t="s">
        <v>897</v>
      </c>
    </row>
    <row r="166" s="1" customFormat="1">
      <c r="B166" s="37"/>
      <c r="C166" s="38"/>
      <c r="D166" s="237" t="s">
        <v>836</v>
      </c>
      <c r="E166" s="38"/>
      <c r="F166" s="286" t="s">
        <v>892</v>
      </c>
      <c r="G166" s="38"/>
      <c r="H166" s="38"/>
      <c r="I166" s="138"/>
      <c r="J166" s="38"/>
      <c r="K166" s="38"/>
      <c r="L166" s="42"/>
      <c r="M166" s="287"/>
      <c r="N166" s="85"/>
      <c r="O166" s="85"/>
      <c r="P166" s="85"/>
      <c r="Q166" s="85"/>
      <c r="R166" s="85"/>
      <c r="S166" s="85"/>
      <c r="T166" s="86"/>
      <c r="AT166" s="16" t="s">
        <v>836</v>
      </c>
      <c r="AU166" s="16" t="s">
        <v>86</v>
      </c>
    </row>
    <row r="167" s="12" customFormat="1">
      <c r="B167" s="235"/>
      <c r="C167" s="236"/>
      <c r="D167" s="237" t="s">
        <v>150</v>
      </c>
      <c r="E167" s="238" t="s">
        <v>1</v>
      </c>
      <c r="F167" s="239" t="s">
        <v>886</v>
      </c>
      <c r="G167" s="236"/>
      <c r="H167" s="238" t="s">
        <v>1</v>
      </c>
      <c r="I167" s="240"/>
      <c r="J167" s="236"/>
      <c r="K167" s="236"/>
      <c r="L167" s="241"/>
      <c r="M167" s="242"/>
      <c r="N167" s="243"/>
      <c r="O167" s="243"/>
      <c r="P167" s="243"/>
      <c r="Q167" s="243"/>
      <c r="R167" s="243"/>
      <c r="S167" s="243"/>
      <c r="T167" s="244"/>
      <c r="AT167" s="245" t="s">
        <v>150</v>
      </c>
      <c r="AU167" s="245" t="s">
        <v>86</v>
      </c>
      <c r="AV167" s="12" t="s">
        <v>84</v>
      </c>
      <c r="AW167" s="12" t="s">
        <v>32</v>
      </c>
      <c r="AX167" s="12" t="s">
        <v>76</v>
      </c>
      <c r="AY167" s="245" t="s">
        <v>141</v>
      </c>
    </row>
    <row r="168" s="13" customFormat="1">
      <c r="B168" s="246"/>
      <c r="C168" s="247"/>
      <c r="D168" s="237" t="s">
        <v>150</v>
      </c>
      <c r="E168" s="248" t="s">
        <v>1</v>
      </c>
      <c r="F168" s="249" t="s">
        <v>1247</v>
      </c>
      <c r="G168" s="247"/>
      <c r="H168" s="250">
        <v>362.88</v>
      </c>
      <c r="I168" s="251"/>
      <c r="J168" s="247"/>
      <c r="K168" s="247"/>
      <c r="L168" s="252"/>
      <c r="M168" s="257"/>
      <c r="N168" s="258"/>
      <c r="O168" s="258"/>
      <c r="P168" s="258"/>
      <c r="Q168" s="258"/>
      <c r="R168" s="258"/>
      <c r="S168" s="258"/>
      <c r="T168" s="259"/>
      <c r="AT168" s="256" t="s">
        <v>150</v>
      </c>
      <c r="AU168" s="256" t="s">
        <v>86</v>
      </c>
      <c r="AV168" s="13" t="s">
        <v>86</v>
      </c>
      <c r="AW168" s="13" t="s">
        <v>32</v>
      </c>
      <c r="AX168" s="13" t="s">
        <v>84</v>
      </c>
      <c r="AY168" s="256" t="s">
        <v>141</v>
      </c>
    </row>
    <row r="169" s="1" customFormat="1" ht="24" customHeight="1">
      <c r="B169" s="37"/>
      <c r="C169" s="222" t="s">
        <v>252</v>
      </c>
      <c r="D169" s="222" t="s">
        <v>144</v>
      </c>
      <c r="E169" s="223" t="s">
        <v>899</v>
      </c>
      <c r="F169" s="224" t="s">
        <v>900</v>
      </c>
      <c r="G169" s="225" t="s">
        <v>264</v>
      </c>
      <c r="H169" s="226">
        <v>40.32</v>
      </c>
      <c r="I169" s="227"/>
      <c r="J169" s="228">
        <f>ROUND(I169*H169,2)</f>
        <v>0</v>
      </c>
      <c r="K169" s="224" t="s">
        <v>1</v>
      </c>
      <c r="L169" s="42"/>
      <c r="M169" s="229" t="s">
        <v>1</v>
      </c>
      <c r="N169" s="230" t="s">
        <v>41</v>
      </c>
      <c r="O169" s="85"/>
      <c r="P169" s="231">
        <f>O169*H169</f>
        <v>0</v>
      </c>
      <c r="Q169" s="231">
        <v>0</v>
      </c>
      <c r="R169" s="231">
        <f>Q169*H169</f>
        <v>0</v>
      </c>
      <c r="S169" s="231">
        <v>0</v>
      </c>
      <c r="T169" s="232">
        <f>S169*H169</f>
        <v>0</v>
      </c>
      <c r="AR169" s="233" t="s">
        <v>140</v>
      </c>
      <c r="AT169" s="233" t="s">
        <v>144</v>
      </c>
      <c r="AU169" s="233" t="s">
        <v>86</v>
      </c>
      <c r="AY169" s="16" t="s">
        <v>141</v>
      </c>
      <c r="BE169" s="234">
        <f>IF(N169="základní",J169,0)</f>
        <v>0</v>
      </c>
      <c r="BF169" s="234">
        <f>IF(N169="snížená",J169,0)</f>
        <v>0</v>
      </c>
      <c r="BG169" s="234">
        <f>IF(N169="zákl. přenesená",J169,0)</f>
        <v>0</v>
      </c>
      <c r="BH169" s="234">
        <f>IF(N169="sníž. přenesená",J169,0)</f>
        <v>0</v>
      </c>
      <c r="BI169" s="234">
        <f>IF(N169="nulová",J169,0)</f>
        <v>0</v>
      </c>
      <c r="BJ169" s="16" t="s">
        <v>84</v>
      </c>
      <c r="BK169" s="234">
        <f>ROUND(I169*H169,2)</f>
        <v>0</v>
      </c>
      <c r="BL169" s="16" t="s">
        <v>140</v>
      </c>
      <c r="BM169" s="233" t="s">
        <v>901</v>
      </c>
    </row>
    <row r="170" s="12" customFormat="1">
      <c r="B170" s="235"/>
      <c r="C170" s="236"/>
      <c r="D170" s="237" t="s">
        <v>150</v>
      </c>
      <c r="E170" s="238" t="s">
        <v>1</v>
      </c>
      <c r="F170" s="239" t="s">
        <v>1248</v>
      </c>
      <c r="G170" s="236"/>
      <c r="H170" s="238" t="s">
        <v>1</v>
      </c>
      <c r="I170" s="240"/>
      <c r="J170" s="236"/>
      <c r="K170" s="236"/>
      <c r="L170" s="241"/>
      <c r="M170" s="242"/>
      <c r="N170" s="243"/>
      <c r="O170" s="243"/>
      <c r="P170" s="243"/>
      <c r="Q170" s="243"/>
      <c r="R170" s="243"/>
      <c r="S170" s="243"/>
      <c r="T170" s="244"/>
      <c r="AT170" s="245" t="s">
        <v>150</v>
      </c>
      <c r="AU170" s="245" t="s">
        <v>86</v>
      </c>
      <c r="AV170" s="12" t="s">
        <v>84</v>
      </c>
      <c r="AW170" s="12" t="s">
        <v>32</v>
      </c>
      <c r="AX170" s="12" t="s">
        <v>76</v>
      </c>
      <c r="AY170" s="245" t="s">
        <v>141</v>
      </c>
    </row>
    <row r="171" s="13" customFormat="1">
      <c r="B171" s="246"/>
      <c r="C171" s="247"/>
      <c r="D171" s="237" t="s">
        <v>150</v>
      </c>
      <c r="E171" s="248" t="s">
        <v>1</v>
      </c>
      <c r="F171" s="249" t="s">
        <v>1246</v>
      </c>
      <c r="G171" s="247"/>
      <c r="H171" s="250">
        <v>40.32</v>
      </c>
      <c r="I171" s="251"/>
      <c r="J171" s="247"/>
      <c r="K171" s="247"/>
      <c r="L171" s="252"/>
      <c r="M171" s="257"/>
      <c r="N171" s="258"/>
      <c r="O171" s="258"/>
      <c r="P171" s="258"/>
      <c r="Q171" s="258"/>
      <c r="R171" s="258"/>
      <c r="S171" s="258"/>
      <c r="T171" s="259"/>
      <c r="AT171" s="256" t="s">
        <v>150</v>
      </c>
      <c r="AU171" s="256" t="s">
        <v>86</v>
      </c>
      <c r="AV171" s="13" t="s">
        <v>86</v>
      </c>
      <c r="AW171" s="13" t="s">
        <v>32</v>
      </c>
      <c r="AX171" s="13" t="s">
        <v>76</v>
      </c>
      <c r="AY171" s="256" t="s">
        <v>141</v>
      </c>
    </row>
    <row r="172" s="14" customFormat="1">
      <c r="B172" s="260"/>
      <c r="C172" s="261"/>
      <c r="D172" s="237" t="s">
        <v>150</v>
      </c>
      <c r="E172" s="262" t="s">
        <v>1</v>
      </c>
      <c r="F172" s="263" t="s">
        <v>183</v>
      </c>
      <c r="G172" s="261"/>
      <c r="H172" s="264">
        <v>40.32</v>
      </c>
      <c r="I172" s="265"/>
      <c r="J172" s="261"/>
      <c r="K172" s="261"/>
      <c r="L172" s="266"/>
      <c r="M172" s="267"/>
      <c r="N172" s="268"/>
      <c r="O172" s="268"/>
      <c r="P172" s="268"/>
      <c r="Q172" s="268"/>
      <c r="R172" s="268"/>
      <c r="S172" s="268"/>
      <c r="T172" s="269"/>
      <c r="AT172" s="270" t="s">
        <v>150</v>
      </c>
      <c r="AU172" s="270" t="s">
        <v>86</v>
      </c>
      <c r="AV172" s="14" t="s">
        <v>140</v>
      </c>
      <c r="AW172" s="14" t="s">
        <v>32</v>
      </c>
      <c r="AX172" s="14" t="s">
        <v>84</v>
      </c>
      <c r="AY172" s="270" t="s">
        <v>141</v>
      </c>
    </row>
    <row r="173" s="11" customFormat="1" ht="25.92" customHeight="1">
      <c r="B173" s="206"/>
      <c r="C173" s="207"/>
      <c r="D173" s="208" t="s">
        <v>75</v>
      </c>
      <c r="E173" s="209" t="s">
        <v>198</v>
      </c>
      <c r="F173" s="209" t="s">
        <v>317</v>
      </c>
      <c r="G173" s="207"/>
      <c r="H173" s="207"/>
      <c r="I173" s="210"/>
      <c r="J173" s="211">
        <f>BK173</f>
        <v>0</v>
      </c>
      <c r="K173" s="207"/>
      <c r="L173" s="212"/>
      <c r="M173" s="213"/>
      <c r="N173" s="214"/>
      <c r="O173" s="214"/>
      <c r="P173" s="215">
        <f>SUM(P174:P185)</f>
        <v>0</v>
      </c>
      <c r="Q173" s="214"/>
      <c r="R173" s="215">
        <f>SUM(R174:R185)</f>
        <v>92.774000000000001</v>
      </c>
      <c r="S173" s="214"/>
      <c r="T173" s="216">
        <f>SUM(T174:T185)</f>
        <v>0</v>
      </c>
      <c r="AR173" s="217" t="s">
        <v>84</v>
      </c>
      <c r="AT173" s="218" t="s">
        <v>75</v>
      </c>
      <c r="AU173" s="218" t="s">
        <v>76</v>
      </c>
      <c r="AY173" s="217" t="s">
        <v>141</v>
      </c>
      <c r="BK173" s="219">
        <f>SUM(BK174:BK185)</f>
        <v>0</v>
      </c>
    </row>
    <row r="174" s="1" customFormat="1" ht="24" customHeight="1">
      <c r="B174" s="37"/>
      <c r="C174" s="222" t="s">
        <v>260</v>
      </c>
      <c r="D174" s="222" t="s">
        <v>144</v>
      </c>
      <c r="E174" s="223" t="s">
        <v>1249</v>
      </c>
      <c r="F174" s="224" t="s">
        <v>1250</v>
      </c>
      <c r="G174" s="225" t="s">
        <v>176</v>
      </c>
      <c r="H174" s="226">
        <v>660</v>
      </c>
      <c r="I174" s="227"/>
      <c r="J174" s="228">
        <f>ROUND(I174*H174,2)</f>
        <v>0</v>
      </c>
      <c r="K174" s="224" t="s">
        <v>186</v>
      </c>
      <c r="L174" s="42"/>
      <c r="M174" s="229" t="s">
        <v>1</v>
      </c>
      <c r="N174" s="230" t="s">
        <v>41</v>
      </c>
      <c r="O174" s="85"/>
      <c r="P174" s="231">
        <f>O174*H174</f>
        <v>0</v>
      </c>
      <c r="Q174" s="231">
        <v>0</v>
      </c>
      <c r="R174" s="231">
        <f>Q174*H174</f>
        <v>0</v>
      </c>
      <c r="S174" s="231">
        <v>0</v>
      </c>
      <c r="T174" s="232">
        <f>S174*H174</f>
        <v>0</v>
      </c>
      <c r="AR174" s="233" t="s">
        <v>140</v>
      </c>
      <c r="AT174" s="233" t="s">
        <v>144</v>
      </c>
      <c r="AU174" s="233" t="s">
        <v>84</v>
      </c>
      <c r="AY174" s="16" t="s">
        <v>141</v>
      </c>
      <c r="BE174" s="234">
        <f>IF(N174="základní",J174,0)</f>
        <v>0</v>
      </c>
      <c r="BF174" s="234">
        <f>IF(N174="snížená",J174,0)</f>
        <v>0</v>
      </c>
      <c r="BG174" s="234">
        <f>IF(N174="zákl. přenesená",J174,0)</f>
        <v>0</v>
      </c>
      <c r="BH174" s="234">
        <f>IF(N174="sníž. přenesená",J174,0)</f>
        <v>0</v>
      </c>
      <c r="BI174" s="234">
        <f>IF(N174="nulová",J174,0)</f>
        <v>0</v>
      </c>
      <c r="BJ174" s="16" t="s">
        <v>84</v>
      </c>
      <c r="BK174" s="234">
        <f>ROUND(I174*H174,2)</f>
        <v>0</v>
      </c>
      <c r="BL174" s="16" t="s">
        <v>140</v>
      </c>
      <c r="BM174" s="233" t="s">
        <v>1251</v>
      </c>
    </row>
    <row r="175" s="13" customFormat="1">
      <c r="B175" s="246"/>
      <c r="C175" s="247"/>
      <c r="D175" s="237" t="s">
        <v>150</v>
      </c>
      <c r="E175" s="248" t="s">
        <v>1</v>
      </c>
      <c r="F175" s="249" t="s">
        <v>1252</v>
      </c>
      <c r="G175" s="247"/>
      <c r="H175" s="250">
        <v>660</v>
      </c>
      <c r="I175" s="251"/>
      <c r="J175" s="247"/>
      <c r="K175" s="247"/>
      <c r="L175" s="252"/>
      <c r="M175" s="257"/>
      <c r="N175" s="258"/>
      <c r="O175" s="258"/>
      <c r="P175" s="258"/>
      <c r="Q175" s="258"/>
      <c r="R175" s="258"/>
      <c r="S175" s="258"/>
      <c r="T175" s="259"/>
      <c r="AT175" s="256" t="s">
        <v>150</v>
      </c>
      <c r="AU175" s="256" t="s">
        <v>84</v>
      </c>
      <c r="AV175" s="13" t="s">
        <v>86</v>
      </c>
      <c r="AW175" s="13" t="s">
        <v>32</v>
      </c>
      <c r="AX175" s="13" t="s">
        <v>84</v>
      </c>
      <c r="AY175" s="256" t="s">
        <v>141</v>
      </c>
    </row>
    <row r="176" s="1" customFormat="1" ht="16.5" customHeight="1">
      <c r="B176" s="37"/>
      <c r="C176" s="271" t="s">
        <v>267</v>
      </c>
      <c r="D176" s="271" t="s">
        <v>261</v>
      </c>
      <c r="E176" s="272" t="s">
        <v>939</v>
      </c>
      <c r="F176" s="273" t="s">
        <v>940</v>
      </c>
      <c r="G176" s="274" t="s">
        <v>176</v>
      </c>
      <c r="H176" s="275">
        <v>15</v>
      </c>
      <c r="I176" s="276"/>
      <c r="J176" s="277">
        <f>ROUND(I176*H176,2)</f>
        <v>0</v>
      </c>
      <c r="K176" s="273" t="s">
        <v>177</v>
      </c>
      <c r="L176" s="278"/>
      <c r="M176" s="279" t="s">
        <v>1</v>
      </c>
      <c r="N176" s="280" t="s">
        <v>41</v>
      </c>
      <c r="O176" s="85"/>
      <c r="P176" s="231">
        <f>O176*H176</f>
        <v>0</v>
      </c>
      <c r="Q176" s="231">
        <v>0.17599999999999999</v>
      </c>
      <c r="R176" s="231">
        <f>Q176*H176</f>
        <v>2.6399999999999997</v>
      </c>
      <c r="S176" s="231">
        <v>0</v>
      </c>
      <c r="T176" s="232">
        <f>S176*H176</f>
        <v>0</v>
      </c>
      <c r="AR176" s="233" t="s">
        <v>228</v>
      </c>
      <c r="AT176" s="233" t="s">
        <v>261</v>
      </c>
      <c r="AU176" s="233" t="s">
        <v>84</v>
      </c>
      <c r="AY176" s="16" t="s">
        <v>141</v>
      </c>
      <c r="BE176" s="234">
        <f>IF(N176="základní",J176,0)</f>
        <v>0</v>
      </c>
      <c r="BF176" s="234">
        <f>IF(N176="snížená",J176,0)</f>
        <v>0</v>
      </c>
      <c r="BG176" s="234">
        <f>IF(N176="zákl. přenesená",J176,0)</f>
        <v>0</v>
      </c>
      <c r="BH176" s="234">
        <f>IF(N176="sníž. přenesená",J176,0)</f>
        <v>0</v>
      </c>
      <c r="BI176" s="234">
        <f>IF(N176="nulová",J176,0)</f>
        <v>0</v>
      </c>
      <c r="BJ176" s="16" t="s">
        <v>84</v>
      </c>
      <c r="BK176" s="234">
        <f>ROUND(I176*H176,2)</f>
        <v>0</v>
      </c>
      <c r="BL176" s="16" t="s">
        <v>140</v>
      </c>
      <c r="BM176" s="233" t="s">
        <v>1253</v>
      </c>
    </row>
    <row r="177" s="12" customFormat="1">
      <c r="B177" s="235"/>
      <c r="C177" s="236"/>
      <c r="D177" s="237" t="s">
        <v>150</v>
      </c>
      <c r="E177" s="238" t="s">
        <v>1</v>
      </c>
      <c r="F177" s="239" t="s">
        <v>1254</v>
      </c>
      <c r="G177" s="236"/>
      <c r="H177" s="238" t="s">
        <v>1</v>
      </c>
      <c r="I177" s="240"/>
      <c r="J177" s="236"/>
      <c r="K177" s="236"/>
      <c r="L177" s="241"/>
      <c r="M177" s="242"/>
      <c r="N177" s="243"/>
      <c r="O177" s="243"/>
      <c r="P177" s="243"/>
      <c r="Q177" s="243"/>
      <c r="R177" s="243"/>
      <c r="S177" s="243"/>
      <c r="T177" s="244"/>
      <c r="AT177" s="245" t="s">
        <v>150</v>
      </c>
      <c r="AU177" s="245" t="s">
        <v>84</v>
      </c>
      <c r="AV177" s="12" t="s">
        <v>84</v>
      </c>
      <c r="AW177" s="12" t="s">
        <v>32</v>
      </c>
      <c r="AX177" s="12" t="s">
        <v>76</v>
      </c>
      <c r="AY177" s="245" t="s">
        <v>141</v>
      </c>
    </row>
    <row r="178" s="13" customFormat="1">
      <c r="B178" s="246"/>
      <c r="C178" s="247"/>
      <c r="D178" s="237" t="s">
        <v>150</v>
      </c>
      <c r="E178" s="248" t="s">
        <v>1</v>
      </c>
      <c r="F178" s="249" t="s">
        <v>8</v>
      </c>
      <c r="G178" s="247"/>
      <c r="H178" s="250">
        <v>15</v>
      </c>
      <c r="I178" s="251"/>
      <c r="J178" s="247"/>
      <c r="K178" s="247"/>
      <c r="L178" s="252"/>
      <c r="M178" s="257"/>
      <c r="N178" s="258"/>
      <c r="O178" s="258"/>
      <c r="P178" s="258"/>
      <c r="Q178" s="258"/>
      <c r="R178" s="258"/>
      <c r="S178" s="258"/>
      <c r="T178" s="259"/>
      <c r="AT178" s="256" t="s">
        <v>150</v>
      </c>
      <c r="AU178" s="256" t="s">
        <v>84</v>
      </c>
      <c r="AV178" s="13" t="s">
        <v>86</v>
      </c>
      <c r="AW178" s="13" t="s">
        <v>32</v>
      </c>
      <c r="AX178" s="13" t="s">
        <v>84</v>
      </c>
      <c r="AY178" s="256" t="s">
        <v>141</v>
      </c>
    </row>
    <row r="179" s="1" customFormat="1" ht="16.5" customHeight="1">
      <c r="B179" s="37"/>
      <c r="C179" s="271" t="s">
        <v>275</v>
      </c>
      <c r="D179" s="271" t="s">
        <v>261</v>
      </c>
      <c r="E179" s="272" t="s">
        <v>928</v>
      </c>
      <c r="F179" s="273" t="s">
        <v>929</v>
      </c>
      <c r="G179" s="274" t="s">
        <v>176</v>
      </c>
      <c r="H179" s="275">
        <v>150</v>
      </c>
      <c r="I179" s="276"/>
      <c r="J179" s="277">
        <f>ROUND(I179*H179,2)</f>
        <v>0</v>
      </c>
      <c r="K179" s="273" t="s">
        <v>177</v>
      </c>
      <c r="L179" s="278"/>
      <c r="M179" s="279" t="s">
        <v>1</v>
      </c>
      <c r="N179" s="280" t="s">
        <v>41</v>
      </c>
      <c r="O179" s="85"/>
      <c r="P179" s="231">
        <f>O179*H179</f>
        <v>0</v>
      </c>
      <c r="Q179" s="231">
        <v>0.17599999999999999</v>
      </c>
      <c r="R179" s="231">
        <f>Q179*H179</f>
        <v>26.399999999999999</v>
      </c>
      <c r="S179" s="231">
        <v>0</v>
      </c>
      <c r="T179" s="232">
        <f>S179*H179</f>
        <v>0</v>
      </c>
      <c r="AR179" s="233" t="s">
        <v>228</v>
      </c>
      <c r="AT179" s="233" t="s">
        <v>261</v>
      </c>
      <c r="AU179" s="233" t="s">
        <v>84</v>
      </c>
      <c r="AY179" s="16" t="s">
        <v>141</v>
      </c>
      <c r="BE179" s="234">
        <f>IF(N179="základní",J179,0)</f>
        <v>0</v>
      </c>
      <c r="BF179" s="234">
        <f>IF(N179="snížená",J179,0)</f>
        <v>0</v>
      </c>
      <c r="BG179" s="234">
        <f>IF(N179="zákl. přenesená",J179,0)</f>
        <v>0</v>
      </c>
      <c r="BH179" s="234">
        <f>IF(N179="sníž. přenesená",J179,0)</f>
        <v>0</v>
      </c>
      <c r="BI179" s="234">
        <f>IF(N179="nulová",J179,0)</f>
        <v>0</v>
      </c>
      <c r="BJ179" s="16" t="s">
        <v>84</v>
      </c>
      <c r="BK179" s="234">
        <f>ROUND(I179*H179,2)</f>
        <v>0</v>
      </c>
      <c r="BL179" s="16" t="s">
        <v>140</v>
      </c>
      <c r="BM179" s="233" t="s">
        <v>1255</v>
      </c>
    </row>
    <row r="180" s="13" customFormat="1">
      <c r="B180" s="246"/>
      <c r="C180" s="247"/>
      <c r="D180" s="237" t="s">
        <v>150</v>
      </c>
      <c r="E180" s="248" t="s">
        <v>1</v>
      </c>
      <c r="F180" s="249" t="s">
        <v>1241</v>
      </c>
      <c r="G180" s="247"/>
      <c r="H180" s="250">
        <v>150</v>
      </c>
      <c r="I180" s="251"/>
      <c r="J180" s="247"/>
      <c r="K180" s="247"/>
      <c r="L180" s="252"/>
      <c r="M180" s="257"/>
      <c r="N180" s="258"/>
      <c r="O180" s="258"/>
      <c r="P180" s="258"/>
      <c r="Q180" s="258"/>
      <c r="R180" s="258"/>
      <c r="S180" s="258"/>
      <c r="T180" s="259"/>
      <c r="AT180" s="256" t="s">
        <v>150</v>
      </c>
      <c r="AU180" s="256" t="s">
        <v>84</v>
      </c>
      <c r="AV180" s="13" t="s">
        <v>86</v>
      </c>
      <c r="AW180" s="13" t="s">
        <v>32</v>
      </c>
      <c r="AX180" s="13" t="s">
        <v>84</v>
      </c>
      <c r="AY180" s="256" t="s">
        <v>141</v>
      </c>
    </row>
    <row r="181" s="1" customFormat="1" ht="24" customHeight="1">
      <c r="B181" s="37"/>
      <c r="C181" s="271" t="s">
        <v>8</v>
      </c>
      <c r="D181" s="271" t="s">
        <v>261</v>
      </c>
      <c r="E181" s="272" t="s">
        <v>943</v>
      </c>
      <c r="F181" s="273" t="s">
        <v>944</v>
      </c>
      <c r="G181" s="274" t="s">
        <v>176</v>
      </c>
      <c r="H181" s="275">
        <v>55</v>
      </c>
      <c r="I181" s="276"/>
      <c r="J181" s="277">
        <f>ROUND(I181*H181,2)</f>
        <v>0</v>
      </c>
      <c r="K181" s="273" t="s">
        <v>1</v>
      </c>
      <c r="L181" s="278"/>
      <c r="M181" s="279" t="s">
        <v>1</v>
      </c>
      <c r="N181" s="280" t="s">
        <v>41</v>
      </c>
      <c r="O181" s="85"/>
      <c r="P181" s="231">
        <f>O181*H181</f>
        <v>0</v>
      </c>
      <c r="Q181" s="231">
        <v>0.13100000000000001</v>
      </c>
      <c r="R181" s="231">
        <f>Q181*H181</f>
        <v>7.2050000000000001</v>
      </c>
      <c r="S181" s="231">
        <v>0</v>
      </c>
      <c r="T181" s="232">
        <f>S181*H181</f>
        <v>0</v>
      </c>
      <c r="AR181" s="233" t="s">
        <v>228</v>
      </c>
      <c r="AT181" s="233" t="s">
        <v>261</v>
      </c>
      <c r="AU181" s="233" t="s">
        <v>84</v>
      </c>
      <c r="AY181" s="16" t="s">
        <v>141</v>
      </c>
      <c r="BE181" s="234">
        <f>IF(N181="základní",J181,0)</f>
        <v>0</v>
      </c>
      <c r="BF181" s="234">
        <f>IF(N181="snížená",J181,0)</f>
        <v>0</v>
      </c>
      <c r="BG181" s="234">
        <f>IF(N181="zákl. přenesená",J181,0)</f>
        <v>0</v>
      </c>
      <c r="BH181" s="234">
        <f>IF(N181="sníž. přenesená",J181,0)</f>
        <v>0</v>
      </c>
      <c r="BI181" s="234">
        <f>IF(N181="nulová",J181,0)</f>
        <v>0</v>
      </c>
      <c r="BJ181" s="16" t="s">
        <v>84</v>
      </c>
      <c r="BK181" s="234">
        <f>ROUND(I181*H181,2)</f>
        <v>0</v>
      </c>
      <c r="BL181" s="16" t="s">
        <v>140</v>
      </c>
      <c r="BM181" s="233" t="s">
        <v>1256</v>
      </c>
    </row>
    <row r="182" s="13" customFormat="1">
      <c r="B182" s="246"/>
      <c r="C182" s="247"/>
      <c r="D182" s="237" t="s">
        <v>150</v>
      </c>
      <c r="E182" s="248" t="s">
        <v>1</v>
      </c>
      <c r="F182" s="249" t="s">
        <v>588</v>
      </c>
      <c r="G182" s="247"/>
      <c r="H182" s="250">
        <v>55</v>
      </c>
      <c r="I182" s="251"/>
      <c r="J182" s="247"/>
      <c r="K182" s="247"/>
      <c r="L182" s="252"/>
      <c r="M182" s="257"/>
      <c r="N182" s="258"/>
      <c r="O182" s="258"/>
      <c r="P182" s="258"/>
      <c r="Q182" s="258"/>
      <c r="R182" s="258"/>
      <c r="S182" s="258"/>
      <c r="T182" s="259"/>
      <c r="AT182" s="256" t="s">
        <v>150</v>
      </c>
      <c r="AU182" s="256" t="s">
        <v>84</v>
      </c>
      <c r="AV182" s="13" t="s">
        <v>86</v>
      </c>
      <c r="AW182" s="13" t="s">
        <v>32</v>
      </c>
      <c r="AX182" s="13" t="s">
        <v>84</v>
      </c>
      <c r="AY182" s="256" t="s">
        <v>141</v>
      </c>
    </row>
    <row r="183" s="1" customFormat="1" ht="72" customHeight="1">
      <c r="B183" s="37"/>
      <c r="C183" s="222" t="s">
        <v>291</v>
      </c>
      <c r="D183" s="222" t="s">
        <v>144</v>
      </c>
      <c r="E183" s="223" t="s">
        <v>913</v>
      </c>
      <c r="F183" s="224" t="s">
        <v>914</v>
      </c>
      <c r="G183" s="225" t="s">
        <v>176</v>
      </c>
      <c r="H183" s="226">
        <v>660</v>
      </c>
      <c r="I183" s="227"/>
      <c r="J183" s="228">
        <f>ROUND(I183*H183,2)</f>
        <v>0</v>
      </c>
      <c r="K183" s="224" t="s">
        <v>177</v>
      </c>
      <c r="L183" s="42"/>
      <c r="M183" s="229" t="s">
        <v>1</v>
      </c>
      <c r="N183" s="230" t="s">
        <v>41</v>
      </c>
      <c r="O183" s="85"/>
      <c r="P183" s="231">
        <f>O183*H183</f>
        <v>0</v>
      </c>
      <c r="Q183" s="231">
        <v>0.085650000000000004</v>
      </c>
      <c r="R183" s="231">
        <f>Q183*H183</f>
        <v>56.529000000000003</v>
      </c>
      <c r="S183" s="231">
        <v>0</v>
      </c>
      <c r="T183" s="232">
        <f>S183*H183</f>
        <v>0</v>
      </c>
      <c r="AR183" s="233" t="s">
        <v>140</v>
      </c>
      <c r="AT183" s="233" t="s">
        <v>144</v>
      </c>
      <c r="AU183" s="233" t="s">
        <v>84</v>
      </c>
      <c r="AY183" s="16" t="s">
        <v>141</v>
      </c>
      <c r="BE183" s="234">
        <f>IF(N183="základní",J183,0)</f>
        <v>0</v>
      </c>
      <c r="BF183" s="234">
        <f>IF(N183="snížená",J183,0)</f>
        <v>0</v>
      </c>
      <c r="BG183" s="234">
        <f>IF(N183="zákl. přenesená",J183,0)</f>
        <v>0</v>
      </c>
      <c r="BH183" s="234">
        <f>IF(N183="sníž. přenesená",J183,0)</f>
        <v>0</v>
      </c>
      <c r="BI183" s="234">
        <f>IF(N183="nulová",J183,0)</f>
        <v>0</v>
      </c>
      <c r="BJ183" s="16" t="s">
        <v>84</v>
      </c>
      <c r="BK183" s="234">
        <f>ROUND(I183*H183,2)</f>
        <v>0</v>
      </c>
      <c r="BL183" s="16" t="s">
        <v>140</v>
      </c>
      <c r="BM183" s="233" t="s">
        <v>1257</v>
      </c>
    </row>
    <row r="184" s="1" customFormat="1">
      <c r="B184" s="37"/>
      <c r="C184" s="38"/>
      <c r="D184" s="237" t="s">
        <v>836</v>
      </c>
      <c r="E184" s="38"/>
      <c r="F184" s="286" t="s">
        <v>916</v>
      </c>
      <c r="G184" s="38"/>
      <c r="H184" s="38"/>
      <c r="I184" s="138"/>
      <c r="J184" s="38"/>
      <c r="K184" s="38"/>
      <c r="L184" s="42"/>
      <c r="M184" s="287"/>
      <c r="N184" s="85"/>
      <c r="O184" s="85"/>
      <c r="P184" s="85"/>
      <c r="Q184" s="85"/>
      <c r="R184" s="85"/>
      <c r="S184" s="85"/>
      <c r="T184" s="86"/>
      <c r="AT184" s="16" t="s">
        <v>836</v>
      </c>
      <c r="AU184" s="16" t="s">
        <v>84</v>
      </c>
    </row>
    <row r="185" s="13" customFormat="1">
      <c r="B185" s="246"/>
      <c r="C185" s="247"/>
      <c r="D185" s="237" t="s">
        <v>150</v>
      </c>
      <c r="E185" s="248" t="s">
        <v>1</v>
      </c>
      <c r="F185" s="249" t="s">
        <v>1252</v>
      </c>
      <c r="G185" s="247"/>
      <c r="H185" s="250">
        <v>660</v>
      </c>
      <c r="I185" s="251"/>
      <c r="J185" s="247"/>
      <c r="K185" s="247"/>
      <c r="L185" s="252"/>
      <c r="M185" s="257"/>
      <c r="N185" s="258"/>
      <c r="O185" s="258"/>
      <c r="P185" s="258"/>
      <c r="Q185" s="258"/>
      <c r="R185" s="258"/>
      <c r="S185" s="258"/>
      <c r="T185" s="259"/>
      <c r="AT185" s="256" t="s">
        <v>150</v>
      </c>
      <c r="AU185" s="256" t="s">
        <v>84</v>
      </c>
      <c r="AV185" s="13" t="s">
        <v>86</v>
      </c>
      <c r="AW185" s="13" t="s">
        <v>32</v>
      </c>
      <c r="AX185" s="13" t="s">
        <v>84</v>
      </c>
      <c r="AY185" s="256" t="s">
        <v>141</v>
      </c>
    </row>
    <row r="186" s="11" customFormat="1" ht="25.92" customHeight="1">
      <c r="B186" s="206"/>
      <c r="C186" s="207"/>
      <c r="D186" s="208" t="s">
        <v>75</v>
      </c>
      <c r="E186" s="209" t="s">
        <v>228</v>
      </c>
      <c r="F186" s="209" t="s">
        <v>949</v>
      </c>
      <c r="G186" s="207"/>
      <c r="H186" s="207"/>
      <c r="I186" s="210"/>
      <c r="J186" s="211">
        <f>BK186</f>
        <v>0</v>
      </c>
      <c r="K186" s="207"/>
      <c r="L186" s="212"/>
      <c r="M186" s="213"/>
      <c r="N186" s="214"/>
      <c r="O186" s="214"/>
      <c r="P186" s="215">
        <f>SUM(P187:P194)</f>
        <v>0</v>
      </c>
      <c r="Q186" s="214"/>
      <c r="R186" s="215">
        <f>SUM(R187:R194)</f>
        <v>2.46956</v>
      </c>
      <c r="S186" s="214"/>
      <c r="T186" s="216">
        <f>SUM(T187:T194)</f>
        <v>0</v>
      </c>
      <c r="AR186" s="217" t="s">
        <v>84</v>
      </c>
      <c r="AT186" s="218" t="s">
        <v>75</v>
      </c>
      <c r="AU186" s="218" t="s">
        <v>76</v>
      </c>
      <c r="AY186" s="217" t="s">
        <v>141</v>
      </c>
      <c r="BK186" s="219">
        <f>SUM(BK187:BK194)</f>
        <v>0</v>
      </c>
    </row>
    <row r="187" s="1" customFormat="1" ht="24" customHeight="1">
      <c r="B187" s="37"/>
      <c r="C187" s="222" t="s">
        <v>296</v>
      </c>
      <c r="D187" s="222" t="s">
        <v>144</v>
      </c>
      <c r="E187" s="223" t="s">
        <v>950</v>
      </c>
      <c r="F187" s="224" t="s">
        <v>951</v>
      </c>
      <c r="G187" s="225" t="s">
        <v>240</v>
      </c>
      <c r="H187" s="226">
        <v>200</v>
      </c>
      <c r="I187" s="227"/>
      <c r="J187" s="228">
        <f>ROUND(I187*H187,2)</f>
        <v>0</v>
      </c>
      <c r="K187" s="224" t="s">
        <v>186</v>
      </c>
      <c r="L187" s="42"/>
      <c r="M187" s="229" t="s">
        <v>1</v>
      </c>
      <c r="N187" s="230" t="s">
        <v>41</v>
      </c>
      <c r="O187" s="85"/>
      <c r="P187" s="231">
        <f>O187*H187</f>
        <v>0</v>
      </c>
      <c r="Q187" s="231">
        <v>1.0000000000000001E-05</v>
      </c>
      <c r="R187" s="231">
        <f>Q187*H187</f>
        <v>0.002</v>
      </c>
      <c r="S187" s="231">
        <v>0</v>
      </c>
      <c r="T187" s="232">
        <f>S187*H187</f>
        <v>0</v>
      </c>
      <c r="AR187" s="233" t="s">
        <v>140</v>
      </c>
      <c r="AT187" s="233" t="s">
        <v>144</v>
      </c>
      <c r="AU187" s="233" t="s">
        <v>84</v>
      </c>
      <c r="AY187" s="16" t="s">
        <v>141</v>
      </c>
      <c r="BE187" s="234">
        <f>IF(N187="základní",J187,0)</f>
        <v>0</v>
      </c>
      <c r="BF187" s="234">
        <f>IF(N187="snížená",J187,0)</f>
        <v>0</v>
      </c>
      <c r="BG187" s="234">
        <f>IF(N187="zákl. přenesená",J187,0)</f>
        <v>0</v>
      </c>
      <c r="BH187" s="234">
        <f>IF(N187="sníž. přenesená",J187,0)</f>
        <v>0</v>
      </c>
      <c r="BI187" s="234">
        <f>IF(N187="nulová",J187,0)</f>
        <v>0</v>
      </c>
      <c r="BJ187" s="16" t="s">
        <v>84</v>
      </c>
      <c r="BK187" s="234">
        <f>ROUND(I187*H187,2)</f>
        <v>0</v>
      </c>
      <c r="BL187" s="16" t="s">
        <v>140</v>
      </c>
      <c r="BM187" s="233" t="s">
        <v>1258</v>
      </c>
    </row>
    <row r="188" s="1" customFormat="1">
      <c r="B188" s="37"/>
      <c r="C188" s="38"/>
      <c r="D188" s="237" t="s">
        <v>836</v>
      </c>
      <c r="E188" s="38"/>
      <c r="F188" s="286" t="s">
        <v>953</v>
      </c>
      <c r="G188" s="38"/>
      <c r="H188" s="38"/>
      <c r="I188" s="138"/>
      <c r="J188" s="38"/>
      <c r="K188" s="38"/>
      <c r="L188" s="42"/>
      <c r="M188" s="287"/>
      <c r="N188" s="85"/>
      <c r="O188" s="85"/>
      <c r="P188" s="85"/>
      <c r="Q188" s="85"/>
      <c r="R188" s="85"/>
      <c r="S188" s="85"/>
      <c r="T188" s="86"/>
      <c r="AT188" s="16" t="s">
        <v>836</v>
      </c>
      <c r="AU188" s="16" t="s">
        <v>84</v>
      </c>
    </row>
    <row r="189" s="13" customFormat="1">
      <c r="B189" s="246"/>
      <c r="C189" s="247"/>
      <c r="D189" s="237" t="s">
        <v>150</v>
      </c>
      <c r="E189" s="248" t="s">
        <v>1</v>
      </c>
      <c r="F189" s="249" t="s">
        <v>1259</v>
      </c>
      <c r="G189" s="247"/>
      <c r="H189" s="250">
        <v>200</v>
      </c>
      <c r="I189" s="251"/>
      <c r="J189" s="247"/>
      <c r="K189" s="247"/>
      <c r="L189" s="252"/>
      <c r="M189" s="257"/>
      <c r="N189" s="258"/>
      <c r="O189" s="258"/>
      <c r="P189" s="258"/>
      <c r="Q189" s="258"/>
      <c r="R189" s="258"/>
      <c r="S189" s="258"/>
      <c r="T189" s="259"/>
      <c r="AT189" s="256" t="s">
        <v>150</v>
      </c>
      <c r="AU189" s="256" t="s">
        <v>84</v>
      </c>
      <c r="AV189" s="13" t="s">
        <v>86</v>
      </c>
      <c r="AW189" s="13" t="s">
        <v>32</v>
      </c>
      <c r="AX189" s="13" t="s">
        <v>84</v>
      </c>
      <c r="AY189" s="256" t="s">
        <v>141</v>
      </c>
    </row>
    <row r="190" s="1" customFormat="1" ht="24" customHeight="1">
      <c r="B190" s="37"/>
      <c r="C190" s="271" t="s">
        <v>304</v>
      </c>
      <c r="D190" s="271" t="s">
        <v>261</v>
      </c>
      <c r="E190" s="272" t="s">
        <v>955</v>
      </c>
      <c r="F190" s="273" t="s">
        <v>956</v>
      </c>
      <c r="G190" s="274" t="s">
        <v>240</v>
      </c>
      <c r="H190" s="275">
        <v>200</v>
      </c>
      <c r="I190" s="276"/>
      <c r="J190" s="277">
        <f>ROUND(I190*H190,2)</f>
        <v>0</v>
      </c>
      <c r="K190" s="273" t="s">
        <v>186</v>
      </c>
      <c r="L190" s="278"/>
      <c r="M190" s="279" t="s">
        <v>1</v>
      </c>
      <c r="N190" s="280" t="s">
        <v>41</v>
      </c>
      <c r="O190" s="85"/>
      <c r="P190" s="231">
        <f>O190*H190</f>
        <v>0</v>
      </c>
      <c r="Q190" s="231">
        <v>0.0014499999999999999</v>
      </c>
      <c r="R190" s="231">
        <f>Q190*H190</f>
        <v>0.28999999999999998</v>
      </c>
      <c r="S190" s="231">
        <v>0</v>
      </c>
      <c r="T190" s="232">
        <f>S190*H190</f>
        <v>0</v>
      </c>
      <c r="AR190" s="233" t="s">
        <v>228</v>
      </c>
      <c r="AT190" s="233" t="s">
        <v>261</v>
      </c>
      <c r="AU190" s="233" t="s">
        <v>84</v>
      </c>
      <c r="AY190" s="16" t="s">
        <v>141</v>
      </c>
      <c r="BE190" s="234">
        <f>IF(N190="základní",J190,0)</f>
        <v>0</v>
      </c>
      <c r="BF190" s="234">
        <f>IF(N190="snížená",J190,0)</f>
        <v>0</v>
      </c>
      <c r="BG190" s="234">
        <f>IF(N190="zákl. přenesená",J190,0)</f>
        <v>0</v>
      </c>
      <c r="BH190" s="234">
        <f>IF(N190="sníž. přenesená",J190,0)</f>
        <v>0</v>
      </c>
      <c r="BI190" s="234">
        <f>IF(N190="nulová",J190,0)</f>
        <v>0</v>
      </c>
      <c r="BJ190" s="16" t="s">
        <v>84</v>
      </c>
      <c r="BK190" s="234">
        <f>ROUND(I190*H190,2)</f>
        <v>0</v>
      </c>
      <c r="BL190" s="16" t="s">
        <v>140</v>
      </c>
      <c r="BM190" s="233" t="s">
        <v>1260</v>
      </c>
    </row>
    <row r="191" s="13" customFormat="1">
      <c r="B191" s="246"/>
      <c r="C191" s="247"/>
      <c r="D191" s="237" t="s">
        <v>150</v>
      </c>
      <c r="E191" s="248" t="s">
        <v>1</v>
      </c>
      <c r="F191" s="249" t="s">
        <v>1259</v>
      </c>
      <c r="G191" s="247"/>
      <c r="H191" s="250">
        <v>200</v>
      </c>
      <c r="I191" s="251"/>
      <c r="J191" s="247"/>
      <c r="K191" s="247"/>
      <c r="L191" s="252"/>
      <c r="M191" s="257"/>
      <c r="N191" s="258"/>
      <c r="O191" s="258"/>
      <c r="P191" s="258"/>
      <c r="Q191" s="258"/>
      <c r="R191" s="258"/>
      <c r="S191" s="258"/>
      <c r="T191" s="259"/>
      <c r="AT191" s="256" t="s">
        <v>150</v>
      </c>
      <c r="AU191" s="256" t="s">
        <v>84</v>
      </c>
      <c r="AV191" s="13" t="s">
        <v>86</v>
      </c>
      <c r="AW191" s="13" t="s">
        <v>32</v>
      </c>
      <c r="AX191" s="13" t="s">
        <v>84</v>
      </c>
      <c r="AY191" s="256" t="s">
        <v>141</v>
      </c>
    </row>
    <row r="192" s="1" customFormat="1" ht="36" customHeight="1">
      <c r="B192" s="37"/>
      <c r="C192" s="222" t="s">
        <v>312</v>
      </c>
      <c r="D192" s="222" t="s">
        <v>144</v>
      </c>
      <c r="E192" s="223" t="s">
        <v>963</v>
      </c>
      <c r="F192" s="224" t="s">
        <v>964</v>
      </c>
      <c r="G192" s="225" t="s">
        <v>360</v>
      </c>
      <c r="H192" s="226">
        <v>7</v>
      </c>
      <c r="I192" s="227"/>
      <c r="J192" s="228">
        <f>ROUND(I192*H192,2)</f>
        <v>0</v>
      </c>
      <c r="K192" s="224" t="s">
        <v>186</v>
      </c>
      <c r="L192" s="42"/>
      <c r="M192" s="229" t="s">
        <v>1</v>
      </c>
      <c r="N192" s="230" t="s">
        <v>41</v>
      </c>
      <c r="O192" s="85"/>
      <c r="P192" s="231">
        <f>O192*H192</f>
        <v>0</v>
      </c>
      <c r="Q192" s="231">
        <v>0.31108000000000002</v>
      </c>
      <c r="R192" s="231">
        <f>Q192*H192</f>
        <v>2.1775600000000002</v>
      </c>
      <c r="S192" s="231">
        <v>0</v>
      </c>
      <c r="T192" s="232">
        <f>S192*H192</f>
        <v>0</v>
      </c>
      <c r="AR192" s="233" t="s">
        <v>140</v>
      </c>
      <c r="AT192" s="233" t="s">
        <v>144</v>
      </c>
      <c r="AU192" s="233" t="s">
        <v>84</v>
      </c>
      <c r="AY192" s="16" t="s">
        <v>141</v>
      </c>
      <c r="BE192" s="234">
        <f>IF(N192="základní",J192,0)</f>
        <v>0</v>
      </c>
      <c r="BF192" s="234">
        <f>IF(N192="snížená",J192,0)</f>
        <v>0</v>
      </c>
      <c r="BG192" s="234">
        <f>IF(N192="zákl. přenesená",J192,0)</f>
        <v>0</v>
      </c>
      <c r="BH192" s="234">
        <f>IF(N192="sníž. přenesená",J192,0)</f>
        <v>0</v>
      </c>
      <c r="BI192" s="234">
        <f>IF(N192="nulová",J192,0)</f>
        <v>0</v>
      </c>
      <c r="BJ192" s="16" t="s">
        <v>84</v>
      </c>
      <c r="BK192" s="234">
        <f>ROUND(I192*H192,2)</f>
        <v>0</v>
      </c>
      <c r="BL192" s="16" t="s">
        <v>140</v>
      </c>
      <c r="BM192" s="233" t="s">
        <v>1183</v>
      </c>
    </row>
    <row r="193" s="1" customFormat="1">
      <c r="B193" s="37"/>
      <c r="C193" s="38"/>
      <c r="D193" s="237" t="s">
        <v>836</v>
      </c>
      <c r="E193" s="38"/>
      <c r="F193" s="286" t="s">
        <v>966</v>
      </c>
      <c r="G193" s="38"/>
      <c r="H193" s="38"/>
      <c r="I193" s="138"/>
      <c r="J193" s="38"/>
      <c r="K193" s="38"/>
      <c r="L193" s="42"/>
      <c r="M193" s="287"/>
      <c r="N193" s="85"/>
      <c r="O193" s="85"/>
      <c r="P193" s="85"/>
      <c r="Q193" s="85"/>
      <c r="R193" s="85"/>
      <c r="S193" s="85"/>
      <c r="T193" s="86"/>
      <c r="AT193" s="16" t="s">
        <v>836</v>
      </c>
      <c r="AU193" s="16" t="s">
        <v>84</v>
      </c>
    </row>
    <row r="194" s="13" customFormat="1">
      <c r="B194" s="246"/>
      <c r="C194" s="247"/>
      <c r="D194" s="237" t="s">
        <v>150</v>
      </c>
      <c r="E194" s="248" t="s">
        <v>1</v>
      </c>
      <c r="F194" s="249" t="s">
        <v>218</v>
      </c>
      <c r="G194" s="247"/>
      <c r="H194" s="250">
        <v>7</v>
      </c>
      <c r="I194" s="251"/>
      <c r="J194" s="247"/>
      <c r="K194" s="247"/>
      <c r="L194" s="252"/>
      <c r="M194" s="257"/>
      <c r="N194" s="258"/>
      <c r="O194" s="258"/>
      <c r="P194" s="258"/>
      <c r="Q194" s="258"/>
      <c r="R194" s="258"/>
      <c r="S194" s="258"/>
      <c r="T194" s="259"/>
      <c r="AT194" s="256" t="s">
        <v>150</v>
      </c>
      <c r="AU194" s="256" t="s">
        <v>84</v>
      </c>
      <c r="AV194" s="13" t="s">
        <v>86</v>
      </c>
      <c r="AW194" s="13" t="s">
        <v>32</v>
      </c>
      <c r="AX194" s="13" t="s">
        <v>84</v>
      </c>
      <c r="AY194" s="256" t="s">
        <v>141</v>
      </c>
    </row>
    <row r="195" s="11" customFormat="1" ht="25.92" customHeight="1">
      <c r="B195" s="206"/>
      <c r="C195" s="207"/>
      <c r="D195" s="208" t="s">
        <v>75</v>
      </c>
      <c r="E195" s="209" t="s">
        <v>237</v>
      </c>
      <c r="F195" s="209" t="s">
        <v>543</v>
      </c>
      <c r="G195" s="207"/>
      <c r="H195" s="207"/>
      <c r="I195" s="210"/>
      <c r="J195" s="211">
        <f>BK195</f>
        <v>0</v>
      </c>
      <c r="K195" s="207"/>
      <c r="L195" s="212"/>
      <c r="M195" s="213"/>
      <c r="N195" s="214"/>
      <c r="O195" s="214"/>
      <c r="P195" s="215">
        <f>SUM(P196:P223)</f>
        <v>0</v>
      </c>
      <c r="Q195" s="214"/>
      <c r="R195" s="215">
        <f>SUM(R196:R223)</f>
        <v>10.828579999999999</v>
      </c>
      <c r="S195" s="214"/>
      <c r="T195" s="216">
        <f>SUM(T196:T223)</f>
        <v>0</v>
      </c>
      <c r="AR195" s="217" t="s">
        <v>84</v>
      </c>
      <c r="AT195" s="218" t="s">
        <v>75</v>
      </c>
      <c r="AU195" s="218" t="s">
        <v>76</v>
      </c>
      <c r="AY195" s="217" t="s">
        <v>141</v>
      </c>
      <c r="BK195" s="219">
        <f>SUM(BK196:BK223)</f>
        <v>0</v>
      </c>
    </row>
    <row r="196" s="1" customFormat="1" ht="16.5" customHeight="1">
      <c r="B196" s="37"/>
      <c r="C196" s="222" t="s">
        <v>318</v>
      </c>
      <c r="D196" s="222" t="s">
        <v>144</v>
      </c>
      <c r="E196" s="223" t="s">
        <v>967</v>
      </c>
      <c r="F196" s="224" t="s">
        <v>968</v>
      </c>
      <c r="G196" s="225" t="s">
        <v>969</v>
      </c>
      <c r="H196" s="226">
        <v>47</v>
      </c>
      <c r="I196" s="227"/>
      <c r="J196" s="228">
        <f>ROUND(I196*H196,2)</f>
        <v>0</v>
      </c>
      <c r="K196" s="224" t="s">
        <v>1</v>
      </c>
      <c r="L196" s="42"/>
      <c r="M196" s="229" t="s">
        <v>1</v>
      </c>
      <c r="N196" s="230" t="s">
        <v>41</v>
      </c>
      <c r="O196" s="85"/>
      <c r="P196" s="231">
        <f>O196*H196</f>
        <v>0</v>
      </c>
      <c r="Q196" s="231">
        <v>0.040079999999999998</v>
      </c>
      <c r="R196" s="231">
        <f>Q196*H196</f>
        <v>1.8837599999999999</v>
      </c>
      <c r="S196" s="231">
        <v>0</v>
      </c>
      <c r="T196" s="232">
        <f>S196*H196</f>
        <v>0</v>
      </c>
      <c r="AR196" s="233" t="s">
        <v>140</v>
      </c>
      <c r="AT196" s="233" t="s">
        <v>144</v>
      </c>
      <c r="AU196" s="233" t="s">
        <v>84</v>
      </c>
      <c r="AY196" s="16" t="s">
        <v>141</v>
      </c>
      <c r="BE196" s="234">
        <f>IF(N196="základní",J196,0)</f>
        <v>0</v>
      </c>
      <c r="BF196" s="234">
        <f>IF(N196="snížená",J196,0)</f>
        <v>0</v>
      </c>
      <c r="BG196" s="234">
        <f>IF(N196="zákl. přenesená",J196,0)</f>
        <v>0</v>
      </c>
      <c r="BH196" s="234">
        <f>IF(N196="sníž. přenesená",J196,0)</f>
        <v>0</v>
      </c>
      <c r="BI196" s="234">
        <f>IF(N196="nulová",J196,0)</f>
        <v>0</v>
      </c>
      <c r="BJ196" s="16" t="s">
        <v>84</v>
      </c>
      <c r="BK196" s="234">
        <f>ROUND(I196*H196,2)</f>
        <v>0</v>
      </c>
      <c r="BL196" s="16" t="s">
        <v>140</v>
      </c>
      <c r="BM196" s="233" t="s">
        <v>1261</v>
      </c>
    </row>
    <row r="197" s="1" customFormat="1">
      <c r="B197" s="37"/>
      <c r="C197" s="38"/>
      <c r="D197" s="237" t="s">
        <v>836</v>
      </c>
      <c r="E197" s="38"/>
      <c r="F197" s="286" t="s">
        <v>971</v>
      </c>
      <c r="G197" s="38"/>
      <c r="H197" s="38"/>
      <c r="I197" s="138"/>
      <c r="J197" s="38"/>
      <c r="K197" s="38"/>
      <c r="L197" s="42"/>
      <c r="M197" s="287"/>
      <c r="N197" s="85"/>
      <c r="O197" s="85"/>
      <c r="P197" s="85"/>
      <c r="Q197" s="85"/>
      <c r="R197" s="85"/>
      <c r="S197" s="85"/>
      <c r="T197" s="86"/>
      <c r="AT197" s="16" t="s">
        <v>836</v>
      </c>
      <c r="AU197" s="16" t="s">
        <v>84</v>
      </c>
    </row>
    <row r="198" s="12" customFormat="1">
      <c r="B198" s="235"/>
      <c r="C198" s="236"/>
      <c r="D198" s="237" t="s">
        <v>150</v>
      </c>
      <c r="E198" s="238" t="s">
        <v>1</v>
      </c>
      <c r="F198" s="239" t="s">
        <v>972</v>
      </c>
      <c r="G198" s="236"/>
      <c r="H198" s="238" t="s">
        <v>1</v>
      </c>
      <c r="I198" s="240"/>
      <c r="J198" s="236"/>
      <c r="K198" s="236"/>
      <c r="L198" s="241"/>
      <c r="M198" s="242"/>
      <c r="N198" s="243"/>
      <c r="O198" s="243"/>
      <c r="P198" s="243"/>
      <c r="Q198" s="243"/>
      <c r="R198" s="243"/>
      <c r="S198" s="243"/>
      <c r="T198" s="244"/>
      <c r="AT198" s="245" t="s">
        <v>150</v>
      </c>
      <c r="AU198" s="245" t="s">
        <v>84</v>
      </c>
      <c r="AV198" s="12" t="s">
        <v>84</v>
      </c>
      <c r="AW198" s="12" t="s">
        <v>32</v>
      </c>
      <c r="AX198" s="12" t="s">
        <v>76</v>
      </c>
      <c r="AY198" s="245" t="s">
        <v>141</v>
      </c>
    </row>
    <row r="199" s="12" customFormat="1">
      <c r="B199" s="235"/>
      <c r="C199" s="236"/>
      <c r="D199" s="237" t="s">
        <v>150</v>
      </c>
      <c r="E199" s="238" t="s">
        <v>1</v>
      </c>
      <c r="F199" s="239" t="s">
        <v>973</v>
      </c>
      <c r="G199" s="236"/>
      <c r="H199" s="238" t="s">
        <v>1</v>
      </c>
      <c r="I199" s="240"/>
      <c r="J199" s="236"/>
      <c r="K199" s="236"/>
      <c r="L199" s="241"/>
      <c r="M199" s="242"/>
      <c r="N199" s="243"/>
      <c r="O199" s="243"/>
      <c r="P199" s="243"/>
      <c r="Q199" s="243"/>
      <c r="R199" s="243"/>
      <c r="S199" s="243"/>
      <c r="T199" s="244"/>
      <c r="AT199" s="245" t="s">
        <v>150</v>
      </c>
      <c r="AU199" s="245" t="s">
        <v>84</v>
      </c>
      <c r="AV199" s="12" t="s">
        <v>84</v>
      </c>
      <c r="AW199" s="12" t="s">
        <v>32</v>
      </c>
      <c r="AX199" s="12" t="s">
        <v>76</v>
      </c>
      <c r="AY199" s="245" t="s">
        <v>141</v>
      </c>
    </row>
    <row r="200" s="12" customFormat="1">
      <c r="B200" s="235"/>
      <c r="C200" s="236"/>
      <c r="D200" s="237" t="s">
        <v>150</v>
      </c>
      <c r="E200" s="238" t="s">
        <v>1</v>
      </c>
      <c r="F200" s="239" t="s">
        <v>974</v>
      </c>
      <c r="G200" s="236"/>
      <c r="H200" s="238" t="s">
        <v>1</v>
      </c>
      <c r="I200" s="240"/>
      <c r="J200" s="236"/>
      <c r="K200" s="236"/>
      <c r="L200" s="241"/>
      <c r="M200" s="242"/>
      <c r="N200" s="243"/>
      <c r="O200" s="243"/>
      <c r="P200" s="243"/>
      <c r="Q200" s="243"/>
      <c r="R200" s="243"/>
      <c r="S200" s="243"/>
      <c r="T200" s="244"/>
      <c r="AT200" s="245" t="s">
        <v>150</v>
      </c>
      <c r="AU200" s="245" t="s">
        <v>84</v>
      </c>
      <c r="AV200" s="12" t="s">
        <v>84</v>
      </c>
      <c r="AW200" s="12" t="s">
        <v>32</v>
      </c>
      <c r="AX200" s="12" t="s">
        <v>76</v>
      </c>
      <c r="AY200" s="245" t="s">
        <v>141</v>
      </c>
    </row>
    <row r="201" s="13" customFormat="1">
      <c r="B201" s="246"/>
      <c r="C201" s="247"/>
      <c r="D201" s="237" t="s">
        <v>150</v>
      </c>
      <c r="E201" s="248" t="s">
        <v>1</v>
      </c>
      <c r="F201" s="249" t="s">
        <v>1262</v>
      </c>
      <c r="G201" s="247"/>
      <c r="H201" s="250">
        <v>47</v>
      </c>
      <c r="I201" s="251"/>
      <c r="J201" s="247"/>
      <c r="K201" s="247"/>
      <c r="L201" s="252"/>
      <c r="M201" s="257"/>
      <c r="N201" s="258"/>
      <c r="O201" s="258"/>
      <c r="P201" s="258"/>
      <c r="Q201" s="258"/>
      <c r="R201" s="258"/>
      <c r="S201" s="258"/>
      <c r="T201" s="259"/>
      <c r="AT201" s="256" t="s">
        <v>150</v>
      </c>
      <c r="AU201" s="256" t="s">
        <v>84</v>
      </c>
      <c r="AV201" s="13" t="s">
        <v>86</v>
      </c>
      <c r="AW201" s="13" t="s">
        <v>32</v>
      </c>
      <c r="AX201" s="13" t="s">
        <v>84</v>
      </c>
      <c r="AY201" s="256" t="s">
        <v>141</v>
      </c>
    </row>
    <row r="202" s="1" customFormat="1" ht="16.5" customHeight="1">
      <c r="B202" s="37"/>
      <c r="C202" s="271" t="s">
        <v>7</v>
      </c>
      <c r="D202" s="271" t="s">
        <v>261</v>
      </c>
      <c r="E202" s="272" t="s">
        <v>976</v>
      </c>
      <c r="F202" s="273" t="s">
        <v>977</v>
      </c>
      <c r="G202" s="274" t="s">
        <v>969</v>
      </c>
      <c r="H202" s="275">
        <v>47</v>
      </c>
      <c r="I202" s="276"/>
      <c r="J202" s="277">
        <f>ROUND(I202*H202,2)</f>
        <v>0</v>
      </c>
      <c r="K202" s="273" t="s">
        <v>1</v>
      </c>
      <c r="L202" s="278"/>
      <c r="M202" s="279" t="s">
        <v>1</v>
      </c>
      <c r="N202" s="280" t="s">
        <v>41</v>
      </c>
      <c r="O202" s="85"/>
      <c r="P202" s="231">
        <f>O202*H202</f>
        <v>0</v>
      </c>
      <c r="Q202" s="231">
        <v>0.050999999999999997</v>
      </c>
      <c r="R202" s="231">
        <f>Q202*H202</f>
        <v>2.3969999999999998</v>
      </c>
      <c r="S202" s="231">
        <v>0</v>
      </c>
      <c r="T202" s="232">
        <f>S202*H202</f>
        <v>0</v>
      </c>
      <c r="AR202" s="233" t="s">
        <v>228</v>
      </c>
      <c r="AT202" s="233" t="s">
        <v>261</v>
      </c>
      <c r="AU202" s="233" t="s">
        <v>84</v>
      </c>
      <c r="AY202" s="16" t="s">
        <v>141</v>
      </c>
      <c r="BE202" s="234">
        <f>IF(N202="základní",J202,0)</f>
        <v>0</v>
      </c>
      <c r="BF202" s="234">
        <f>IF(N202="snížená",J202,0)</f>
        <v>0</v>
      </c>
      <c r="BG202" s="234">
        <f>IF(N202="zákl. přenesená",J202,0)</f>
        <v>0</v>
      </c>
      <c r="BH202" s="234">
        <f>IF(N202="sníž. přenesená",J202,0)</f>
        <v>0</v>
      </c>
      <c r="BI202" s="234">
        <f>IF(N202="nulová",J202,0)</f>
        <v>0</v>
      </c>
      <c r="BJ202" s="16" t="s">
        <v>84</v>
      </c>
      <c r="BK202" s="234">
        <f>ROUND(I202*H202,2)</f>
        <v>0</v>
      </c>
      <c r="BL202" s="16" t="s">
        <v>140</v>
      </c>
      <c r="BM202" s="233" t="s">
        <v>1263</v>
      </c>
    </row>
    <row r="203" s="12" customFormat="1">
      <c r="B203" s="235"/>
      <c r="C203" s="236"/>
      <c r="D203" s="237" t="s">
        <v>150</v>
      </c>
      <c r="E203" s="238" t="s">
        <v>1</v>
      </c>
      <c r="F203" s="239" t="s">
        <v>979</v>
      </c>
      <c r="G203" s="236"/>
      <c r="H203" s="238" t="s">
        <v>1</v>
      </c>
      <c r="I203" s="240"/>
      <c r="J203" s="236"/>
      <c r="K203" s="236"/>
      <c r="L203" s="241"/>
      <c r="M203" s="242"/>
      <c r="N203" s="243"/>
      <c r="O203" s="243"/>
      <c r="P203" s="243"/>
      <c r="Q203" s="243"/>
      <c r="R203" s="243"/>
      <c r="S203" s="243"/>
      <c r="T203" s="244"/>
      <c r="AT203" s="245" t="s">
        <v>150</v>
      </c>
      <c r="AU203" s="245" t="s">
        <v>84</v>
      </c>
      <c r="AV203" s="12" t="s">
        <v>84</v>
      </c>
      <c r="AW203" s="12" t="s">
        <v>32</v>
      </c>
      <c r="AX203" s="12" t="s">
        <v>76</v>
      </c>
      <c r="AY203" s="245" t="s">
        <v>141</v>
      </c>
    </row>
    <row r="204" s="12" customFormat="1">
      <c r="B204" s="235"/>
      <c r="C204" s="236"/>
      <c r="D204" s="237" t="s">
        <v>150</v>
      </c>
      <c r="E204" s="238" t="s">
        <v>1</v>
      </c>
      <c r="F204" s="239" t="s">
        <v>980</v>
      </c>
      <c r="G204" s="236"/>
      <c r="H204" s="238" t="s">
        <v>1</v>
      </c>
      <c r="I204" s="240"/>
      <c r="J204" s="236"/>
      <c r="K204" s="236"/>
      <c r="L204" s="241"/>
      <c r="M204" s="242"/>
      <c r="N204" s="243"/>
      <c r="O204" s="243"/>
      <c r="P204" s="243"/>
      <c r="Q204" s="243"/>
      <c r="R204" s="243"/>
      <c r="S204" s="243"/>
      <c r="T204" s="244"/>
      <c r="AT204" s="245" t="s">
        <v>150</v>
      </c>
      <c r="AU204" s="245" t="s">
        <v>84</v>
      </c>
      <c r="AV204" s="12" t="s">
        <v>84</v>
      </c>
      <c r="AW204" s="12" t="s">
        <v>32</v>
      </c>
      <c r="AX204" s="12" t="s">
        <v>76</v>
      </c>
      <c r="AY204" s="245" t="s">
        <v>141</v>
      </c>
    </row>
    <row r="205" s="12" customFormat="1">
      <c r="B205" s="235"/>
      <c r="C205" s="236"/>
      <c r="D205" s="237" t="s">
        <v>150</v>
      </c>
      <c r="E205" s="238" t="s">
        <v>1</v>
      </c>
      <c r="F205" s="239" t="s">
        <v>981</v>
      </c>
      <c r="G205" s="236"/>
      <c r="H205" s="238" t="s">
        <v>1</v>
      </c>
      <c r="I205" s="240"/>
      <c r="J205" s="236"/>
      <c r="K205" s="236"/>
      <c r="L205" s="241"/>
      <c r="M205" s="242"/>
      <c r="N205" s="243"/>
      <c r="O205" s="243"/>
      <c r="P205" s="243"/>
      <c r="Q205" s="243"/>
      <c r="R205" s="243"/>
      <c r="S205" s="243"/>
      <c r="T205" s="244"/>
      <c r="AT205" s="245" t="s">
        <v>150</v>
      </c>
      <c r="AU205" s="245" t="s">
        <v>84</v>
      </c>
      <c r="AV205" s="12" t="s">
        <v>84</v>
      </c>
      <c r="AW205" s="12" t="s">
        <v>32</v>
      </c>
      <c r="AX205" s="12" t="s">
        <v>76</v>
      </c>
      <c r="AY205" s="245" t="s">
        <v>141</v>
      </c>
    </row>
    <row r="206" s="13" customFormat="1">
      <c r="B206" s="246"/>
      <c r="C206" s="247"/>
      <c r="D206" s="237" t="s">
        <v>150</v>
      </c>
      <c r="E206" s="248" t="s">
        <v>1</v>
      </c>
      <c r="F206" s="249" t="s">
        <v>1262</v>
      </c>
      <c r="G206" s="247"/>
      <c r="H206" s="250">
        <v>47</v>
      </c>
      <c r="I206" s="251"/>
      <c r="J206" s="247"/>
      <c r="K206" s="247"/>
      <c r="L206" s="252"/>
      <c r="M206" s="257"/>
      <c r="N206" s="258"/>
      <c r="O206" s="258"/>
      <c r="P206" s="258"/>
      <c r="Q206" s="258"/>
      <c r="R206" s="258"/>
      <c r="S206" s="258"/>
      <c r="T206" s="259"/>
      <c r="AT206" s="256" t="s">
        <v>150</v>
      </c>
      <c r="AU206" s="256" t="s">
        <v>84</v>
      </c>
      <c r="AV206" s="13" t="s">
        <v>86</v>
      </c>
      <c r="AW206" s="13" t="s">
        <v>32</v>
      </c>
      <c r="AX206" s="13" t="s">
        <v>84</v>
      </c>
      <c r="AY206" s="256" t="s">
        <v>141</v>
      </c>
    </row>
    <row r="207" s="1" customFormat="1" ht="16.5" customHeight="1">
      <c r="B207" s="37"/>
      <c r="C207" s="271" t="s">
        <v>333</v>
      </c>
      <c r="D207" s="271" t="s">
        <v>261</v>
      </c>
      <c r="E207" s="272" t="s">
        <v>986</v>
      </c>
      <c r="F207" s="273" t="s">
        <v>987</v>
      </c>
      <c r="G207" s="274" t="s">
        <v>360</v>
      </c>
      <c r="H207" s="275">
        <v>4</v>
      </c>
      <c r="I207" s="276"/>
      <c r="J207" s="277">
        <f>ROUND(I207*H207,2)</f>
        <v>0</v>
      </c>
      <c r="K207" s="273" t="s">
        <v>186</v>
      </c>
      <c r="L207" s="278"/>
      <c r="M207" s="279" t="s">
        <v>1</v>
      </c>
      <c r="N207" s="280" t="s">
        <v>41</v>
      </c>
      <c r="O207" s="85"/>
      <c r="P207" s="231">
        <f>O207*H207</f>
        <v>0</v>
      </c>
      <c r="Q207" s="231">
        <v>0.0040000000000000001</v>
      </c>
      <c r="R207" s="231">
        <f>Q207*H207</f>
        <v>0.016</v>
      </c>
      <c r="S207" s="231">
        <v>0</v>
      </c>
      <c r="T207" s="232">
        <f>S207*H207</f>
        <v>0</v>
      </c>
      <c r="AR207" s="233" t="s">
        <v>228</v>
      </c>
      <c r="AT207" s="233" t="s">
        <v>261</v>
      </c>
      <c r="AU207" s="233" t="s">
        <v>84</v>
      </c>
      <c r="AY207" s="16" t="s">
        <v>141</v>
      </c>
      <c r="BE207" s="234">
        <f>IF(N207="základní",J207,0)</f>
        <v>0</v>
      </c>
      <c r="BF207" s="234">
        <f>IF(N207="snížená",J207,0)</f>
        <v>0</v>
      </c>
      <c r="BG207" s="234">
        <f>IF(N207="zákl. přenesená",J207,0)</f>
        <v>0</v>
      </c>
      <c r="BH207" s="234">
        <f>IF(N207="sníž. přenesená",J207,0)</f>
        <v>0</v>
      </c>
      <c r="BI207" s="234">
        <f>IF(N207="nulová",J207,0)</f>
        <v>0</v>
      </c>
      <c r="BJ207" s="16" t="s">
        <v>84</v>
      </c>
      <c r="BK207" s="234">
        <f>ROUND(I207*H207,2)</f>
        <v>0</v>
      </c>
      <c r="BL207" s="16" t="s">
        <v>140</v>
      </c>
      <c r="BM207" s="233" t="s">
        <v>1264</v>
      </c>
    </row>
    <row r="208" s="13" customFormat="1">
      <c r="B208" s="246"/>
      <c r="C208" s="247"/>
      <c r="D208" s="237" t="s">
        <v>150</v>
      </c>
      <c r="E208" s="248" t="s">
        <v>1</v>
      </c>
      <c r="F208" s="249" t="s">
        <v>1265</v>
      </c>
      <c r="G208" s="247"/>
      <c r="H208" s="250">
        <v>4</v>
      </c>
      <c r="I208" s="251"/>
      <c r="J208" s="247"/>
      <c r="K208" s="247"/>
      <c r="L208" s="252"/>
      <c r="M208" s="257"/>
      <c r="N208" s="258"/>
      <c r="O208" s="258"/>
      <c r="P208" s="258"/>
      <c r="Q208" s="258"/>
      <c r="R208" s="258"/>
      <c r="S208" s="258"/>
      <c r="T208" s="259"/>
      <c r="AT208" s="256" t="s">
        <v>150</v>
      </c>
      <c r="AU208" s="256" t="s">
        <v>84</v>
      </c>
      <c r="AV208" s="13" t="s">
        <v>86</v>
      </c>
      <c r="AW208" s="13" t="s">
        <v>32</v>
      </c>
      <c r="AX208" s="13" t="s">
        <v>84</v>
      </c>
      <c r="AY208" s="256" t="s">
        <v>141</v>
      </c>
    </row>
    <row r="209" s="1" customFormat="1" ht="24" customHeight="1">
      <c r="B209" s="37"/>
      <c r="C209" s="222" t="s">
        <v>348</v>
      </c>
      <c r="D209" s="222" t="s">
        <v>144</v>
      </c>
      <c r="E209" s="223" t="s">
        <v>994</v>
      </c>
      <c r="F209" s="224" t="s">
        <v>995</v>
      </c>
      <c r="G209" s="225" t="s">
        <v>360</v>
      </c>
      <c r="H209" s="226">
        <v>2</v>
      </c>
      <c r="I209" s="227"/>
      <c r="J209" s="228">
        <f>ROUND(I209*H209,2)</f>
        <v>0</v>
      </c>
      <c r="K209" s="224" t="s">
        <v>1</v>
      </c>
      <c r="L209" s="42"/>
      <c r="M209" s="229" t="s">
        <v>1</v>
      </c>
      <c r="N209" s="230" t="s">
        <v>41</v>
      </c>
      <c r="O209" s="85"/>
      <c r="P209" s="231">
        <f>O209*H209</f>
        <v>0</v>
      </c>
      <c r="Q209" s="231">
        <v>0.10940999999999999</v>
      </c>
      <c r="R209" s="231">
        <f>Q209*H209</f>
        <v>0.21881999999999999</v>
      </c>
      <c r="S209" s="231">
        <v>0</v>
      </c>
      <c r="T209" s="232">
        <f>S209*H209</f>
        <v>0</v>
      </c>
      <c r="AR209" s="233" t="s">
        <v>140</v>
      </c>
      <c r="AT209" s="233" t="s">
        <v>144</v>
      </c>
      <c r="AU209" s="233" t="s">
        <v>84</v>
      </c>
      <c r="AY209" s="16" t="s">
        <v>141</v>
      </c>
      <c r="BE209" s="234">
        <f>IF(N209="základní",J209,0)</f>
        <v>0</v>
      </c>
      <c r="BF209" s="234">
        <f>IF(N209="snížená",J209,0)</f>
        <v>0</v>
      </c>
      <c r="BG209" s="234">
        <f>IF(N209="zákl. přenesená",J209,0)</f>
        <v>0</v>
      </c>
      <c r="BH209" s="234">
        <f>IF(N209="sníž. přenesená",J209,0)</f>
        <v>0</v>
      </c>
      <c r="BI209" s="234">
        <f>IF(N209="nulová",J209,0)</f>
        <v>0</v>
      </c>
      <c r="BJ209" s="16" t="s">
        <v>84</v>
      </c>
      <c r="BK209" s="234">
        <f>ROUND(I209*H209,2)</f>
        <v>0</v>
      </c>
      <c r="BL209" s="16" t="s">
        <v>140</v>
      </c>
      <c r="BM209" s="233" t="s">
        <v>996</v>
      </c>
    </row>
    <row r="210" s="1" customFormat="1">
      <c r="B210" s="37"/>
      <c r="C210" s="38"/>
      <c r="D210" s="237" t="s">
        <v>836</v>
      </c>
      <c r="E210" s="38"/>
      <c r="F210" s="286" t="s">
        <v>997</v>
      </c>
      <c r="G210" s="38"/>
      <c r="H210" s="38"/>
      <c r="I210" s="138"/>
      <c r="J210" s="38"/>
      <c r="K210" s="38"/>
      <c r="L210" s="42"/>
      <c r="M210" s="287"/>
      <c r="N210" s="85"/>
      <c r="O210" s="85"/>
      <c r="P210" s="85"/>
      <c r="Q210" s="85"/>
      <c r="R210" s="85"/>
      <c r="S210" s="85"/>
      <c r="T210" s="86"/>
      <c r="AT210" s="16" t="s">
        <v>836</v>
      </c>
      <c r="AU210" s="16" t="s">
        <v>84</v>
      </c>
    </row>
    <row r="211" s="12" customFormat="1">
      <c r="B211" s="235"/>
      <c r="C211" s="236"/>
      <c r="D211" s="237" t="s">
        <v>150</v>
      </c>
      <c r="E211" s="238" t="s">
        <v>1</v>
      </c>
      <c r="F211" s="239" t="s">
        <v>998</v>
      </c>
      <c r="G211" s="236"/>
      <c r="H211" s="238" t="s">
        <v>1</v>
      </c>
      <c r="I211" s="240"/>
      <c r="J211" s="236"/>
      <c r="K211" s="236"/>
      <c r="L211" s="241"/>
      <c r="M211" s="242"/>
      <c r="N211" s="243"/>
      <c r="O211" s="243"/>
      <c r="P211" s="243"/>
      <c r="Q211" s="243"/>
      <c r="R211" s="243"/>
      <c r="S211" s="243"/>
      <c r="T211" s="244"/>
      <c r="AT211" s="245" t="s">
        <v>150</v>
      </c>
      <c r="AU211" s="245" t="s">
        <v>84</v>
      </c>
      <c r="AV211" s="12" t="s">
        <v>84</v>
      </c>
      <c r="AW211" s="12" t="s">
        <v>32</v>
      </c>
      <c r="AX211" s="12" t="s">
        <v>76</v>
      </c>
      <c r="AY211" s="245" t="s">
        <v>141</v>
      </c>
    </row>
    <row r="212" s="12" customFormat="1">
      <c r="B212" s="235"/>
      <c r="C212" s="236"/>
      <c r="D212" s="237" t="s">
        <v>150</v>
      </c>
      <c r="E212" s="238" t="s">
        <v>1</v>
      </c>
      <c r="F212" s="239" t="s">
        <v>999</v>
      </c>
      <c r="G212" s="236"/>
      <c r="H212" s="238" t="s">
        <v>1</v>
      </c>
      <c r="I212" s="240"/>
      <c r="J212" s="236"/>
      <c r="K212" s="236"/>
      <c r="L212" s="241"/>
      <c r="M212" s="242"/>
      <c r="N212" s="243"/>
      <c r="O212" s="243"/>
      <c r="P212" s="243"/>
      <c r="Q212" s="243"/>
      <c r="R212" s="243"/>
      <c r="S212" s="243"/>
      <c r="T212" s="244"/>
      <c r="AT212" s="245" t="s">
        <v>150</v>
      </c>
      <c r="AU212" s="245" t="s">
        <v>84</v>
      </c>
      <c r="AV212" s="12" t="s">
        <v>84</v>
      </c>
      <c r="AW212" s="12" t="s">
        <v>32</v>
      </c>
      <c r="AX212" s="12" t="s">
        <v>76</v>
      </c>
      <c r="AY212" s="245" t="s">
        <v>141</v>
      </c>
    </row>
    <row r="213" s="12" customFormat="1">
      <c r="B213" s="235"/>
      <c r="C213" s="236"/>
      <c r="D213" s="237" t="s">
        <v>150</v>
      </c>
      <c r="E213" s="238" t="s">
        <v>1</v>
      </c>
      <c r="F213" s="239" t="s">
        <v>1000</v>
      </c>
      <c r="G213" s="236"/>
      <c r="H213" s="238" t="s">
        <v>1</v>
      </c>
      <c r="I213" s="240"/>
      <c r="J213" s="236"/>
      <c r="K213" s="236"/>
      <c r="L213" s="241"/>
      <c r="M213" s="242"/>
      <c r="N213" s="243"/>
      <c r="O213" s="243"/>
      <c r="P213" s="243"/>
      <c r="Q213" s="243"/>
      <c r="R213" s="243"/>
      <c r="S213" s="243"/>
      <c r="T213" s="244"/>
      <c r="AT213" s="245" t="s">
        <v>150</v>
      </c>
      <c r="AU213" s="245" t="s">
        <v>84</v>
      </c>
      <c r="AV213" s="12" t="s">
        <v>84</v>
      </c>
      <c r="AW213" s="12" t="s">
        <v>32</v>
      </c>
      <c r="AX213" s="12" t="s">
        <v>76</v>
      </c>
      <c r="AY213" s="245" t="s">
        <v>141</v>
      </c>
    </row>
    <row r="214" s="12" customFormat="1">
      <c r="B214" s="235"/>
      <c r="C214" s="236"/>
      <c r="D214" s="237" t="s">
        <v>150</v>
      </c>
      <c r="E214" s="238" t="s">
        <v>1</v>
      </c>
      <c r="F214" s="239" t="s">
        <v>1001</v>
      </c>
      <c r="G214" s="236"/>
      <c r="H214" s="238" t="s">
        <v>1</v>
      </c>
      <c r="I214" s="240"/>
      <c r="J214" s="236"/>
      <c r="K214" s="236"/>
      <c r="L214" s="241"/>
      <c r="M214" s="242"/>
      <c r="N214" s="243"/>
      <c r="O214" s="243"/>
      <c r="P214" s="243"/>
      <c r="Q214" s="243"/>
      <c r="R214" s="243"/>
      <c r="S214" s="243"/>
      <c r="T214" s="244"/>
      <c r="AT214" s="245" t="s">
        <v>150</v>
      </c>
      <c r="AU214" s="245" t="s">
        <v>84</v>
      </c>
      <c r="AV214" s="12" t="s">
        <v>84</v>
      </c>
      <c r="AW214" s="12" t="s">
        <v>32</v>
      </c>
      <c r="AX214" s="12" t="s">
        <v>76</v>
      </c>
      <c r="AY214" s="245" t="s">
        <v>141</v>
      </c>
    </row>
    <row r="215" s="12" customFormat="1">
      <c r="B215" s="235"/>
      <c r="C215" s="236"/>
      <c r="D215" s="237" t="s">
        <v>150</v>
      </c>
      <c r="E215" s="238" t="s">
        <v>1</v>
      </c>
      <c r="F215" s="239" t="s">
        <v>1002</v>
      </c>
      <c r="G215" s="236"/>
      <c r="H215" s="238" t="s">
        <v>1</v>
      </c>
      <c r="I215" s="240"/>
      <c r="J215" s="236"/>
      <c r="K215" s="236"/>
      <c r="L215" s="241"/>
      <c r="M215" s="242"/>
      <c r="N215" s="243"/>
      <c r="O215" s="243"/>
      <c r="P215" s="243"/>
      <c r="Q215" s="243"/>
      <c r="R215" s="243"/>
      <c r="S215" s="243"/>
      <c r="T215" s="244"/>
      <c r="AT215" s="245" t="s">
        <v>150</v>
      </c>
      <c r="AU215" s="245" t="s">
        <v>84</v>
      </c>
      <c r="AV215" s="12" t="s">
        <v>84</v>
      </c>
      <c r="AW215" s="12" t="s">
        <v>32</v>
      </c>
      <c r="AX215" s="12" t="s">
        <v>76</v>
      </c>
      <c r="AY215" s="245" t="s">
        <v>141</v>
      </c>
    </row>
    <row r="216" s="13" customFormat="1">
      <c r="B216" s="246"/>
      <c r="C216" s="247"/>
      <c r="D216" s="237" t="s">
        <v>150</v>
      </c>
      <c r="E216" s="248" t="s">
        <v>1</v>
      </c>
      <c r="F216" s="249" t="s">
        <v>86</v>
      </c>
      <c r="G216" s="247"/>
      <c r="H216" s="250">
        <v>2</v>
      </c>
      <c r="I216" s="251"/>
      <c r="J216" s="247"/>
      <c r="K216" s="247"/>
      <c r="L216" s="252"/>
      <c r="M216" s="257"/>
      <c r="N216" s="258"/>
      <c r="O216" s="258"/>
      <c r="P216" s="258"/>
      <c r="Q216" s="258"/>
      <c r="R216" s="258"/>
      <c r="S216" s="258"/>
      <c r="T216" s="259"/>
      <c r="AT216" s="256" t="s">
        <v>150</v>
      </c>
      <c r="AU216" s="256" t="s">
        <v>84</v>
      </c>
      <c r="AV216" s="13" t="s">
        <v>86</v>
      </c>
      <c r="AW216" s="13" t="s">
        <v>32</v>
      </c>
      <c r="AX216" s="13" t="s">
        <v>84</v>
      </c>
      <c r="AY216" s="256" t="s">
        <v>141</v>
      </c>
    </row>
    <row r="217" s="1" customFormat="1" ht="16.5" customHeight="1">
      <c r="B217" s="37"/>
      <c r="C217" s="271" t="s">
        <v>357</v>
      </c>
      <c r="D217" s="271" t="s">
        <v>261</v>
      </c>
      <c r="E217" s="272" t="s">
        <v>1003</v>
      </c>
      <c r="F217" s="273" t="s">
        <v>1004</v>
      </c>
      <c r="G217" s="274" t="s">
        <v>360</v>
      </c>
      <c r="H217" s="275">
        <v>2</v>
      </c>
      <c r="I217" s="276"/>
      <c r="J217" s="277">
        <f>ROUND(I217*H217,2)</f>
        <v>0</v>
      </c>
      <c r="K217" s="273" t="s">
        <v>177</v>
      </c>
      <c r="L217" s="278"/>
      <c r="M217" s="279" t="s">
        <v>1</v>
      </c>
      <c r="N217" s="280" t="s">
        <v>41</v>
      </c>
      <c r="O217" s="85"/>
      <c r="P217" s="231">
        <f>O217*H217</f>
        <v>0</v>
      </c>
      <c r="Q217" s="231">
        <v>0.0064999999999999997</v>
      </c>
      <c r="R217" s="231">
        <f>Q217*H217</f>
        <v>0.012999999999999999</v>
      </c>
      <c r="S217" s="231">
        <v>0</v>
      </c>
      <c r="T217" s="232">
        <f>S217*H217</f>
        <v>0</v>
      </c>
      <c r="AR217" s="233" t="s">
        <v>228</v>
      </c>
      <c r="AT217" s="233" t="s">
        <v>261</v>
      </c>
      <c r="AU217" s="233" t="s">
        <v>84</v>
      </c>
      <c r="AY217" s="16" t="s">
        <v>141</v>
      </c>
      <c r="BE217" s="234">
        <f>IF(N217="základní",J217,0)</f>
        <v>0</v>
      </c>
      <c r="BF217" s="234">
        <f>IF(N217="snížená",J217,0)</f>
        <v>0</v>
      </c>
      <c r="BG217" s="234">
        <f>IF(N217="zákl. přenesená",J217,0)</f>
        <v>0</v>
      </c>
      <c r="BH217" s="234">
        <f>IF(N217="sníž. přenesená",J217,0)</f>
        <v>0</v>
      </c>
      <c r="BI217" s="234">
        <f>IF(N217="nulová",J217,0)</f>
        <v>0</v>
      </c>
      <c r="BJ217" s="16" t="s">
        <v>84</v>
      </c>
      <c r="BK217" s="234">
        <f>ROUND(I217*H217,2)</f>
        <v>0</v>
      </c>
      <c r="BL217" s="16" t="s">
        <v>140</v>
      </c>
      <c r="BM217" s="233" t="s">
        <v>1005</v>
      </c>
    </row>
    <row r="218" s="12" customFormat="1">
      <c r="B218" s="235"/>
      <c r="C218" s="236"/>
      <c r="D218" s="237" t="s">
        <v>150</v>
      </c>
      <c r="E218" s="238" t="s">
        <v>1</v>
      </c>
      <c r="F218" s="239" t="s">
        <v>1266</v>
      </c>
      <c r="G218" s="236"/>
      <c r="H218" s="238" t="s">
        <v>1</v>
      </c>
      <c r="I218" s="240"/>
      <c r="J218" s="236"/>
      <c r="K218" s="236"/>
      <c r="L218" s="241"/>
      <c r="M218" s="242"/>
      <c r="N218" s="243"/>
      <c r="O218" s="243"/>
      <c r="P218" s="243"/>
      <c r="Q218" s="243"/>
      <c r="R218" s="243"/>
      <c r="S218" s="243"/>
      <c r="T218" s="244"/>
      <c r="AT218" s="245" t="s">
        <v>150</v>
      </c>
      <c r="AU218" s="245" t="s">
        <v>84</v>
      </c>
      <c r="AV218" s="12" t="s">
        <v>84</v>
      </c>
      <c r="AW218" s="12" t="s">
        <v>32</v>
      </c>
      <c r="AX218" s="12" t="s">
        <v>76</v>
      </c>
      <c r="AY218" s="245" t="s">
        <v>141</v>
      </c>
    </row>
    <row r="219" s="13" customFormat="1">
      <c r="B219" s="246"/>
      <c r="C219" s="247"/>
      <c r="D219" s="237" t="s">
        <v>150</v>
      </c>
      <c r="E219" s="248" t="s">
        <v>1</v>
      </c>
      <c r="F219" s="249" t="s">
        <v>86</v>
      </c>
      <c r="G219" s="247"/>
      <c r="H219" s="250">
        <v>2</v>
      </c>
      <c r="I219" s="251"/>
      <c r="J219" s="247"/>
      <c r="K219" s="247"/>
      <c r="L219" s="252"/>
      <c r="M219" s="257"/>
      <c r="N219" s="258"/>
      <c r="O219" s="258"/>
      <c r="P219" s="258"/>
      <c r="Q219" s="258"/>
      <c r="R219" s="258"/>
      <c r="S219" s="258"/>
      <c r="T219" s="259"/>
      <c r="AT219" s="256" t="s">
        <v>150</v>
      </c>
      <c r="AU219" s="256" t="s">
        <v>84</v>
      </c>
      <c r="AV219" s="13" t="s">
        <v>86</v>
      </c>
      <c r="AW219" s="13" t="s">
        <v>32</v>
      </c>
      <c r="AX219" s="13" t="s">
        <v>84</v>
      </c>
      <c r="AY219" s="256" t="s">
        <v>141</v>
      </c>
    </row>
    <row r="220" s="1" customFormat="1" ht="48" customHeight="1">
      <c r="B220" s="37"/>
      <c r="C220" s="222" t="s">
        <v>362</v>
      </c>
      <c r="D220" s="222" t="s">
        <v>144</v>
      </c>
      <c r="E220" s="223" t="s">
        <v>1267</v>
      </c>
      <c r="F220" s="224" t="s">
        <v>1268</v>
      </c>
      <c r="G220" s="225" t="s">
        <v>240</v>
      </c>
      <c r="H220" s="226">
        <v>40</v>
      </c>
      <c r="I220" s="227"/>
      <c r="J220" s="228">
        <f>ROUND(I220*H220,2)</f>
        <v>0</v>
      </c>
      <c r="K220" s="224" t="s">
        <v>186</v>
      </c>
      <c r="L220" s="42"/>
      <c r="M220" s="229" t="s">
        <v>1</v>
      </c>
      <c r="N220" s="230" t="s">
        <v>41</v>
      </c>
      <c r="O220" s="85"/>
      <c r="P220" s="231">
        <f>O220*H220</f>
        <v>0</v>
      </c>
      <c r="Q220" s="231">
        <v>0.1295</v>
      </c>
      <c r="R220" s="231">
        <f>Q220*H220</f>
        <v>5.1799999999999997</v>
      </c>
      <c r="S220" s="231">
        <v>0</v>
      </c>
      <c r="T220" s="232">
        <f>S220*H220</f>
        <v>0</v>
      </c>
      <c r="AR220" s="233" t="s">
        <v>140</v>
      </c>
      <c r="AT220" s="233" t="s">
        <v>144</v>
      </c>
      <c r="AU220" s="233" t="s">
        <v>84</v>
      </c>
      <c r="AY220" s="16" t="s">
        <v>141</v>
      </c>
      <c r="BE220" s="234">
        <f>IF(N220="základní",J220,0)</f>
        <v>0</v>
      </c>
      <c r="BF220" s="234">
        <f>IF(N220="snížená",J220,0)</f>
        <v>0</v>
      </c>
      <c r="BG220" s="234">
        <f>IF(N220="zákl. přenesená",J220,0)</f>
        <v>0</v>
      </c>
      <c r="BH220" s="234">
        <f>IF(N220="sníž. přenesená",J220,0)</f>
        <v>0</v>
      </c>
      <c r="BI220" s="234">
        <f>IF(N220="nulová",J220,0)</f>
        <v>0</v>
      </c>
      <c r="BJ220" s="16" t="s">
        <v>84</v>
      </c>
      <c r="BK220" s="234">
        <f>ROUND(I220*H220,2)</f>
        <v>0</v>
      </c>
      <c r="BL220" s="16" t="s">
        <v>140</v>
      </c>
      <c r="BM220" s="233" t="s">
        <v>1269</v>
      </c>
    </row>
    <row r="221" s="1" customFormat="1">
      <c r="B221" s="37"/>
      <c r="C221" s="38"/>
      <c r="D221" s="237" t="s">
        <v>836</v>
      </c>
      <c r="E221" s="38"/>
      <c r="F221" s="286" t="s">
        <v>1270</v>
      </c>
      <c r="G221" s="38"/>
      <c r="H221" s="38"/>
      <c r="I221" s="138"/>
      <c r="J221" s="38"/>
      <c r="K221" s="38"/>
      <c r="L221" s="42"/>
      <c r="M221" s="287"/>
      <c r="N221" s="85"/>
      <c r="O221" s="85"/>
      <c r="P221" s="85"/>
      <c r="Q221" s="85"/>
      <c r="R221" s="85"/>
      <c r="S221" s="85"/>
      <c r="T221" s="86"/>
      <c r="AT221" s="16" t="s">
        <v>836</v>
      </c>
      <c r="AU221" s="16" t="s">
        <v>84</v>
      </c>
    </row>
    <row r="222" s="13" customFormat="1">
      <c r="B222" s="246"/>
      <c r="C222" s="247"/>
      <c r="D222" s="237" t="s">
        <v>150</v>
      </c>
      <c r="E222" s="248" t="s">
        <v>1</v>
      </c>
      <c r="F222" s="249" t="s">
        <v>448</v>
      </c>
      <c r="G222" s="247"/>
      <c r="H222" s="250">
        <v>40</v>
      </c>
      <c r="I222" s="251"/>
      <c r="J222" s="247"/>
      <c r="K222" s="247"/>
      <c r="L222" s="252"/>
      <c r="M222" s="257"/>
      <c r="N222" s="258"/>
      <c r="O222" s="258"/>
      <c r="P222" s="258"/>
      <c r="Q222" s="258"/>
      <c r="R222" s="258"/>
      <c r="S222" s="258"/>
      <c r="T222" s="259"/>
      <c r="AT222" s="256" t="s">
        <v>150</v>
      </c>
      <c r="AU222" s="256" t="s">
        <v>84</v>
      </c>
      <c r="AV222" s="13" t="s">
        <v>86</v>
      </c>
      <c r="AW222" s="13" t="s">
        <v>32</v>
      </c>
      <c r="AX222" s="13" t="s">
        <v>84</v>
      </c>
      <c r="AY222" s="256" t="s">
        <v>141</v>
      </c>
    </row>
    <row r="223" s="1" customFormat="1" ht="16.5" customHeight="1">
      <c r="B223" s="37"/>
      <c r="C223" s="271" t="s">
        <v>366</v>
      </c>
      <c r="D223" s="271" t="s">
        <v>261</v>
      </c>
      <c r="E223" s="272" t="s">
        <v>1271</v>
      </c>
      <c r="F223" s="273" t="s">
        <v>1272</v>
      </c>
      <c r="G223" s="274" t="s">
        <v>240</v>
      </c>
      <c r="H223" s="275">
        <v>40</v>
      </c>
      <c r="I223" s="276"/>
      <c r="J223" s="277">
        <f>ROUND(I223*H223,2)</f>
        <v>0</v>
      </c>
      <c r="K223" s="273" t="s">
        <v>186</v>
      </c>
      <c r="L223" s="278"/>
      <c r="M223" s="279" t="s">
        <v>1</v>
      </c>
      <c r="N223" s="280" t="s">
        <v>41</v>
      </c>
      <c r="O223" s="85"/>
      <c r="P223" s="231">
        <f>O223*H223</f>
        <v>0</v>
      </c>
      <c r="Q223" s="231">
        <v>0.028000000000000001</v>
      </c>
      <c r="R223" s="231">
        <f>Q223*H223</f>
        <v>1.1200000000000001</v>
      </c>
      <c r="S223" s="231">
        <v>0</v>
      </c>
      <c r="T223" s="232">
        <f>S223*H223</f>
        <v>0</v>
      </c>
      <c r="AR223" s="233" t="s">
        <v>228</v>
      </c>
      <c r="AT223" s="233" t="s">
        <v>261</v>
      </c>
      <c r="AU223" s="233" t="s">
        <v>84</v>
      </c>
      <c r="AY223" s="16" t="s">
        <v>141</v>
      </c>
      <c r="BE223" s="234">
        <f>IF(N223="základní",J223,0)</f>
        <v>0</v>
      </c>
      <c r="BF223" s="234">
        <f>IF(N223="snížená",J223,0)</f>
        <v>0</v>
      </c>
      <c r="BG223" s="234">
        <f>IF(N223="zákl. přenesená",J223,0)</f>
        <v>0</v>
      </c>
      <c r="BH223" s="234">
        <f>IF(N223="sníž. přenesená",J223,0)</f>
        <v>0</v>
      </c>
      <c r="BI223" s="234">
        <f>IF(N223="nulová",J223,0)</f>
        <v>0</v>
      </c>
      <c r="BJ223" s="16" t="s">
        <v>84</v>
      </c>
      <c r="BK223" s="234">
        <f>ROUND(I223*H223,2)</f>
        <v>0</v>
      </c>
      <c r="BL223" s="16" t="s">
        <v>140</v>
      </c>
      <c r="BM223" s="233" t="s">
        <v>1273</v>
      </c>
    </row>
    <row r="224" s="11" customFormat="1" ht="25.92" customHeight="1">
      <c r="B224" s="206"/>
      <c r="C224" s="207"/>
      <c r="D224" s="208" t="s">
        <v>75</v>
      </c>
      <c r="E224" s="209" t="s">
        <v>759</v>
      </c>
      <c r="F224" s="209" t="s">
        <v>760</v>
      </c>
      <c r="G224" s="207"/>
      <c r="H224" s="207"/>
      <c r="I224" s="210"/>
      <c r="J224" s="211">
        <f>BK224</f>
        <v>0</v>
      </c>
      <c r="K224" s="207"/>
      <c r="L224" s="212"/>
      <c r="M224" s="213"/>
      <c r="N224" s="214"/>
      <c r="O224" s="214"/>
      <c r="P224" s="215">
        <f>P225</f>
        <v>0</v>
      </c>
      <c r="Q224" s="214"/>
      <c r="R224" s="215">
        <f>R225</f>
        <v>0.039120000000000002</v>
      </c>
      <c r="S224" s="214"/>
      <c r="T224" s="216">
        <f>T225</f>
        <v>0</v>
      </c>
      <c r="AR224" s="217" t="s">
        <v>86</v>
      </c>
      <c r="AT224" s="218" t="s">
        <v>75</v>
      </c>
      <c r="AU224" s="218" t="s">
        <v>76</v>
      </c>
      <c r="AY224" s="217" t="s">
        <v>141</v>
      </c>
      <c r="BK224" s="219">
        <f>BK225</f>
        <v>0</v>
      </c>
    </row>
    <row r="225" s="11" customFormat="1" ht="22.8" customHeight="1">
      <c r="B225" s="206"/>
      <c r="C225" s="207"/>
      <c r="D225" s="208" t="s">
        <v>75</v>
      </c>
      <c r="E225" s="220" t="s">
        <v>1274</v>
      </c>
      <c r="F225" s="220" t="s">
        <v>1275</v>
      </c>
      <c r="G225" s="207"/>
      <c r="H225" s="207"/>
      <c r="I225" s="210"/>
      <c r="J225" s="221">
        <f>BK225</f>
        <v>0</v>
      </c>
      <c r="K225" s="207"/>
      <c r="L225" s="212"/>
      <c r="M225" s="213"/>
      <c r="N225" s="214"/>
      <c r="O225" s="214"/>
      <c r="P225" s="215">
        <f>SUM(P226:P230)</f>
        <v>0</v>
      </c>
      <c r="Q225" s="214"/>
      <c r="R225" s="215">
        <f>SUM(R226:R230)</f>
        <v>0.039120000000000002</v>
      </c>
      <c r="S225" s="214"/>
      <c r="T225" s="216">
        <f>SUM(T226:T230)</f>
        <v>0</v>
      </c>
      <c r="AR225" s="217" t="s">
        <v>86</v>
      </c>
      <c r="AT225" s="218" t="s">
        <v>75</v>
      </c>
      <c r="AU225" s="218" t="s">
        <v>84</v>
      </c>
      <c r="AY225" s="217" t="s">
        <v>141</v>
      </c>
      <c r="BK225" s="219">
        <f>SUM(BK226:BK230)</f>
        <v>0</v>
      </c>
    </row>
    <row r="226" s="1" customFormat="1" ht="24" customHeight="1">
      <c r="B226" s="37"/>
      <c r="C226" s="222" t="s">
        <v>377</v>
      </c>
      <c r="D226" s="222" t="s">
        <v>144</v>
      </c>
      <c r="E226" s="223" t="s">
        <v>1276</v>
      </c>
      <c r="F226" s="224" t="s">
        <v>1277</v>
      </c>
      <c r="G226" s="225" t="s">
        <v>176</v>
      </c>
      <c r="H226" s="226">
        <v>189</v>
      </c>
      <c r="I226" s="227"/>
      <c r="J226" s="228">
        <f>ROUND(I226*H226,2)</f>
        <v>0</v>
      </c>
      <c r="K226" s="224" t="s">
        <v>186</v>
      </c>
      <c r="L226" s="42"/>
      <c r="M226" s="229" t="s">
        <v>1</v>
      </c>
      <c r="N226" s="230" t="s">
        <v>41</v>
      </c>
      <c r="O226" s="85"/>
      <c r="P226" s="231">
        <f>O226*H226</f>
        <v>0</v>
      </c>
      <c r="Q226" s="231">
        <v>8.0000000000000007E-05</v>
      </c>
      <c r="R226" s="231">
        <f>Q226*H226</f>
        <v>0.015120000000000002</v>
      </c>
      <c r="S226" s="231">
        <v>0</v>
      </c>
      <c r="T226" s="232">
        <f>S226*H226</f>
        <v>0</v>
      </c>
      <c r="AR226" s="233" t="s">
        <v>291</v>
      </c>
      <c r="AT226" s="233" t="s">
        <v>144</v>
      </c>
      <c r="AU226" s="233" t="s">
        <v>86</v>
      </c>
      <c r="AY226" s="16" t="s">
        <v>141</v>
      </c>
      <c r="BE226" s="234">
        <f>IF(N226="základní",J226,0)</f>
        <v>0</v>
      </c>
      <c r="BF226" s="234">
        <f>IF(N226="snížená",J226,0)</f>
        <v>0</v>
      </c>
      <c r="BG226" s="234">
        <f>IF(N226="zákl. přenesená",J226,0)</f>
        <v>0</v>
      </c>
      <c r="BH226" s="234">
        <f>IF(N226="sníž. přenesená",J226,0)</f>
        <v>0</v>
      </c>
      <c r="BI226" s="234">
        <f>IF(N226="nulová",J226,0)</f>
        <v>0</v>
      </c>
      <c r="BJ226" s="16" t="s">
        <v>84</v>
      </c>
      <c r="BK226" s="234">
        <f>ROUND(I226*H226,2)</f>
        <v>0</v>
      </c>
      <c r="BL226" s="16" t="s">
        <v>291</v>
      </c>
      <c r="BM226" s="233" t="s">
        <v>1278</v>
      </c>
    </row>
    <row r="227" s="1" customFormat="1">
      <c r="B227" s="37"/>
      <c r="C227" s="38"/>
      <c r="D227" s="237" t="s">
        <v>836</v>
      </c>
      <c r="E227" s="38"/>
      <c r="F227" s="286" t="s">
        <v>1279</v>
      </c>
      <c r="G227" s="38"/>
      <c r="H227" s="38"/>
      <c r="I227" s="138"/>
      <c r="J227" s="38"/>
      <c r="K227" s="38"/>
      <c r="L227" s="42"/>
      <c r="M227" s="287"/>
      <c r="N227" s="85"/>
      <c r="O227" s="85"/>
      <c r="P227" s="85"/>
      <c r="Q227" s="85"/>
      <c r="R227" s="85"/>
      <c r="S227" s="85"/>
      <c r="T227" s="86"/>
      <c r="AT227" s="16" t="s">
        <v>836</v>
      </c>
      <c r="AU227" s="16" t="s">
        <v>86</v>
      </c>
    </row>
    <row r="228" s="13" customFormat="1">
      <c r="B228" s="246"/>
      <c r="C228" s="247"/>
      <c r="D228" s="237" t="s">
        <v>150</v>
      </c>
      <c r="E228" s="248" t="s">
        <v>1</v>
      </c>
      <c r="F228" s="249" t="s">
        <v>1280</v>
      </c>
      <c r="G228" s="247"/>
      <c r="H228" s="250">
        <v>189</v>
      </c>
      <c r="I228" s="251"/>
      <c r="J228" s="247"/>
      <c r="K228" s="247"/>
      <c r="L228" s="252"/>
      <c r="M228" s="257"/>
      <c r="N228" s="258"/>
      <c r="O228" s="258"/>
      <c r="P228" s="258"/>
      <c r="Q228" s="258"/>
      <c r="R228" s="258"/>
      <c r="S228" s="258"/>
      <c r="T228" s="259"/>
      <c r="AT228" s="256" t="s">
        <v>150</v>
      </c>
      <c r="AU228" s="256" t="s">
        <v>86</v>
      </c>
      <c r="AV228" s="13" t="s">
        <v>86</v>
      </c>
      <c r="AW228" s="13" t="s">
        <v>32</v>
      </c>
      <c r="AX228" s="13" t="s">
        <v>84</v>
      </c>
      <c r="AY228" s="256" t="s">
        <v>141</v>
      </c>
    </row>
    <row r="229" s="1" customFormat="1" ht="16.5" customHeight="1">
      <c r="B229" s="37"/>
      <c r="C229" s="271" t="s">
        <v>382</v>
      </c>
      <c r="D229" s="271" t="s">
        <v>261</v>
      </c>
      <c r="E229" s="272" t="s">
        <v>1281</v>
      </c>
      <c r="F229" s="273" t="s">
        <v>1282</v>
      </c>
      <c r="G229" s="274" t="s">
        <v>176</v>
      </c>
      <c r="H229" s="275">
        <v>60</v>
      </c>
      <c r="I229" s="276"/>
      <c r="J229" s="277">
        <f>ROUND(I229*H229,2)</f>
        <v>0</v>
      </c>
      <c r="K229" s="273" t="s">
        <v>186</v>
      </c>
      <c r="L229" s="278"/>
      <c r="M229" s="279" t="s">
        <v>1</v>
      </c>
      <c r="N229" s="280" t="s">
        <v>41</v>
      </c>
      <c r="O229" s="85"/>
      <c r="P229" s="231">
        <f>O229*H229</f>
        <v>0</v>
      </c>
      <c r="Q229" s="231">
        <v>0.00040000000000000002</v>
      </c>
      <c r="R229" s="231">
        <f>Q229*H229</f>
        <v>0.024</v>
      </c>
      <c r="S229" s="231">
        <v>0</v>
      </c>
      <c r="T229" s="232">
        <f>S229*H229</f>
        <v>0</v>
      </c>
      <c r="AR229" s="233" t="s">
        <v>397</v>
      </c>
      <c r="AT229" s="233" t="s">
        <v>261</v>
      </c>
      <c r="AU229" s="233" t="s">
        <v>86</v>
      </c>
      <c r="AY229" s="16" t="s">
        <v>141</v>
      </c>
      <c r="BE229" s="234">
        <f>IF(N229="základní",J229,0)</f>
        <v>0</v>
      </c>
      <c r="BF229" s="234">
        <f>IF(N229="snížená",J229,0)</f>
        <v>0</v>
      </c>
      <c r="BG229" s="234">
        <f>IF(N229="zákl. přenesená",J229,0)</f>
        <v>0</v>
      </c>
      <c r="BH229" s="234">
        <f>IF(N229="sníž. přenesená",J229,0)</f>
        <v>0</v>
      </c>
      <c r="BI229" s="234">
        <f>IF(N229="nulová",J229,0)</f>
        <v>0</v>
      </c>
      <c r="BJ229" s="16" t="s">
        <v>84</v>
      </c>
      <c r="BK229" s="234">
        <f>ROUND(I229*H229,2)</f>
        <v>0</v>
      </c>
      <c r="BL229" s="16" t="s">
        <v>291</v>
      </c>
      <c r="BM229" s="233" t="s">
        <v>1283</v>
      </c>
    </row>
    <row r="230" s="13" customFormat="1">
      <c r="B230" s="246"/>
      <c r="C230" s="247"/>
      <c r="D230" s="237" t="s">
        <v>150</v>
      </c>
      <c r="E230" s="247"/>
      <c r="F230" s="249" t="s">
        <v>1284</v>
      </c>
      <c r="G230" s="247"/>
      <c r="H230" s="250">
        <v>60</v>
      </c>
      <c r="I230" s="251"/>
      <c r="J230" s="247"/>
      <c r="K230" s="247"/>
      <c r="L230" s="252"/>
      <c r="M230" s="253"/>
      <c r="N230" s="254"/>
      <c r="O230" s="254"/>
      <c r="P230" s="254"/>
      <c r="Q230" s="254"/>
      <c r="R230" s="254"/>
      <c r="S230" s="254"/>
      <c r="T230" s="255"/>
      <c r="AT230" s="256" t="s">
        <v>150</v>
      </c>
      <c r="AU230" s="256" t="s">
        <v>86</v>
      </c>
      <c r="AV230" s="13" t="s">
        <v>86</v>
      </c>
      <c r="AW230" s="13" t="s">
        <v>4</v>
      </c>
      <c r="AX230" s="13" t="s">
        <v>84</v>
      </c>
      <c r="AY230" s="256" t="s">
        <v>141</v>
      </c>
    </row>
    <row r="231" s="1" customFormat="1" ht="6.96" customHeight="1">
      <c r="B231" s="60"/>
      <c r="C231" s="61"/>
      <c r="D231" s="61"/>
      <c r="E231" s="61"/>
      <c r="F231" s="61"/>
      <c r="G231" s="61"/>
      <c r="H231" s="61"/>
      <c r="I231" s="172"/>
      <c r="J231" s="61"/>
      <c r="K231" s="61"/>
      <c r="L231" s="42"/>
    </row>
  </sheetData>
  <sheetProtection sheet="1" autoFilter="0" formatColumns="0" formatRows="0" objects="1" scenarios="1" spinCount="100000" saltValue="rlPuj99j1cmYu6aUOPJEb7Doznoe1ETiJJmrX2nDEpYX0N7JL82Lw+0DrcJr52k1JdOWqUyVb+roSnMXMsVkpA==" hashValue="jRQoY0aApveNJQ/9l1Odu+v7LHzq6g5qr/hp8pRDjOU6/HbiK/d0mE2adkE5OpiGgNjzXHSzAXsCUudnKH7rHg==" algorithmName="SHA-512" password="CC35"/>
  <autoFilter ref="C125:K230"/>
  <mergeCells count="9">
    <mergeCell ref="E7:H7"/>
    <mergeCell ref="E9:H9"/>
    <mergeCell ref="E18:H18"/>
    <mergeCell ref="E27:H27"/>
    <mergeCell ref="E85:H85"/>
    <mergeCell ref="E87:H87"/>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102</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1285</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21</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115</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v>
      </c>
      <c r="L20" s="42"/>
    </row>
    <row r="21" s="1" customFormat="1" ht="18" customHeight="1">
      <c r="B21" s="42"/>
      <c r="E21" s="140" t="s">
        <v>1286</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1287</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ROUND(J120,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ROUND((SUM(BE120:BE150)),  2)</f>
        <v>0</v>
      </c>
      <c r="I33" s="153">
        <v>0.20999999999999999</v>
      </c>
      <c r="J33" s="152">
        <f>ROUND(((SUM(BE120:BE150))*I33),  2)</f>
        <v>0</v>
      </c>
      <c r="L33" s="42"/>
    </row>
    <row r="34" s="1" customFormat="1" ht="14.4" customHeight="1">
      <c r="B34" s="42"/>
      <c r="E34" s="136" t="s">
        <v>42</v>
      </c>
      <c r="F34" s="152">
        <f>ROUND((SUM(BF120:BF150)),  2)</f>
        <v>0</v>
      </c>
      <c r="I34" s="153">
        <v>0.14999999999999999</v>
      </c>
      <c r="J34" s="152">
        <f>ROUND(((SUM(BF120:BF150))*I34),  2)</f>
        <v>0</v>
      </c>
      <c r="L34" s="42"/>
    </row>
    <row r="35" hidden="1" s="1" customFormat="1" ht="14.4" customHeight="1">
      <c r="B35" s="42"/>
      <c r="E35" s="136" t="s">
        <v>43</v>
      </c>
      <c r="F35" s="152">
        <f>ROUND((SUM(BG120:BG150)),  2)</f>
        <v>0</v>
      </c>
      <c r="I35" s="153">
        <v>0.20999999999999999</v>
      </c>
      <c r="J35" s="152">
        <f>0</f>
        <v>0</v>
      </c>
      <c r="L35" s="42"/>
    </row>
    <row r="36" hidden="1" s="1" customFormat="1" ht="14.4" customHeight="1">
      <c r="B36" s="42"/>
      <c r="E36" s="136" t="s">
        <v>44</v>
      </c>
      <c r="F36" s="152">
        <f>ROUND((SUM(BH120:BH150)),  2)</f>
        <v>0</v>
      </c>
      <c r="I36" s="153">
        <v>0.14999999999999999</v>
      </c>
      <c r="J36" s="152">
        <f>0</f>
        <v>0</v>
      </c>
      <c r="L36" s="42"/>
    </row>
    <row r="37" hidden="1" s="1" customFormat="1" ht="14.4" customHeight="1">
      <c r="B37" s="42"/>
      <c r="E37" s="136" t="s">
        <v>45</v>
      </c>
      <c r="F37" s="152">
        <f>ROUND((SUM(BI120:BI150)),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06 - ÚPRAVA TRAKČNÍHO VEDENÍ</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Ostrava</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43.05" customHeight="1">
      <c r="B91" s="37"/>
      <c r="C91" s="31" t="s">
        <v>24</v>
      </c>
      <c r="D91" s="38"/>
      <c r="E91" s="38"/>
      <c r="F91" s="26" t="str">
        <f>E15</f>
        <v>Dopravní podnik Ostrava a.s.</v>
      </c>
      <c r="G91" s="38"/>
      <c r="H91" s="38"/>
      <c r="I91" s="141" t="s">
        <v>30</v>
      </c>
      <c r="J91" s="35" t="str">
        <f>E21</f>
        <v>Dopravní projerktování spol. s r.o.</v>
      </c>
      <c r="K91" s="38"/>
      <c r="L91" s="42"/>
    </row>
    <row r="92" s="1" customFormat="1" ht="15.15" customHeight="1">
      <c r="B92" s="37"/>
      <c r="C92" s="31" t="s">
        <v>28</v>
      </c>
      <c r="D92" s="38"/>
      <c r="E92" s="38"/>
      <c r="F92" s="26" t="str">
        <f>IF(E18="","",E18)</f>
        <v>Vyplň údaj</v>
      </c>
      <c r="G92" s="38"/>
      <c r="H92" s="38"/>
      <c r="I92" s="141" t="s">
        <v>33</v>
      </c>
      <c r="J92" s="35" t="str">
        <f>E24</f>
        <v>Ing. Kamarád Miloš</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J120</f>
        <v>0</v>
      </c>
      <c r="K96" s="38"/>
      <c r="L96" s="42"/>
      <c r="AU96" s="16" t="s">
        <v>122</v>
      </c>
    </row>
    <row r="97" s="8" customFormat="1" ht="24.96" customHeight="1">
      <c r="B97" s="182"/>
      <c r="C97" s="183"/>
      <c r="D97" s="184" t="s">
        <v>158</v>
      </c>
      <c r="E97" s="185"/>
      <c r="F97" s="185"/>
      <c r="G97" s="185"/>
      <c r="H97" s="185"/>
      <c r="I97" s="186"/>
      <c r="J97" s="187">
        <f>J121</f>
        <v>0</v>
      </c>
      <c r="K97" s="183"/>
      <c r="L97" s="188"/>
    </row>
    <row r="98" s="8" customFormat="1" ht="24.96" customHeight="1">
      <c r="B98" s="182"/>
      <c r="C98" s="183"/>
      <c r="D98" s="184" t="s">
        <v>1288</v>
      </c>
      <c r="E98" s="185"/>
      <c r="F98" s="185"/>
      <c r="G98" s="185"/>
      <c r="H98" s="185"/>
      <c r="I98" s="186"/>
      <c r="J98" s="187">
        <f>J122</f>
        <v>0</v>
      </c>
      <c r="K98" s="183"/>
      <c r="L98" s="188"/>
    </row>
    <row r="99" s="9" customFormat="1" ht="19.92" customHeight="1">
      <c r="B99" s="189"/>
      <c r="C99" s="190"/>
      <c r="D99" s="191" t="s">
        <v>1289</v>
      </c>
      <c r="E99" s="192"/>
      <c r="F99" s="192"/>
      <c r="G99" s="192"/>
      <c r="H99" s="192"/>
      <c r="I99" s="193"/>
      <c r="J99" s="194">
        <f>J123</f>
        <v>0</v>
      </c>
      <c r="K99" s="190"/>
      <c r="L99" s="195"/>
    </row>
    <row r="100" s="8" customFormat="1" ht="24.96" customHeight="1">
      <c r="B100" s="182"/>
      <c r="C100" s="183"/>
      <c r="D100" s="184" t="s">
        <v>1290</v>
      </c>
      <c r="E100" s="185"/>
      <c r="F100" s="185"/>
      <c r="G100" s="185"/>
      <c r="H100" s="185"/>
      <c r="I100" s="186"/>
      <c r="J100" s="187">
        <f>J141</f>
        <v>0</v>
      </c>
      <c r="K100" s="183"/>
      <c r="L100" s="188"/>
    </row>
    <row r="101" s="1" customFormat="1" ht="21.84" customHeight="1">
      <c r="B101" s="37"/>
      <c r="C101" s="38"/>
      <c r="D101" s="38"/>
      <c r="E101" s="38"/>
      <c r="F101" s="38"/>
      <c r="G101" s="38"/>
      <c r="H101" s="38"/>
      <c r="I101" s="138"/>
      <c r="J101" s="38"/>
      <c r="K101" s="38"/>
      <c r="L101" s="42"/>
    </row>
    <row r="102" s="1" customFormat="1" ht="6.96" customHeight="1">
      <c r="B102" s="60"/>
      <c r="C102" s="61"/>
      <c r="D102" s="61"/>
      <c r="E102" s="61"/>
      <c r="F102" s="61"/>
      <c r="G102" s="61"/>
      <c r="H102" s="61"/>
      <c r="I102" s="172"/>
      <c r="J102" s="61"/>
      <c r="K102" s="61"/>
      <c r="L102" s="42"/>
    </row>
    <row r="106" s="1" customFormat="1" ht="6.96" customHeight="1">
      <c r="B106" s="62"/>
      <c r="C106" s="63"/>
      <c r="D106" s="63"/>
      <c r="E106" s="63"/>
      <c r="F106" s="63"/>
      <c r="G106" s="63"/>
      <c r="H106" s="63"/>
      <c r="I106" s="175"/>
      <c r="J106" s="63"/>
      <c r="K106" s="63"/>
      <c r="L106" s="42"/>
    </row>
    <row r="107" s="1" customFormat="1" ht="24.96" customHeight="1">
      <c r="B107" s="37"/>
      <c r="C107" s="22" t="s">
        <v>125</v>
      </c>
      <c r="D107" s="38"/>
      <c r="E107" s="38"/>
      <c r="F107" s="38"/>
      <c r="G107" s="38"/>
      <c r="H107" s="38"/>
      <c r="I107" s="138"/>
      <c r="J107" s="38"/>
      <c r="K107" s="38"/>
      <c r="L107" s="42"/>
    </row>
    <row r="108" s="1" customFormat="1" ht="6.96" customHeight="1">
      <c r="B108" s="37"/>
      <c r="C108" s="38"/>
      <c r="D108" s="38"/>
      <c r="E108" s="38"/>
      <c r="F108" s="38"/>
      <c r="G108" s="38"/>
      <c r="H108" s="38"/>
      <c r="I108" s="138"/>
      <c r="J108" s="38"/>
      <c r="K108" s="38"/>
      <c r="L108" s="42"/>
    </row>
    <row r="109" s="1" customFormat="1" ht="12" customHeight="1">
      <c r="B109" s="37"/>
      <c r="C109" s="31" t="s">
        <v>16</v>
      </c>
      <c r="D109" s="38"/>
      <c r="E109" s="38"/>
      <c r="F109" s="38"/>
      <c r="G109" s="38"/>
      <c r="H109" s="38"/>
      <c r="I109" s="138"/>
      <c r="J109" s="38"/>
      <c r="K109" s="38"/>
      <c r="L109" s="42"/>
    </row>
    <row r="110" s="1" customFormat="1" ht="16.5" customHeight="1">
      <c r="B110" s="37"/>
      <c r="C110" s="38"/>
      <c r="D110" s="38"/>
      <c r="E110" s="176" t="str">
        <f>E7</f>
        <v>Rekonstrukce sdružené zastávky Náměstí Sv.Čecha</v>
      </c>
      <c r="F110" s="31"/>
      <c r="G110" s="31"/>
      <c r="H110" s="31"/>
      <c r="I110" s="138"/>
      <c r="J110" s="38"/>
      <c r="K110" s="38"/>
      <c r="L110" s="42"/>
    </row>
    <row r="111" s="1" customFormat="1" ht="12" customHeight="1">
      <c r="B111" s="37"/>
      <c r="C111" s="31" t="s">
        <v>111</v>
      </c>
      <c r="D111" s="38"/>
      <c r="E111" s="38"/>
      <c r="F111" s="38"/>
      <c r="G111" s="38"/>
      <c r="H111" s="38"/>
      <c r="I111" s="138"/>
      <c r="J111" s="38"/>
      <c r="K111" s="38"/>
      <c r="L111" s="42"/>
    </row>
    <row r="112" s="1" customFormat="1" ht="16.5" customHeight="1">
      <c r="B112" s="37"/>
      <c r="C112" s="38"/>
      <c r="D112" s="38"/>
      <c r="E112" s="70" t="str">
        <f>E9</f>
        <v>SO 06 - ÚPRAVA TRAKČNÍHO VEDENÍ</v>
      </c>
      <c r="F112" s="38"/>
      <c r="G112" s="38"/>
      <c r="H112" s="38"/>
      <c r="I112" s="138"/>
      <c r="J112" s="38"/>
      <c r="K112" s="38"/>
      <c r="L112" s="42"/>
    </row>
    <row r="113" s="1" customFormat="1" ht="6.96" customHeight="1">
      <c r="B113" s="37"/>
      <c r="C113" s="38"/>
      <c r="D113" s="38"/>
      <c r="E113" s="38"/>
      <c r="F113" s="38"/>
      <c r="G113" s="38"/>
      <c r="H113" s="38"/>
      <c r="I113" s="138"/>
      <c r="J113" s="38"/>
      <c r="K113" s="38"/>
      <c r="L113" s="42"/>
    </row>
    <row r="114" s="1" customFormat="1" ht="12" customHeight="1">
      <c r="B114" s="37"/>
      <c r="C114" s="31" t="s">
        <v>20</v>
      </c>
      <c r="D114" s="38"/>
      <c r="E114" s="38"/>
      <c r="F114" s="26" t="str">
        <f>F12</f>
        <v>Ostrava</v>
      </c>
      <c r="G114" s="38"/>
      <c r="H114" s="38"/>
      <c r="I114" s="141" t="s">
        <v>22</v>
      </c>
      <c r="J114" s="73" t="str">
        <f>IF(J12="","",J12)</f>
        <v>9. 5. 2019</v>
      </c>
      <c r="K114" s="38"/>
      <c r="L114" s="42"/>
    </row>
    <row r="115" s="1" customFormat="1" ht="6.96" customHeight="1">
      <c r="B115" s="37"/>
      <c r="C115" s="38"/>
      <c r="D115" s="38"/>
      <c r="E115" s="38"/>
      <c r="F115" s="38"/>
      <c r="G115" s="38"/>
      <c r="H115" s="38"/>
      <c r="I115" s="138"/>
      <c r="J115" s="38"/>
      <c r="K115" s="38"/>
      <c r="L115" s="42"/>
    </row>
    <row r="116" s="1" customFormat="1" ht="43.05" customHeight="1">
      <c r="B116" s="37"/>
      <c r="C116" s="31" t="s">
        <v>24</v>
      </c>
      <c r="D116" s="38"/>
      <c r="E116" s="38"/>
      <c r="F116" s="26" t="str">
        <f>E15</f>
        <v>Dopravní podnik Ostrava a.s.</v>
      </c>
      <c r="G116" s="38"/>
      <c r="H116" s="38"/>
      <c r="I116" s="141" t="s">
        <v>30</v>
      </c>
      <c r="J116" s="35" t="str">
        <f>E21</f>
        <v>Dopravní projerktování spol. s r.o.</v>
      </c>
      <c r="K116" s="38"/>
      <c r="L116" s="42"/>
    </row>
    <row r="117" s="1" customFormat="1" ht="15.15" customHeight="1">
      <c r="B117" s="37"/>
      <c r="C117" s="31" t="s">
        <v>28</v>
      </c>
      <c r="D117" s="38"/>
      <c r="E117" s="38"/>
      <c r="F117" s="26" t="str">
        <f>IF(E18="","",E18)</f>
        <v>Vyplň údaj</v>
      </c>
      <c r="G117" s="38"/>
      <c r="H117" s="38"/>
      <c r="I117" s="141" t="s">
        <v>33</v>
      </c>
      <c r="J117" s="35" t="str">
        <f>E24</f>
        <v>Ing. Kamarád Miloš</v>
      </c>
      <c r="K117" s="38"/>
      <c r="L117" s="42"/>
    </row>
    <row r="118" s="1" customFormat="1" ht="10.32" customHeight="1">
      <c r="B118" s="37"/>
      <c r="C118" s="38"/>
      <c r="D118" s="38"/>
      <c r="E118" s="38"/>
      <c r="F118" s="38"/>
      <c r="G118" s="38"/>
      <c r="H118" s="38"/>
      <c r="I118" s="138"/>
      <c r="J118" s="38"/>
      <c r="K118" s="38"/>
      <c r="L118" s="42"/>
    </row>
    <row r="119" s="10" customFormat="1" ht="29.28" customHeight="1">
      <c r="B119" s="196"/>
      <c r="C119" s="197" t="s">
        <v>126</v>
      </c>
      <c r="D119" s="198" t="s">
        <v>61</v>
      </c>
      <c r="E119" s="198" t="s">
        <v>57</v>
      </c>
      <c r="F119" s="198" t="s">
        <v>58</v>
      </c>
      <c r="G119" s="198" t="s">
        <v>127</v>
      </c>
      <c r="H119" s="198" t="s">
        <v>128</v>
      </c>
      <c r="I119" s="199" t="s">
        <v>129</v>
      </c>
      <c r="J119" s="198" t="s">
        <v>120</v>
      </c>
      <c r="K119" s="200" t="s">
        <v>130</v>
      </c>
      <c r="L119" s="201"/>
      <c r="M119" s="94" t="s">
        <v>1</v>
      </c>
      <c r="N119" s="95" t="s">
        <v>40</v>
      </c>
      <c r="O119" s="95" t="s">
        <v>131</v>
      </c>
      <c r="P119" s="95" t="s">
        <v>132</v>
      </c>
      <c r="Q119" s="95" t="s">
        <v>133</v>
      </c>
      <c r="R119" s="95" t="s">
        <v>134</v>
      </c>
      <c r="S119" s="95" t="s">
        <v>135</v>
      </c>
      <c r="T119" s="96" t="s">
        <v>136</v>
      </c>
    </row>
    <row r="120" s="1" customFormat="1" ht="22.8" customHeight="1">
      <c r="B120" s="37"/>
      <c r="C120" s="101" t="s">
        <v>137</v>
      </c>
      <c r="D120" s="38"/>
      <c r="E120" s="38"/>
      <c r="F120" s="38"/>
      <c r="G120" s="38"/>
      <c r="H120" s="38"/>
      <c r="I120" s="138"/>
      <c r="J120" s="202">
        <f>BK120</f>
        <v>0</v>
      </c>
      <c r="K120" s="38"/>
      <c r="L120" s="42"/>
      <c r="M120" s="97"/>
      <c r="N120" s="98"/>
      <c r="O120" s="98"/>
      <c r="P120" s="203">
        <f>P121+P122+P141</f>
        <v>0</v>
      </c>
      <c r="Q120" s="98"/>
      <c r="R120" s="203">
        <f>R121+R122+R141</f>
        <v>8.7359999999999989</v>
      </c>
      <c r="S120" s="98"/>
      <c r="T120" s="204">
        <f>T121+T122+T141</f>
        <v>0</v>
      </c>
      <c r="AT120" s="16" t="s">
        <v>75</v>
      </c>
      <c r="AU120" s="16" t="s">
        <v>122</v>
      </c>
      <c r="BK120" s="205">
        <f>BK121+BK122+BK141</f>
        <v>0</v>
      </c>
    </row>
    <row r="121" s="11" customFormat="1" ht="25.92" customHeight="1">
      <c r="B121" s="206"/>
      <c r="C121" s="207"/>
      <c r="D121" s="208" t="s">
        <v>75</v>
      </c>
      <c r="E121" s="209" t="s">
        <v>171</v>
      </c>
      <c r="F121" s="209" t="s">
        <v>172</v>
      </c>
      <c r="G121" s="207"/>
      <c r="H121" s="207"/>
      <c r="I121" s="210"/>
      <c r="J121" s="211">
        <f>BK121</f>
        <v>0</v>
      </c>
      <c r="K121" s="207"/>
      <c r="L121" s="212"/>
      <c r="M121" s="213"/>
      <c r="N121" s="214"/>
      <c r="O121" s="214"/>
      <c r="P121" s="215">
        <v>0</v>
      </c>
      <c r="Q121" s="214"/>
      <c r="R121" s="215">
        <v>0</v>
      </c>
      <c r="S121" s="214"/>
      <c r="T121" s="216">
        <v>0</v>
      </c>
      <c r="AR121" s="217" t="s">
        <v>84</v>
      </c>
      <c r="AT121" s="218" t="s">
        <v>75</v>
      </c>
      <c r="AU121" s="218" t="s">
        <v>76</v>
      </c>
      <c r="AY121" s="217" t="s">
        <v>141</v>
      </c>
      <c r="BK121" s="219">
        <v>0</v>
      </c>
    </row>
    <row r="122" s="11" customFormat="1" ht="25.92" customHeight="1">
      <c r="B122" s="206"/>
      <c r="C122" s="207"/>
      <c r="D122" s="208" t="s">
        <v>75</v>
      </c>
      <c r="E122" s="209" t="s">
        <v>261</v>
      </c>
      <c r="F122" s="209" t="s">
        <v>1291</v>
      </c>
      <c r="G122" s="207"/>
      <c r="H122" s="207"/>
      <c r="I122" s="210"/>
      <c r="J122" s="211">
        <f>BK122</f>
        <v>0</v>
      </c>
      <c r="K122" s="207"/>
      <c r="L122" s="212"/>
      <c r="M122" s="213"/>
      <c r="N122" s="214"/>
      <c r="O122" s="214"/>
      <c r="P122" s="215">
        <f>P123</f>
        <v>0</v>
      </c>
      <c r="Q122" s="214"/>
      <c r="R122" s="215">
        <f>R123</f>
        <v>8.7359999999999989</v>
      </c>
      <c r="S122" s="214"/>
      <c r="T122" s="216">
        <f>T123</f>
        <v>0</v>
      </c>
      <c r="AR122" s="217" t="s">
        <v>189</v>
      </c>
      <c r="AT122" s="218" t="s">
        <v>75</v>
      </c>
      <c r="AU122" s="218" t="s">
        <v>76</v>
      </c>
      <c r="AY122" s="217" t="s">
        <v>141</v>
      </c>
      <c r="BK122" s="219">
        <f>BK123</f>
        <v>0</v>
      </c>
    </row>
    <row r="123" s="11" customFormat="1" ht="22.8" customHeight="1">
      <c r="B123" s="206"/>
      <c r="C123" s="207"/>
      <c r="D123" s="208" t="s">
        <v>75</v>
      </c>
      <c r="E123" s="220" t="s">
        <v>1292</v>
      </c>
      <c r="F123" s="220" t="s">
        <v>1293</v>
      </c>
      <c r="G123" s="207"/>
      <c r="H123" s="207"/>
      <c r="I123" s="210"/>
      <c r="J123" s="221">
        <f>BK123</f>
        <v>0</v>
      </c>
      <c r="K123" s="207"/>
      <c r="L123" s="212"/>
      <c r="M123" s="213"/>
      <c r="N123" s="214"/>
      <c r="O123" s="214"/>
      <c r="P123" s="215">
        <f>SUM(P124:P140)</f>
        <v>0</v>
      </c>
      <c r="Q123" s="214"/>
      <c r="R123" s="215">
        <f>SUM(R124:R140)</f>
        <v>8.7359999999999989</v>
      </c>
      <c r="S123" s="214"/>
      <c r="T123" s="216">
        <f>SUM(T124:T140)</f>
        <v>0</v>
      </c>
      <c r="AR123" s="217" t="s">
        <v>189</v>
      </c>
      <c r="AT123" s="218" t="s">
        <v>75</v>
      </c>
      <c r="AU123" s="218" t="s">
        <v>84</v>
      </c>
      <c r="AY123" s="217" t="s">
        <v>141</v>
      </c>
      <c r="BK123" s="219">
        <f>SUM(BK124:BK140)</f>
        <v>0</v>
      </c>
    </row>
    <row r="124" s="1" customFormat="1" ht="36" customHeight="1">
      <c r="B124" s="37"/>
      <c r="C124" s="222" t="s">
        <v>84</v>
      </c>
      <c r="D124" s="222" t="s">
        <v>144</v>
      </c>
      <c r="E124" s="223" t="s">
        <v>1294</v>
      </c>
      <c r="F124" s="224" t="s">
        <v>1295</v>
      </c>
      <c r="G124" s="225" t="s">
        <v>360</v>
      </c>
      <c r="H124" s="226">
        <v>3</v>
      </c>
      <c r="I124" s="227"/>
      <c r="J124" s="228">
        <f>ROUND(I124*H124,2)</f>
        <v>0</v>
      </c>
      <c r="K124" s="224" t="s">
        <v>186</v>
      </c>
      <c r="L124" s="42"/>
      <c r="M124" s="229" t="s">
        <v>1</v>
      </c>
      <c r="N124" s="230" t="s">
        <v>41</v>
      </c>
      <c r="O124" s="85"/>
      <c r="P124" s="231">
        <f>O124*H124</f>
        <v>0</v>
      </c>
      <c r="Q124" s="231">
        <v>0</v>
      </c>
      <c r="R124" s="231">
        <f>Q124*H124</f>
        <v>0</v>
      </c>
      <c r="S124" s="231">
        <v>0</v>
      </c>
      <c r="T124" s="232">
        <f>S124*H124</f>
        <v>0</v>
      </c>
      <c r="AR124" s="233" t="s">
        <v>666</v>
      </c>
      <c r="AT124" s="233" t="s">
        <v>144</v>
      </c>
      <c r="AU124" s="233" t="s">
        <v>86</v>
      </c>
      <c r="AY124" s="16" t="s">
        <v>141</v>
      </c>
      <c r="BE124" s="234">
        <f>IF(N124="základní",J124,0)</f>
        <v>0</v>
      </c>
      <c r="BF124" s="234">
        <f>IF(N124="snížená",J124,0)</f>
        <v>0</v>
      </c>
      <c r="BG124" s="234">
        <f>IF(N124="zákl. přenesená",J124,0)</f>
        <v>0</v>
      </c>
      <c r="BH124" s="234">
        <f>IF(N124="sníž. přenesená",J124,0)</f>
        <v>0</v>
      </c>
      <c r="BI124" s="234">
        <f>IF(N124="nulová",J124,0)</f>
        <v>0</v>
      </c>
      <c r="BJ124" s="16" t="s">
        <v>84</v>
      </c>
      <c r="BK124" s="234">
        <f>ROUND(I124*H124,2)</f>
        <v>0</v>
      </c>
      <c r="BL124" s="16" t="s">
        <v>666</v>
      </c>
      <c r="BM124" s="233" t="s">
        <v>1296</v>
      </c>
    </row>
    <row r="125" s="1" customFormat="1" ht="16.5" customHeight="1">
      <c r="B125" s="37"/>
      <c r="C125" s="271" t="s">
        <v>86</v>
      </c>
      <c r="D125" s="271" t="s">
        <v>261</v>
      </c>
      <c r="E125" s="272" t="s">
        <v>1297</v>
      </c>
      <c r="F125" s="273" t="s">
        <v>1298</v>
      </c>
      <c r="G125" s="274" t="s">
        <v>360</v>
      </c>
      <c r="H125" s="275">
        <v>3</v>
      </c>
      <c r="I125" s="276"/>
      <c r="J125" s="277">
        <f>ROUND(I125*H125,2)</f>
        <v>0</v>
      </c>
      <c r="K125" s="273" t="s">
        <v>1</v>
      </c>
      <c r="L125" s="278"/>
      <c r="M125" s="279" t="s">
        <v>1</v>
      </c>
      <c r="N125" s="280" t="s">
        <v>41</v>
      </c>
      <c r="O125" s="85"/>
      <c r="P125" s="231">
        <f>O125*H125</f>
        <v>0</v>
      </c>
      <c r="Q125" s="231">
        <v>0.062399999999999997</v>
      </c>
      <c r="R125" s="231">
        <f>Q125*H125</f>
        <v>0.18719999999999998</v>
      </c>
      <c r="S125" s="231">
        <v>0</v>
      </c>
      <c r="T125" s="232">
        <f>S125*H125</f>
        <v>0</v>
      </c>
      <c r="AR125" s="233" t="s">
        <v>1299</v>
      </c>
      <c r="AT125" s="233" t="s">
        <v>261</v>
      </c>
      <c r="AU125" s="233" t="s">
        <v>86</v>
      </c>
      <c r="AY125" s="16" t="s">
        <v>141</v>
      </c>
      <c r="BE125" s="234">
        <f>IF(N125="základní",J125,0)</f>
        <v>0</v>
      </c>
      <c r="BF125" s="234">
        <f>IF(N125="snížená",J125,0)</f>
        <v>0</v>
      </c>
      <c r="BG125" s="234">
        <f>IF(N125="zákl. přenesená",J125,0)</f>
        <v>0</v>
      </c>
      <c r="BH125" s="234">
        <f>IF(N125="sníž. přenesená",J125,0)</f>
        <v>0</v>
      </c>
      <c r="BI125" s="234">
        <f>IF(N125="nulová",J125,0)</f>
        <v>0</v>
      </c>
      <c r="BJ125" s="16" t="s">
        <v>84</v>
      </c>
      <c r="BK125" s="234">
        <f>ROUND(I125*H125,2)</f>
        <v>0</v>
      </c>
      <c r="BL125" s="16" t="s">
        <v>1299</v>
      </c>
      <c r="BM125" s="233" t="s">
        <v>1300</v>
      </c>
    </row>
    <row r="126" s="1" customFormat="1" ht="60" customHeight="1">
      <c r="B126" s="37"/>
      <c r="C126" s="222" t="s">
        <v>189</v>
      </c>
      <c r="D126" s="222" t="s">
        <v>144</v>
      </c>
      <c r="E126" s="223" t="s">
        <v>1301</v>
      </c>
      <c r="F126" s="224" t="s">
        <v>1302</v>
      </c>
      <c r="G126" s="225" t="s">
        <v>360</v>
      </c>
      <c r="H126" s="226">
        <v>47</v>
      </c>
      <c r="I126" s="227"/>
      <c r="J126" s="228">
        <f>ROUND(I126*H126,2)</f>
        <v>0</v>
      </c>
      <c r="K126" s="224" t="s">
        <v>186</v>
      </c>
      <c r="L126" s="42"/>
      <c r="M126" s="229" t="s">
        <v>1</v>
      </c>
      <c r="N126" s="230" t="s">
        <v>41</v>
      </c>
      <c r="O126" s="85"/>
      <c r="P126" s="231">
        <f>O126*H126</f>
        <v>0</v>
      </c>
      <c r="Q126" s="231">
        <v>0</v>
      </c>
      <c r="R126" s="231">
        <f>Q126*H126</f>
        <v>0</v>
      </c>
      <c r="S126" s="231">
        <v>0</v>
      </c>
      <c r="T126" s="232">
        <f>S126*H126</f>
        <v>0</v>
      </c>
      <c r="AR126" s="233" t="s">
        <v>666</v>
      </c>
      <c r="AT126" s="233" t="s">
        <v>144</v>
      </c>
      <c r="AU126" s="233" t="s">
        <v>86</v>
      </c>
      <c r="AY126" s="16" t="s">
        <v>141</v>
      </c>
      <c r="BE126" s="234">
        <f>IF(N126="základní",J126,0)</f>
        <v>0</v>
      </c>
      <c r="BF126" s="234">
        <f>IF(N126="snížená",J126,0)</f>
        <v>0</v>
      </c>
      <c r="BG126" s="234">
        <f>IF(N126="zákl. přenesená",J126,0)</f>
        <v>0</v>
      </c>
      <c r="BH126" s="234">
        <f>IF(N126="sníž. přenesená",J126,0)</f>
        <v>0</v>
      </c>
      <c r="BI126" s="234">
        <f>IF(N126="nulová",J126,0)</f>
        <v>0</v>
      </c>
      <c r="BJ126" s="16" t="s">
        <v>84</v>
      </c>
      <c r="BK126" s="234">
        <f>ROUND(I126*H126,2)</f>
        <v>0</v>
      </c>
      <c r="BL126" s="16" t="s">
        <v>666</v>
      </c>
      <c r="BM126" s="233" t="s">
        <v>1303</v>
      </c>
    </row>
    <row r="127" s="1" customFormat="1" ht="16.5" customHeight="1">
      <c r="B127" s="37"/>
      <c r="C127" s="271" t="s">
        <v>140</v>
      </c>
      <c r="D127" s="271" t="s">
        <v>261</v>
      </c>
      <c r="E127" s="272" t="s">
        <v>1304</v>
      </c>
      <c r="F127" s="273" t="s">
        <v>1305</v>
      </c>
      <c r="G127" s="274" t="s">
        <v>360</v>
      </c>
      <c r="H127" s="275">
        <v>47</v>
      </c>
      <c r="I127" s="276"/>
      <c r="J127" s="277">
        <f>ROUND(I127*H127,2)</f>
        <v>0</v>
      </c>
      <c r="K127" s="273" t="s">
        <v>1</v>
      </c>
      <c r="L127" s="278"/>
      <c r="M127" s="279" t="s">
        <v>1</v>
      </c>
      <c r="N127" s="280" t="s">
        <v>41</v>
      </c>
      <c r="O127" s="85"/>
      <c r="P127" s="231">
        <f>O127*H127</f>
        <v>0</v>
      </c>
      <c r="Q127" s="231">
        <v>0.062399999999999997</v>
      </c>
      <c r="R127" s="231">
        <f>Q127*H127</f>
        <v>2.9327999999999999</v>
      </c>
      <c r="S127" s="231">
        <v>0</v>
      </c>
      <c r="T127" s="232">
        <f>S127*H127</f>
        <v>0</v>
      </c>
      <c r="AR127" s="233" t="s">
        <v>1299</v>
      </c>
      <c r="AT127" s="233" t="s">
        <v>261</v>
      </c>
      <c r="AU127" s="233" t="s">
        <v>86</v>
      </c>
      <c r="AY127" s="16" t="s">
        <v>141</v>
      </c>
      <c r="BE127" s="234">
        <f>IF(N127="základní",J127,0)</f>
        <v>0</v>
      </c>
      <c r="BF127" s="234">
        <f>IF(N127="snížená",J127,0)</f>
        <v>0</v>
      </c>
      <c r="BG127" s="234">
        <f>IF(N127="zákl. přenesená",J127,0)</f>
        <v>0</v>
      </c>
      <c r="BH127" s="234">
        <f>IF(N127="sníž. přenesená",J127,0)</f>
        <v>0</v>
      </c>
      <c r="BI127" s="234">
        <f>IF(N127="nulová",J127,0)</f>
        <v>0</v>
      </c>
      <c r="BJ127" s="16" t="s">
        <v>84</v>
      </c>
      <c r="BK127" s="234">
        <f>ROUND(I127*H127,2)</f>
        <v>0</v>
      </c>
      <c r="BL127" s="16" t="s">
        <v>1299</v>
      </c>
      <c r="BM127" s="233" t="s">
        <v>1306</v>
      </c>
    </row>
    <row r="128" s="1" customFormat="1" ht="16.5" customHeight="1">
      <c r="B128" s="37"/>
      <c r="C128" s="222" t="s">
        <v>198</v>
      </c>
      <c r="D128" s="222" t="s">
        <v>144</v>
      </c>
      <c r="E128" s="223" t="s">
        <v>1307</v>
      </c>
      <c r="F128" s="224" t="s">
        <v>1308</v>
      </c>
      <c r="G128" s="225" t="s">
        <v>360</v>
      </c>
      <c r="H128" s="226">
        <v>25</v>
      </c>
      <c r="I128" s="227"/>
      <c r="J128" s="228">
        <f>ROUND(I128*H128,2)</f>
        <v>0</v>
      </c>
      <c r="K128" s="224" t="s">
        <v>186</v>
      </c>
      <c r="L128" s="42"/>
      <c r="M128" s="229" t="s">
        <v>1</v>
      </c>
      <c r="N128" s="230" t="s">
        <v>41</v>
      </c>
      <c r="O128" s="85"/>
      <c r="P128" s="231">
        <f>O128*H128</f>
        <v>0</v>
      </c>
      <c r="Q128" s="231">
        <v>0</v>
      </c>
      <c r="R128" s="231">
        <f>Q128*H128</f>
        <v>0</v>
      </c>
      <c r="S128" s="231">
        <v>0</v>
      </c>
      <c r="T128" s="232">
        <f>S128*H128</f>
        <v>0</v>
      </c>
      <c r="AR128" s="233" t="s">
        <v>666</v>
      </c>
      <c r="AT128" s="233" t="s">
        <v>144</v>
      </c>
      <c r="AU128" s="233" t="s">
        <v>86</v>
      </c>
      <c r="AY128" s="16" t="s">
        <v>141</v>
      </c>
      <c r="BE128" s="234">
        <f>IF(N128="základní",J128,0)</f>
        <v>0</v>
      </c>
      <c r="BF128" s="234">
        <f>IF(N128="snížená",J128,0)</f>
        <v>0</v>
      </c>
      <c r="BG128" s="234">
        <f>IF(N128="zákl. přenesená",J128,0)</f>
        <v>0</v>
      </c>
      <c r="BH128" s="234">
        <f>IF(N128="sníž. přenesená",J128,0)</f>
        <v>0</v>
      </c>
      <c r="BI128" s="234">
        <f>IF(N128="nulová",J128,0)</f>
        <v>0</v>
      </c>
      <c r="BJ128" s="16" t="s">
        <v>84</v>
      </c>
      <c r="BK128" s="234">
        <f>ROUND(I128*H128,2)</f>
        <v>0</v>
      </c>
      <c r="BL128" s="16" t="s">
        <v>666</v>
      </c>
      <c r="BM128" s="233" t="s">
        <v>1309</v>
      </c>
    </row>
    <row r="129" s="1" customFormat="1" ht="16.5" customHeight="1">
      <c r="B129" s="37"/>
      <c r="C129" s="271" t="s">
        <v>208</v>
      </c>
      <c r="D129" s="271" t="s">
        <v>261</v>
      </c>
      <c r="E129" s="272" t="s">
        <v>1310</v>
      </c>
      <c r="F129" s="273" t="s">
        <v>1311</v>
      </c>
      <c r="G129" s="274" t="s">
        <v>360</v>
      </c>
      <c r="H129" s="275">
        <v>25</v>
      </c>
      <c r="I129" s="276"/>
      <c r="J129" s="277">
        <f>ROUND(I129*H129,2)</f>
        <v>0</v>
      </c>
      <c r="K129" s="273" t="s">
        <v>1</v>
      </c>
      <c r="L129" s="278"/>
      <c r="M129" s="279" t="s">
        <v>1</v>
      </c>
      <c r="N129" s="280" t="s">
        <v>41</v>
      </c>
      <c r="O129" s="85"/>
      <c r="P129" s="231">
        <f>O129*H129</f>
        <v>0</v>
      </c>
      <c r="Q129" s="231">
        <v>0.062399999999999997</v>
      </c>
      <c r="R129" s="231">
        <f>Q129*H129</f>
        <v>1.5599999999999998</v>
      </c>
      <c r="S129" s="231">
        <v>0</v>
      </c>
      <c r="T129" s="232">
        <f>S129*H129</f>
        <v>0</v>
      </c>
      <c r="AR129" s="233" t="s">
        <v>1299</v>
      </c>
      <c r="AT129" s="233" t="s">
        <v>261</v>
      </c>
      <c r="AU129" s="233" t="s">
        <v>86</v>
      </c>
      <c r="AY129" s="16" t="s">
        <v>141</v>
      </c>
      <c r="BE129" s="234">
        <f>IF(N129="základní",J129,0)</f>
        <v>0</v>
      </c>
      <c r="BF129" s="234">
        <f>IF(N129="snížená",J129,0)</f>
        <v>0</v>
      </c>
      <c r="BG129" s="234">
        <f>IF(N129="zákl. přenesená",J129,0)</f>
        <v>0</v>
      </c>
      <c r="BH129" s="234">
        <f>IF(N129="sníž. přenesená",J129,0)</f>
        <v>0</v>
      </c>
      <c r="BI129" s="234">
        <f>IF(N129="nulová",J129,0)</f>
        <v>0</v>
      </c>
      <c r="BJ129" s="16" t="s">
        <v>84</v>
      </c>
      <c r="BK129" s="234">
        <f>ROUND(I129*H129,2)</f>
        <v>0</v>
      </c>
      <c r="BL129" s="16" t="s">
        <v>1299</v>
      </c>
      <c r="BM129" s="233" t="s">
        <v>1312</v>
      </c>
    </row>
    <row r="130" s="1" customFormat="1" ht="16.5" customHeight="1">
      <c r="B130" s="37"/>
      <c r="C130" s="222" t="s">
        <v>218</v>
      </c>
      <c r="D130" s="222" t="s">
        <v>144</v>
      </c>
      <c r="E130" s="223" t="s">
        <v>1313</v>
      </c>
      <c r="F130" s="224" t="s">
        <v>1314</v>
      </c>
      <c r="G130" s="225" t="s">
        <v>360</v>
      </c>
      <c r="H130" s="226">
        <v>19</v>
      </c>
      <c r="I130" s="227"/>
      <c r="J130" s="228">
        <f>ROUND(I130*H130,2)</f>
        <v>0</v>
      </c>
      <c r="K130" s="224" t="s">
        <v>186</v>
      </c>
      <c r="L130" s="42"/>
      <c r="M130" s="229" t="s">
        <v>1</v>
      </c>
      <c r="N130" s="230" t="s">
        <v>41</v>
      </c>
      <c r="O130" s="85"/>
      <c r="P130" s="231">
        <f>O130*H130</f>
        <v>0</v>
      </c>
      <c r="Q130" s="231">
        <v>0</v>
      </c>
      <c r="R130" s="231">
        <f>Q130*H130</f>
        <v>0</v>
      </c>
      <c r="S130" s="231">
        <v>0</v>
      </c>
      <c r="T130" s="232">
        <f>S130*H130</f>
        <v>0</v>
      </c>
      <c r="AR130" s="233" t="s">
        <v>666</v>
      </c>
      <c r="AT130" s="233" t="s">
        <v>144</v>
      </c>
      <c r="AU130" s="233" t="s">
        <v>86</v>
      </c>
      <c r="AY130" s="16" t="s">
        <v>141</v>
      </c>
      <c r="BE130" s="234">
        <f>IF(N130="základní",J130,0)</f>
        <v>0</v>
      </c>
      <c r="BF130" s="234">
        <f>IF(N130="snížená",J130,0)</f>
        <v>0</v>
      </c>
      <c r="BG130" s="234">
        <f>IF(N130="zákl. přenesená",J130,0)</f>
        <v>0</v>
      </c>
      <c r="BH130" s="234">
        <f>IF(N130="sníž. přenesená",J130,0)</f>
        <v>0</v>
      </c>
      <c r="BI130" s="234">
        <f>IF(N130="nulová",J130,0)</f>
        <v>0</v>
      </c>
      <c r="BJ130" s="16" t="s">
        <v>84</v>
      </c>
      <c r="BK130" s="234">
        <f>ROUND(I130*H130,2)</f>
        <v>0</v>
      </c>
      <c r="BL130" s="16" t="s">
        <v>666</v>
      </c>
      <c r="BM130" s="233" t="s">
        <v>1315</v>
      </c>
    </row>
    <row r="131" s="1" customFormat="1" ht="16.5" customHeight="1">
      <c r="B131" s="37"/>
      <c r="C131" s="271" t="s">
        <v>228</v>
      </c>
      <c r="D131" s="271" t="s">
        <v>261</v>
      </c>
      <c r="E131" s="272" t="s">
        <v>1316</v>
      </c>
      <c r="F131" s="273" t="s">
        <v>1317</v>
      </c>
      <c r="G131" s="274" t="s">
        <v>360</v>
      </c>
      <c r="H131" s="275">
        <v>19</v>
      </c>
      <c r="I131" s="276"/>
      <c r="J131" s="277">
        <f>ROUND(I131*H131,2)</f>
        <v>0</v>
      </c>
      <c r="K131" s="273" t="s">
        <v>1</v>
      </c>
      <c r="L131" s="278"/>
      <c r="M131" s="279" t="s">
        <v>1</v>
      </c>
      <c r="N131" s="280" t="s">
        <v>41</v>
      </c>
      <c r="O131" s="85"/>
      <c r="P131" s="231">
        <f>O131*H131</f>
        <v>0</v>
      </c>
      <c r="Q131" s="231">
        <v>0.062399999999999997</v>
      </c>
      <c r="R131" s="231">
        <f>Q131*H131</f>
        <v>1.1856</v>
      </c>
      <c r="S131" s="231">
        <v>0</v>
      </c>
      <c r="T131" s="232">
        <f>S131*H131</f>
        <v>0</v>
      </c>
      <c r="AR131" s="233" t="s">
        <v>1299</v>
      </c>
      <c r="AT131" s="233" t="s">
        <v>261</v>
      </c>
      <c r="AU131" s="233" t="s">
        <v>86</v>
      </c>
      <c r="AY131" s="16" t="s">
        <v>141</v>
      </c>
      <c r="BE131" s="234">
        <f>IF(N131="základní",J131,0)</f>
        <v>0</v>
      </c>
      <c r="BF131" s="234">
        <f>IF(N131="snížená",J131,0)</f>
        <v>0</v>
      </c>
      <c r="BG131" s="234">
        <f>IF(N131="zákl. přenesená",J131,0)</f>
        <v>0</v>
      </c>
      <c r="BH131" s="234">
        <f>IF(N131="sníž. přenesená",J131,0)</f>
        <v>0</v>
      </c>
      <c r="BI131" s="234">
        <f>IF(N131="nulová",J131,0)</f>
        <v>0</v>
      </c>
      <c r="BJ131" s="16" t="s">
        <v>84</v>
      </c>
      <c r="BK131" s="234">
        <f>ROUND(I131*H131,2)</f>
        <v>0</v>
      </c>
      <c r="BL131" s="16" t="s">
        <v>1299</v>
      </c>
      <c r="BM131" s="233" t="s">
        <v>1318</v>
      </c>
    </row>
    <row r="132" s="13" customFormat="1">
      <c r="B132" s="246"/>
      <c r="C132" s="247"/>
      <c r="D132" s="237" t="s">
        <v>150</v>
      </c>
      <c r="E132" s="247"/>
      <c r="F132" s="249" t="s">
        <v>1319</v>
      </c>
      <c r="G132" s="247"/>
      <c r="H132" s="250">
        <v>19</v>
      </c>
      <c r="I132" s="251"/>
      <c r="J132" s="247"/>
      <c r="K132" s="247"/>
      <c r="L132" s="252"/>
      <c r="M132" s="257"/>
      <c r="N132" s="258"/>
      <c r="O132" s="258"/>
      <c r="P132" s="258"/>
      <c r="Q132" s="258"/>
      <c r="R132" s="258"/>
      <c r="S132" s="258"/>
      <c r="T132" s="259"/>
      <c r="AT132" s="256" t="s">
        <v>150</v>
      </c>
      <c r="AU132" s="256" t="s">
        <v>86</v>
      </c>
      <c r="AV132" s="13" t="s">
        <v>86</v>
      </c>
      <c r="AW132" s="13" t="s">
        <v>4</v>
      </c>
      <c r="AX132" s="13" t="s">
        <v>84</v>
      </c>
      <c r="AY132" s="256" t="s">
        <v>141</v>
      </c>
    </row>
    <row r="133" s="1" customFormat="1" ht="36" customHeight="1">
      <c r="B133" s="37"/>
      <c r="C133" s="222" t="s">
        <v>237</v>
      </c>
      <c r="D133" s="222" t="s">
        <v>144</v>
      </c>
      <c r="E133" s="223" t="s">
        <v>1320</v>
      </c>
      <c r="F133" s="224" t="s">
        <v>1321</v>
      </c>
      <c r="G133" s="225" t="s">
        <v>360</v>
      </c>
      <c r="H133" s="226">
        <v>2</v>
      </c>
      <c r="I133" s="227"/>
      <c r="J133" s="228">
        <f>ROUND(I133*H133,2)</f>
        <v>0</v>
      </c>
      <c r="K133" s="224" t="s">
        <v>186</v>
      </c>
      <c r="L133" s="42"/>
      <c r="M133" s="229" t="s">
        <v>1</v>
      </c>
      <c r="N133" s="230" t="s">
        <v>41</v>
      </c>
      <c r="O133" s="85"/>
      <c r="P133" s="231">
        <f>O133*H133</f>
        <v>0</v>
      </c>
      <c r="Q133" s="231">
        <v>0</v>
      </c>
      <c r="R133" s="231">
        <f>Q133*H133</f>
        <v>0</v>
      </c>
      <c r="S133" s="231">
        <v>0</v>
      </c>
      <c r="T133" s="232">
        <f>S133*H133</f>
        <v>0</v>
      </c>
      <c r="AR133" s="233" t="s">
        <v>666</v>
      </c>
      <c r="AT133" s="233" t="s">
        <v>144</v>
      </c>
      <c r="AU133" s="233" t="s">
        <v>86</v>
      </c>
      <c r="AY133" s="16" t="s">
        <v>141</v>
      </c>
      <c r="BE133" s="234">
        <f>IF(N133="základní",J133,0)</f>
        <v>0</v>
      </c>
      <c r="BF133" s="234">
        <f>IF(N133="snížená",J133,0)</f>
        <v>0</v>
      </c>
      <c r="BG133" s="234">
        <f>IF(N133="zákl. přenesená",J133,0)</f>
        <v>0</v>
      </c>
      <c r="BH133" s="234">
        <f>IF(N133="sníž. přenesená",J133,0)</f>
        <v>0</v>
      </c>
      <c r="BI133" s="234">
        <f>IF(N133="nulová",J133,0)</f>
        <v>0</v>
      </c>
      <c r="BJ133" s="16" t="s">
        <v>84</v>
      </c>
      <c r="BK133" s="234">
        <f>ROUND(I133*H133,2)</f>
        <v>0</v>
      </c>
      <c r="BL133" s="16" t="s">
        <v>666</v>
      </c>
      <c r="BM133" s="233" t="s">
        <v>1322</v>
      </c>
    </row>
    <row r="134" s="1" customFormat="1" ht="16.5" customHeight="1">
      <c r="B134" s="37"/>
      <c r="C134" s="271" t="s">
        <v>246</v>
      </c>
      <c r="D134" s="271" t="s">
        <v>261</v>
      </c>
      <c r="E134" s="272" t="s">
        <v>1323</v>
      </c>
      <c r="F134" s="273" t="s">
        <v>1324</v>
      </c>
      <c r="G134" s="274" t="s">
        <v>360</v>
      </c>
      <c r="H134" s="275">
        <v>2</v>
      </c>
      <c r="I134" s="276"/>
      <c r="J134" s="277">
        <f>ROUND(I134*H134,2)</f>
        <v>0</v>
      </c>
      <c r="K134" s="273" t="s">
        <v>1</v>
      </c>
      <c r="L134" s="278"/>
      <c r="M134" s="279" t="s">
        <v>1</v>
      </c>
      <c r="N134" s="280" t="s">
        <v>41</v>
      </c>
      <c r="O134" s="85"/>
      <c r="P134" s="231">
        <f>O134*H134</f>
        <v>0</v>
      </c>
      <c r="Q134" s="231">
        <v>0.062399999999999997</v>
      </c>
      <c r="R134" s="231">
        <f>Q134*H134</f>
        <v>0.12479999999999999</v>
      </c>
      <c r="S134" s="231">
        <v>0</v>
      </c>
      <c r="T134" s="232">
        <f>S134*H134</f>
        <v>0</v>
      </c>
      <c r="AR134" s="233" t="s">
        <v>1299</v>
      </c>
      <c r="AT134" s="233" t="s">
        <v>261</v>
      </c>
      <c r="AU134" s="233" t="s">
        <v>86</v>
      </c>
      <c r="AY134" s="16" t="s">
        <v>141</v>
      </c>
      <c r="BE134" s="234">
        <f>IF(N134="základní",J134,0)</f>
        <v>0</v>
      </c>
      <c r="BF134" s="234">
        <f>IF(N134="snížená",J134,0)</f>
        <v>0</v>
      </c>
      <c r="BG134" s="234">
        <f>IF(N134="zákl. přenesená",J134,0)</f>
        <v>0</v>
      </c>
      <c r="BH134" s="234">
        <f>IF(N134="sníž. přenesená",J134,0)</f>
        <v>0</v>
      </c>
      <c r="BI134" s="234">
        <f>IF(N134="nulová",J134,0)</f>
        <v>0</v>
      </c>
      <c r="BJ134" s="16" t="s">
        <v>84</v>
      </c>
      <c r="BK134" s="234">
        <f>ROUND(I134*H134,2)</f>
        <v>0</v>
      </c>
      <c r="BL134" s="16" t="s">
        <v>1299</v>
      </c>
      <c r="BM134" s="233" t="s">
        <v>1325</v>
      </c>
    </row>
    <row r="135" s="1" customFormat="1" ht="36" customHeight="1">
      <c r="B135" s="37"/>
      <c r="C135" s="222" t="s">
        <v>252</v>
      </c>
      <c r="D135" s="222" t="s">
        <v>144</v>
      </c>
      <c r="E135" s="223" t="s">
        <v>1326</v>
      </c>
      <c r="F135" s="224" t="s">
        <v>1327</v>
      </c>
      <c r="G135" s="225" t="s">
        <v>360</v>
      </c>
      <c r="H135" s="226">
        <v>22</v>
      </c>
      <c r="I135" s="227"/>
      <c r="J135" s="228">
        <f>ROUND(I135*H135,2)</f>
        <v>0</v>
      </c>
      <c r="K135" s="224" t="s">
        <v>186</v>
      </c>
      <c r="L135" s="42"/>
      <c r="M135" s="229" t="s">
        <v>1</v>
      </c>
      <c r="N135" s="230" t="s">
        <v>41</v>
      </c>
      <c r="O135" s="85"/>
      <c r="P135" s="231">
        <f>O135*H135</f>
        <v>0</v>
      </c>
      <c r="Q135" s="231">
        <v>0</v>
      </c>
      <c r="R135" s="231">
        <f>Q135*H135</f>
        <v>0</v>
      </c>
      <c r="S135" s="231">
        <v>0</v>
      </c>
      <c r="T135" s="232">
        <f>S135*H135</f>
        <v>0</v>
      </c>
      <c r="AR135" s="233" t="s">
        <v>666</v>
      </c>
      <c r="AT135" s="233" t="s">
        <v>144</v>
      </c>
      <c r="AU135" s="233" t="s">
        <v>86</v>
      </c>
      <c r="AY135" s="16" t="s">
        <v>141</v>
      </c>
      <c r="BE135" s="234">
        <f>IF(N135="základní",J135,0)</f>
        <v>0</v>
      </c>
      <c r="BF135" s="234">
        <f>IF(N135="snížená",J135,0)</f>
        <v>0</v>
      </c>
      <c r="BG135" s="234">
        <f>IF(N135="zákl. přenesená",J135,0)</f>
        <v>0</v>
      </c>
      <c r="BH135" s="234">
        <f>IF(N135="sníž. přenesená",J135,0)</f>
        <v>0</v>
      </c>
      <c r="BI135" s="234">
        <f>IF(N135="nulová",J135,0)</f>
        <v>0</v>
      </c>
      <c r="BJ135" s="16" t="s">
        <v>84</v>
      </c>
      <c r="BK135" s="234">
        <f>ROUND(I135*H135,2)</f>
        <v>0</v>
      </c>
      <c r="BL135" s="16" t="s">
        <v>666</v>
      </c>
      <c r="BM135" s="233" t="s">
        <v>1328</v>
      </c>
    </row>
    <row r="136" s="1" customFormat="1" ht="24" customHeight="1">
      <c r="B136" s="37"/>
      <c r="C136" s="271" t="s">
        <v>260</v>
      </c>
      <c r="D136" s="271" t="s">
        <v>261</v>
      </c>
      <c r="E136" s="272" t="s">
        <v>1329</v>
      </c>
      <c r="F136" s="273" t="s">
        <v>1330</v>
      </c>
      <c r="G136" s="274" t="s">
        <v>360</v>
      </c>
      <c r="H136" s="275">
        <v>22</v>
      </c>
      <c r="I136" s="276"/>
      <c r="J136" s="277">
        <f>ROUND(I136*H136,2)</f>
        <v>0</v>
      </c>
      <c r="K136" s="273" t="s">
        <v>1</v>
      </c>
      <c r="L136" s="278"/>
      <c r="M136" s="279" t="s">
        <v>1</v>
      </c>
      <c r="N136" s="280" t="s">
        <v>41</v>
      </c>
      <c r="O136" s="85"/>
      <c r="P136" s="231">
        <f>O136*H136</f>
        <v>0</v>
      </c>
      <c r="Q136" s="231">
        <v>0.062399999999999997</v>
      </c>
      <c r="R136" s="231">
        <f>Q136*H136</f>
        <v>1.3728</v>
      </c>
      <c r="S136" s="231">
        <v>0</v>
      </c>
      <c r="T136" s="232">
        <f>S136*H136</f>
        <v>0</v>
      </c>
      <c r="AR136" s="233" t="s">
        <v>1299</v>
      </c>
      <c r="AT136" s="233" t="s">
        <v>261</v>
      </c>
      <c r="AU136" s="233" t="s">
        <v>86</v>
      </c>
      <c r="AY136" s="16" t="s">
        <v>141</v>
      </c>
      <c r="BE136" s="234">
        <f>IF(N136="základní",J136,0)</f>
        <v>0</v>
      </c>
      <c r="BF136" s="234">
        <f>IF(N136="snížená",J136,0)</f>
        <v>0</v>
      </c>
      <c r="BG136" s="234">
        <f>IF(N136="zákl. přenesená",J136,0)</f>
        <v>0</v>
      </c>
      <c r="BH136" s="234">
        <f>IF(N136="sníž. přenesená",J136,0)</f>
        <v>0</v>
      </c>
      <c r="BI136" s="234">
        <f>IF(N136="nulová",J136,0)</f>
        <v>0</v>
      </c>
      <c r="BJ136" s="16" t="s">
        <v>84</v>
      </c>
      <c r="BK136" s="234">
        <f>ROUND(I136*H136,2)</f>
        <v>0</v>
      </c>
      <c r="BL136" s="16" t="s">
        <v>1299</v>
      </c>
      <c r="BM136" s="233" t="s">
        <v>1331</v>
      </c>
    </row>
    <row r="137" s="1" customFormat="1" ht="48" customHeight="1">
      <c r="B137" s="37"/>
      <c r="C137" s="222" t="s">
        <v>267</v>
      </c>
      <c r="D137" s="222" t="s">
        <v>144</v>
      </c>
      <c r="E137" s="223" t="s">
        <v>1332</v>
      </c>
      <c r="F137" s="224" t="s">
        <v>1333</v>
      </c>
      <c r="G137" s="225" t="s">
        <v>360</v>
      </c>
      <c r="H137" s="226">
        <v>22</v>
      </c>
      <c r="I137" s="227"/>
      <c r="J137" s="228">
        <f>ROUND(I137*H137,2)</f>
        <v>0</v>
      </c>
      <c r="K137" s="224" t="s">
        <v>186</v>
      </c>
      <c r="L137" s="42"/>
      <c r="M137" s="229" t="s">
        <v>1</v>
      </c>
      <c r="N137" s="230" t="s">
        <v>41</v>
      </c>
      <c r="O137" s="85"/>
      <c r="P137" s="231">
        <f>O137*H137</f>
        <v>0</v>
      </c>
      <c r="Q137" s="231">
        <v>0</v>
      </c>
      <c r="R137" s="231">
        <f>Q137*H137</f>
        <v>0</v>
      </c>
      <c r="S137" s="231">
        <v>0</v>
      </c>
      <c r="T137" s="232">
        <f>S137*H137</f>
        <v>0</v>
      </c>
      <c r="AR137" s="233" t="s">
        <v>666</v>
      </c>
      <c r="AT137" s="233" t="s">
        <v>144</v>
      </c>
      <c r="AU137" s="233" t="s">
        <v>86</v>
      </c>
      <c r="AY137" s="16" t="s">
        <v>141</v>
      </c>
      <c r="BE137" s="234">
        <f>IF(N137="základní",J137,0)</f>
        <v>0</v>
      </c>
      <c r="BF137" s="234">
        <f>IF(N137="snížená",J137,0)</f>
        <v>0</v>
      </c>
      <c r="BG137" s="234">
        <f>IF(N137="zákl. přenesená",J137,0)</f>
        <v>0</v>
      </c>
      <c r="BH137" s="234">
        <f>IF(N137="sníž. přenesená",J137,0)</f>
        <v>0</v>
      </c>
      <c r="BI137" s="234">
        <f>IF(N137="nulová",J137,0)</f>
        <v>0</v>
      </c>
      <c r="BJ137" s="16" t="s">
        <v>84</v>
      </c>
      <c r="BK137" s="234">
        <f>ROUND(I137*H137,2)</f>
        <v>0</v>
      </c>
      <c r="BL137" s="16" t="s">
        <v>666</v>
      </c>
      <c r="BM137" s="233" t="s">
        <v>1334</v>
      </c>
    </row>
    <row r="138" s="1" customFormat="1" ht="16.5" customHeight="1">
      <c r="B138" s="37"/>
      <c r="C138" s="271" t="s">
        <v>275</v>
      </c>
      <c r="D138" s="271" t="s">
        <v>261</v>
      </c>
      <c r="E138" s="272" t="s">
        <v>1335</v>
      </c>
      <c r="F138" s="273" t="s">
        <v>1336</v>
      </c>
      <c r="G138" s="274" t="s">
        <v>360</v>
      </c>
      <c r="H138" s="275">
        <v>22</v>
      </c>
      <c r="I138" s="276"/>
      <c r="J138" s="277">
        <f>ROUND(I138*H138,2)</f>
        <v>0</v>
      </c>
      <c r="K138" s="273" t="s">
        <v>1</v>
      </c>
      <c r="L138" s="278"/>
      <c r="M138" s="279" t="s">
        <v>1</v>
      </c>
      <c r="N138" s="280" t="s">
        <v>41</v>
      </c>
      <c r="O138" s="85"/>
      <c r="P138" s="231">
        <f>O138*H138</f>
        <v>0</v>
      </c>
      <c r="Q138" s="231">
        <v>0.062399999999999997</v>
      </c>
      <c r="R138" s="231">
        <f>Q138*H138</f>
        <v>1.3728</v>
      </c>
      <c r="S138" s="231">
        <v>0</v>
      </c>
      <c r="T138" s="232">
        <f>S138*H138</f>
        <v>0</v>
      </c>
      <c r="AR138" s="233" t="s">
        <v>1299</v>
      </c>
      <c r="AT138" s="233" t="s">
        <v>261</v>
      </c>
      <c r="AU138" s="233" t="s">
        <v>86</v>
      </c>
      <c r="AY138" s="16" t="s">
        <v>141</v>
      </c>
      <c r="BE138" s="234">
        <f>IF(N138="základní",J138,0)</f>
        <v>0</v>
      </c>
      <c r="BF138" s="234">
        <f>IF(N138="snížená",J138,0)</f>
        <v>0</v>
      </c>
      <c r="BG138" s="234">
        <f>IF(N138="zákl. přenesená",J138,0)</f>
        <v>0</v>
      </c>
      <c r="BH138" s="234">
        <f>IF(N138="sníž. přenesená",J138,0)</f>
        <v>0</v>
      </c>
      <c r="BI138" s="234">
        <f>IF(N138="nulová",J138,0)</f>
        <v>0</v>
      </c>
      <c r="BJ138" s="16" t="s">
        <v>84</v>
      </c>
      <c r="BK138" s="234">
        <f>ROUND(I138*H138,2)</f>
        <v>0</v>
      </c>
      <c r="BL138" s="16" t="s">
        <v>1299</v>
      </c>
      <c r="BM138" s="233" t="s">
        <v>1337</v>
      </c>
    </row>
    <row r="139" s="1" customFormat="1" ht="48" customHeight="1">
      <c r="B139" s="37"/>
      <c r="C139" s="222" t="s">
        <v>8</v>
      </c>
      <c r="D139" s="222" t="s">
        <v>144</v>
      </c>
      <c r="E139" s="223" t="s">
        <v>1338</v>
      </c>
      <c r="F139" s="224" t="s">
        <v>1339</v>
      </c>
      <c r="G139" s="225" t="s">
        <v>240</v>
      </c>
      <c r="H139" s="226">
        <v>300</v>
      </c>
      <c r="I139" s="227"/>
      <c r="J139" s="228">
        <f>ROUND(I139*H139,2)</f>
        <v>0</v>
      </c>
      <c r="K139" s="224" t="s">
        <v>186</v>
      </c>
      <c r="L139" s="42"/>
      <c r="M139" s="229" t="s">
        <v>1</v>
      </c>
      <c r="N139" s="230" t="s">
        <v>41</v>
      </c>
      <c r="O139" s="85"/>
      <c r="P139" s="231">
        <f>O139*H139</f>
        <v>0</v>
      </c>
      <c r="Q139" s="231">
        <v>0</v>
      </c>
      <c r="R139" s="231">
        <f>Q139*H139</f>
        <v>0</v>
      </c>
      <c r="S139" s="231">
        <v>0</v>
      </c>
      <c r="T139" s="232">
        <f>S139*H139</f>
        <v>0</v>
      </c>
      <c r="AR139" s="233" t="s">
        <v>666</v>
      </c>
      <c r="AT139" s="233" t="s">
        <v>144</v>
      </c>
      <c r="AU139" s="233" t="s">
        <v>86</v>
      </c>
      <c r="AY139" s="16" t="s">
        <v>141</v>
      </c>
      <c r="BE139" s="234">
        <f>IF(N139="základní",J139,0)</f>
        <v>0</v>
      </c>
      <c r="BF139" s="234">
        <f>IF(N139="snížená",J139,0)</f>
        <v>0</v>
      </c>
      <c r="BG139" s="234">
        <f>IF(N139="zákl. přenesená",J139,0)</f>
        <v>0</v>
      </c>
      <c r="BH139" s="234">
        <f>IF(N139="sníž. přenesená",J139,0)</f>
        <v>0</v>
      </c>
      <c r="BI139" s="234">
        <f>IF(N139="nulová",J139,0)</f>
        <v>0</v>
      </c>
      <c r="BJ139" s="16" t="s">
        <v>84</v>
      </c>
      <c r="BK139" s="234">
        <f>ROUND(I139*H139,2)</f>
        <v>0</v>
      </c>
      <c r="BL139" s="16" t="s">
        <v>666</v>
      </c>
      <c r="BM139" s="233" t="s">
        <v>1340</v>
      </c>
    </row>
    <row r="140" s="1" customFormat="1" ht="24" customHeight="1">
      <c r="B140" s="37"/>
      <c r="C140" s="271" t="s">
        <v>291</v>
      </c>
      <c r="D140" s="271" t="s">
        <v>261</v>
      </c>
      <c r="E140" s="272" t="s">
        <v>1341</v>
      </c>
      <c r="F140" s="273" t="s">
        <v>1342</v>
      </c>
      <c r="G140" s="274" t="s">
        <v>240</v>
      </c>
      <c r="H140" s="275">
        <v>300</v>
      </c>
      <c r="I140" s="276"/>
      <c r="J140" s="277">
        <f>ROUND(I140*H140,2)</f>
        <v>0</v>
      </c>
      <c r="K140" s="273" t="s">
        <v>1343</v>
      </c>
      <c r="L140" s="278"/>
      <c r="M140" s="279" t="s">
        <v>1</v>
      </c>
      <c r="N140" s="280" t="s">
        <v>41</v>
      </c>
      <c r="O140" s="85"/>
      <c r="P140" s="231">
        <f>O140*H140</f>
        <v>0</v>
      </c>
      <c r="Q140" s="231">
        <v>0</v>
      </c>
      <c r="R140" s="231">
        <f>Q140*H140</f>
        <v>0</v>
      </c>
      <c r="S140" s="231">
        <v>0</v>
      </c>
      <c r="T140" s="232">
        <f>S140*H140</f>
        <v>0</v>
      </c>
      <c r="AR140" s="233" t="s">
        <v>1344</v>
      </c>
      <c r="AT140" s="233" t="s">
        <v>261</v>
      </c>
      <c r="AU140" s="233" t="s">
        <v>86</v>
      </c>
      <c r="AY140" s="16" t="s">
        <v>141</v>
      </c>
      <c r="BE140" s="234">
        <f>IF(N140="základní",J140,0)</f>
        <v>0</v>
      </c>
      <c r="BF140" s="234">
        <f>IF(N140="snížená",J140,0)</f>
        <v>0</v>
      </c>
      <c r="BG140" s="234">
        <f>IF(N140="zákl. přenesená",J140,0)</f>
        <v>0</v>
      </c>
      <c r="BH140" s="234">
        <f>IF(N140="sníž. přenesená",J140,0)</f>
        <v>0</v>
      </c>
      <c r="BI140" s="234">
        <f>IF(N140="nulová",J140,0)</f>
        <v>0</v>
      </c>
      <c r="BJ140" s="16" t="s">
        <v>84</v>
      </c>
      <c r="BK140" s="234">
        <f>ROUND(I140*H140,2)</f>
        <v>0</v>
      </c>
      <c r="BL140" s="16" t="s">
        <v>666</v>
      </c>
      <c r="BM140" s="233" t="s">
        <v>1345</v>
      </c>
    </row>
    <row r="141" s="11" customFormat="1" ht="25.92" customHeight="1">
      <c r="B141" s="206"/>
      <c r="C141" s="207"/>
      <c r="D141" s="208" t="s">
        <v>75</v>
      </c>
      <c r="E141" s="209" t="s">
        <v>83</v>
      </c>
      <c r="F141" s="209" t="s">
        <v>1346</v>
      </c>
      <c r="G141" s="207"/>
      <c r="H141" s="207"/>
      <c r="I141" s="210"/>
      <c r="J141" s="211">
        <f>BK141</f>
        <v>0</v>
      </c>
      <c r="K141" s="207"/>
      <c r="L141" s="212"/>
      <c r="M141" s="213"/>
      <c r="N141" s="214"/>
      <c r="O141" s="214"/>
      <c r="P141" s="215">
        <f>SUM(P142:P150)</f>
        <v>0</v>
      </c>
      <c r="Q141" s="214"/>
      <c r="R141" s="215">
        <f>SUM(R142:R150)</f>
        <v>0</v>
      </c>
      <c r="S141" s="214"/>
      <c r="T141" s="216">
        <f>SUM(T142:T150)</f>
        <v>0</v>
      </c>
      <c r="AR141" s="217" t="s">
        <v>140</v>
      </c>
      <c r="AT141" s="218" t="s">
        <v>75</v>
      </c>
      <c r="AU141" s="218" t="s">
        <v>76</v>
      </c>
      <c r="AY141" s="217" t="s">
        <v>141</v>
      </c>
      <c r="BK141" s="219">
        <f>SUM(BK142:BK150)</f>
        <v>0</v>
      </c>
    </row>
    <row r="142" s="1" customFormat="1" ht="24" customHeight="1">
      <c r="B142" s="37"/>
      <c r="C142" s="222" t="s">
        <v>296</v>
      </c>
      <c r="D142" s="222" t="s">
        <v>144</v>
      </c>
      <c r="E142" s="223" t="s">
        <v>1347</v>
      </c>
      <c r="F142" s="224" t="s">
        <v>1348</v>
      </c>
      <c r="G142" s="225" t="s">
        <v>240</v>
      </c>
      <c r="H142" s="226">
        <v>1920</v>
      </c>
      <c r="I142" s="227"/>
      <c r="J142" s="228">
        <f>ROUND(I142*H142,2)</f>
        <v>0</v>
      </c>
      <c r="K142" s="224" t="s">
        <v>1343</v>
      </c>
      <c r="L142" s="42"/>
      <c r="M142" s="229" t="s">
        <v>1</v>
      </c>
      <c r="N142" s="230" t="s">
        <v>41</v>
      </c>
      <c r="O142" s="85"/>
      <c r="P142" s="231">
        <f>O142*H142</f>
        <v>0</v>
      </c>
      <c r="Q142" s="231">
        <v>0</v>
      </c>
      <c r="R142" s="231">
        <f>Q142*H142</f>
        <v>0</v>
      </c>
      <c r="S142" s="231">
        <v>0</v>
      </c>
      <c r="T142" s="232">
        <f>S142*H142</f>
        <v>0</v>
      </c>
      <c r="AR142" s="233" t="s">
        <v>148</v>
      </c>
      <c r="AT142" s="233" t="s">
        <v>144</v>
      </c>
      <c r="AU142" s="233" t="s">
        <v>84</v>
      </c>
      <c r="AY142" s="16" t="s">
        <v>141</v>
      </c>
      <c r="BE142" s="234">
        <f>IF(N142="základní",J142,0)</f>
        <v>0</v>
      </c>
      <c r="BF142" s="234">
        <f>IF(N142="snížená",J142,0)</f>
        <v>0</v>
      </c>
      <c r="BG142" s="234">
        <f>IF(N142="zákl. přenesená",J142,0)</f>
        <v>0</v>
      </c>
      <c r="BH142" s="234">
        <f>IF(N142="sníž. přenesená",J142,0)</f>
        <v>0</v>
      </c>
      <c r="BI142" s="234">
        <f>IF(N142="nulová",J142,0)</f>
        <v>0</v>
      </c>
      <c r="BJ142" s="16" t="s">
        <v>84</v>
      </c>
      <c r="BK142" s="234">
        <f>ROUND(I142*H142,2)</f>
        <v>0</v>
      </c>
      <c r="BL142" s="16" t="s">
        <v>148</v>
      </c>
      <c r="BM142" s="233" t="s">
        <v>1349</v>
      </c>
    </row>
    <row r="143" s="1" customFormat="1" ht="16.5" customHeight="1">
      <c r="B143" s="37"/>
      <c r="C143" s="222" t="s">
        <v>304</v>
      </c>
      <c r="D143" s="222" t="s">
        <v>144</v>
      </c>
      <c r="E143" s="223" t="s">
        <v>1350</v>
      </c>
      <c r="F143" s="224" t="s">
        <v>1351</v>
      </c>
      <c r="G143" s="225" t="s">
        <v>240</v>
      </c>
      <c r="H143" s="226">
        <v>1280</v>
      </c>
      <c r="I143" s="227"/>
      <c r="J143" s="228">
        <f>ROUND(I143*H143,2)</f>
        <v>0</v>
      </c>
      <c r="K143" s="224" t="s">
        <v>1</v>
      </c>
      <c r="L143" s="42"/>
      <c r="M143" s="229" t="s">
        <v>1</v>
      </c>
      <c r="N143" s="230" t="s">
        <v>41</v>
      </c>
      <c r="O143" s="85"/>
      <c r="P143" s="231">
        <f>O143*H143</f>
        <v>0</v>
      </c>
      <c r="Q143" s="231">
        <v>0</v>
      </c>
      <c r="R143" s="231">
        <f>Q143*H143</f>
        <v>0</v>
      </c>
      <c r="S143" s="231">
        <v>0</v>
      </c>
      <c r="T143" s="232">
        <f>S143*H143</f>
        <v>0</v>
      </c>
      <c r="AR143" s="233" t="s">
        <v>148</v>
      </c>
      <c r="AT143" s="233" t="s">
        <v>144</v>
      </c>
      <c r="AU143" s="233" t="s">
        <v>84</v>
      </c>
      <c r="AY143" s="16" t="s">
        <v>141</v>
      </c>
      <c r="BE143" s="234">
        <f>IF(N143="základní",J143,0)</f>
        <v>0</v>
      </c>
      <c r="BF143" s="234">
        <f>IF(N143="snížená",J143,0)</f>
        <v>0</v>
      </c>
      <c r="BG143" s="234">
        <f>IF(N143="zákl. přenesená",J143,0)</f>
        <v>0</v>
      </c>
      <c r="BH143" s="234">
        <f>IF(N143="sníž. přenesená",J143,0)</f>
        <v>0</v>
      </c>
      <c r="BI143" s="234">
        <f>IF(N143="nulová",J143,0)</f>
        <v>0</v>
      </c>
      <c r="BJ143" s="16" t="s">
        <v>84</v>
      </c>
      <c r="BK143" s="234">
        <f>ROUND(I143*H143,2)</f>
        <v>0</v>
      </c>
      <c r="BL143" s="16" t="s">
        <v>148</v>
      </c>
      <c r="BM143" s="233" t="s">
        <v>1352</v>
      </c>
    </row>
    <row r="144" s="1" customFormat="1" ht="24" customHeight="1">
      <c r="B144" s="37"/>
      <c r="C144" s="222" t="s">
        <v>312</v>
      </c>
      <c r="D144" s="222" t="s">
        <v>144</v>
      </c>
      <c r="E144" s="223" t="s">
        <v>1353</v>
      </c>
      <c r="F144" s="224" t="s">
        <v>1354</v>
      </c>
      <c r="G144" s="225" t="s">
        <v>1355</v>
      </c>
      <c r="H144" s="226">
        <v>1</v>
      </c>
      <c r="I144" s="227"/>
      <c r="J144" s="228">
        <f>ROUND(I144*H144,2)</f>
        <v>0</v>
      </c>
      <c r="K144" s="224" t="s">
        <v>1343</v>
      </c>
      <c r="L144" s="42"/>
      <c r="M144" s="229" t="s">
        <v>1</v>
      </c>
      <c r="N144" s="230" t="s">
        <v>41</v>
      </c>
      <c r="O144" s="85"/>
      <c r="P144" s="231">
        <f>O144*H144</f>
        <v>0</v>
      </c>
      <c r="Q144" s="231">
        <v>0</v>
      </c>
      <c r="R144" s="231">
        <f>Q144*H144</f>
        <v>0</v>
      </c>
      <c r="S144" s="231">
        <v>0</v>
      </c>
      <c r="T144" s="232">
        <f>S144*H144</f>
        <v>0</v>
      </c>
      <c r="AR144" s="233" t="s">
        <v>148</v>
      </c>
      <c r="AT144" s="233" t="s">
        <v>144</v>
      </c>
      <c r="AU144" s="233" t="s">
        <v>84</v>
      </c>
      <c r="AY144" s="16" t="s">
        <v>141</v>
      </c>
      <c r="BE144" s="234">
        <f>IF(N144="základní",J144,0)</f>
        <v>0</v>
      </c>
      <c r="BF144" s="234">
        <f>IF(N144="snížená",J144,0)</f>
        <v>0</v>
      </c>
      <c r="BG144" s="234">
        <f>IF(N144="zákl. přenesená",J144,0)</f>
        <v>0</v>
      </c>
      <c r="BH144" s="234">
        <f>IF(N144="sníž. přenesená",J144,0)</f>
        <v>0</v>
      </c>
      <c r="BI144" s="234">
        <f>IF(N144="nulová",J144,0)</f>
        <v>0</v>
      </c>
      <c r="BJ144" s="16" t="s">
        <v>84</v>
      </c>
      <c r="BK144" s="234">
        <f>ROUND(I144*H144,2)</f>
        <v>0</v>
      </c>
      <c r="BL144" s="16" t="s">
        <v>148</v>
      </c>
      <c r="BM144" s="233" t="s">
        <v>1356</v>
      </c>
    </row>
    <row r="145" s="1" customFormat="1" ht="48" customHeight="1">
      <c r="B145" s="37"/>
      <c r="C145" s="222" t="s">
        <v>318</v>
      </c>
      <c r="D145" s="222" t="s">
        <v>144</v>
      </c>
      <c r="E145" s="223" t="s">
        <v>1357</v>
      </c>
      <c r="F145" s="224" t="s">
        <v>1358</v>
      </c>
      <c r="G145" s="225" t="s">
        <v>360</v>
      </c>
      <c r="H145" s="226">
        <v>44</v>
      </c>
      <c r="I145" s="227"/>
      <c r="J145" s="228">
        <f>ROUND(I145*H145,2)</f>
        <v>0</v>
      </c>
      <c r="K145" s="224" t="s">
        <v>1343</v>
      </c>
      <c r="L145" s="42"/>
      <c r="M145" s="229" t="s">
        <v>1</v>
      </c>
      <c r="N145" s="230" t="s">
        <v>41</v>
      </c>
      <c r="O145" s="85"/>
      <c r="P145" s="231">
        <f>O145*H145</f>
        <v>0</v>
      </c>
      <c r="Q145" s="231">
        <v>0</v>
      </c>
      <c r="R145" s="231">
        <f>Q145*H145</f>
        <v>0</v>
      </c>
      <c r="S145" s="231">
        <v>0</v>
      </c>
      <c r="T145" s="232">
        <f>S145*H145</f>
        <v>0</v>
      </c>
      <c r="AR145" s="233" t="s">
        <v>148</v>
      </c>
      <c r="AT145" s="233" t="s">
        <v>144</v>
      </c>
      <c r="AU145" s="233" t="s">
        <v>84</v>
      </c>
      <c r="AY145" s="16" t="s">
        <v>141</v>
      </c>
      <c r="BE145" s="234">
        <f>IF(N145="základní",J145,0)</f>
        <v>0</v>
      </c>
      <c r="BF145" s="234">
        <f>IF(N145="snížená",J145,0)</f>
        <v>0</v>
      </c>
      <c r="BG145" s="234">
        <f>IF(N145="zákl. přenesená",J145,0)</f>
        <v>0</v>
      </c>
      <c r="BH145" s="234">
        <f>IF(N145="sníž. přenesená",J145,0)</f>
        <v>0</v>
      </c>
      <c r="BI145" s="234">
        <f>IF(N145="nulová",J145,0)</f>
        <v>0</v>
      </c>
      <c r="BJ145" s="16" t="s">
        <v>84</v>
      </c>
      <c r="BK145" s="234">
        <f>ROUND(I145*H145,2)</f>
        <v>0</v>
      </c>
      <c r="BL145" s="16" t="s">
        <v>148</v>
      </c>
      <c r="BM145" s="233" t="s">
        <v>1359</v>
      </c>
    </row>
    <row r="146" s="1" customFormat="1" ht="36" customHeight="1">
      <c r="B146" s="37"/>
      <c r="C146" s="222" t="s">
        <v>7</v>
      </c>
      <c r="D146" s="222" t="s">
        <v>144</v>
      </c>
      <c r="E146" s="223" t="s">
        <v>1360</v>
      </c>
      <c r="F146" s="224" t="s">
        <v>1361</v>
      </c>
      <c r="G146" s="225" t="s">
        <v>240</v>
      </c>
      <c r="H146" s="226">
        <v>300</v>
      </c>
      <c r="I146" s="227"/>
      <c r="J146" s="228">
        <f>ROUND(I146*H146,2)</f>
        <v>0</v>
      </c>
      <c r="K146" s="224" t="s">
        <v>1343</v>
      </c>
      <c r="L146" s="42"/>
      <c r="M146" s="229" t="s">
        <v>1</v>
      </c>
      <c r="N146" s="230" t="s">
        <v>41</v>
      </c>
      <c r="O146" s="85"/>
      <c r="P146" s="231">
        <f>O146*H146</f>
        <v>0</v>
      </c>
      <c r="Q146" s="231">
        <v>0</v>
      </c>
      <c r="R146" s="231">
        <f>Q146*H146</f>
        <v>0</v>
      </c>
      <c r="S146" s="231">
        <v>0</v>
      </c>
      <c r="T146" s="232">
        <f>S146*H146</f>
        <v>0</v>
      </c>
      <c r="AR146" s="233" t="s">
        <v>148</v>
      </c>
      <c r="AT146" s="233" t="s">
        <v>144</v>
      </c>
      <c r="AU146" s="233" t="s">
        <v>84</v>
      </c>
      <c r="AY146" s="16" t="s">
        <v>141</v>
      </c>
      <c r="BE146" s="234">
        <f>IF(N146="základní",J146,0)</f>
        <v>0</v>
      </c>
      <c r="BF146" s="234">
        <f>IF(N146="snížená",J146,0)</f>
        <v>0</v>
      </c>
      <c r="BG146" s="234">
        <f>IF(N146="zákl. přenesená",J146,0)</f>
        <v>0</v>
      </c>
      <c r="BH146" s="234">
        <f>IF(N146="sníž. přenesená",J146,0)</f>
        <v>0</v>
      </c>
      <c r="BI146" s="234">
        <f>IF(N146="nulová",J146,0)</f>
        <v>0</v>
      </c>
      <c r="BJ146" s="16" t="s">
        <v>84</v>
      </c>
      <c r="BK146" s="234">
        <f>ROUND(I146*H146,2)</f>
        <v>0</v>
      </c>
      <c r="BL146" s="16" t="s">
        <v>148</v>
      </c>
      <c r="BM146" s="233" t="s">
        <v>1362</v>
      </c>
    </row>
    <row r="147" s="1" customFormat="1" ht="108" customHeight="1">
      <c r="B147" s="37"/>
      <c r="C147" s="222" t="s">
        <v>333</v>
      </c>
      <c r="D147" s="222" t="s">
        <v>144</v>
      </c>
      <c r="E147" s="223" t="s">
        <v>1363</v>
      </c>
      <c r="F147" s="224" t="s">
        <v>1364</v>
      </c>
      <c r="G147" s="225" t="s">
        <v>360</v>
      </c>
      <c r="H147" s="226">
        <v>1</v>
      </c>
      <c r="I147" s="227"/>
      <c r="J147" s="228">
        <f>ROUND(I147*H147,2)</f>
        <v>0</v>
      </c>
      <c r="K147" s="224" t="s">
        <v>1343</v>
      </c>
      <c r="L147" s="42"/>
      <c r="M147" s="229" t="s">
        <v>1</v>
      </c>
      <c r="N147" s="230" t="s">
        <v>41</v>
      </c>
      <c r="O147" s="85"/>
      <c r="P147" s="231">
        <f>O147*H147</f>
        <v>0</v>
      </c>
      <c r="Q147" s="231">
        <v>0</v>
      </c>
      <c r="R147" s="231">
        <f>Q147*H147</f>
        <v>0</v>
      </c>
      <c r="S147" s="231">
        <v>0</v>
      </c>
      <c r="T147" s="232">
        <f>S147*H147</f>
        <v>0</v>
      </c>
      <c r="AR147" s="233" t="s">
        <v>148</v>
      </c>
      <c r="AT147" s="233" t="s">
        <v>144</v>
      </c>
      <c r="AU147" s="233" t="s">
        <v>84</v>
      </c>
      <c r="AY147" s="16" t="s">
        <v>141</v>
      </c>
      <c r="BE147" s="234">
        <f>IF(N147="základní",J147,0)</f>
        <v>0</v>
      </c>
      <c r="BF147" s="234">
        <f>IF(N147="snížená",J147,0)</f>
        <v>0</v>
      </c>
      <c r="BG147" s="234">
        <f>IF(N147="zákl. přenesená",J147,0)</f>
        <v>0</v>
      </c>
      <c r="BH147" s="234">
        <f>IF(N147="sníž. přenesená",J147,0)</f>
        <v>0</v>
      </c>
      <c r="BI147" s="234">
        <f>IF(N147="nulová",J147,0)</f>
        <v>0</v>
      </c>
      <c r="BJ147" s="16" t="s">
        <v>84</v>
      </c>
      <c r="BK147" s="234">
        <f>ROUND(I147*H147,2)</f>
        <v>0</v>
      </c>
      <c r="BL147" s="16" t="s">
        <v>148</v>
      </c>
      <c r="BM147" s="233" t="s">
        <v>1365</v>
      </c>
    </row>
    <row r="148" s="1" customFormat="1" ht="60" customHeight="1">
      <c r="B148" s="37"/>
      <c r="C148" s="222" t="s">
        <v>348</v>
      </c>
      <c r="D148" s="222" t="s">
        <v>144</v>
      </c>
      <c r="E148" s="223" t="s">
        <v>1366</v>
      </c>
      <c r="F148" s="224" t="s">
        <v>1367</v>
      </c>
      <c r="G148" s="225" t="s">
        <v>360</v>
      </c>
      <c r="H148" s="226">
        <v>1</v>
      </c>
      <c r="I148" s="227"/>
      <c r="J148" s="228">
        <f>ROUND(I148*H148,2)</f>
        <v>0</v>
      </c>
      <c r="K148" s="224" t="s">
        <v>1343</v>
      </c>
      <c r="L148" s="42"/>
      <c r="M148" s="229" t="s">
        <v>1</v>
      </c>
      <c r="N148" s="230" t="s">
        <v>41</v>
      </c>
      <c r="O148" s="85"/>
      <c r="P148" s="231">
        <f>O148*H148</f>
        <v>0</v>
      </c>
      <c r="Q148" s="231">
        <v>0</v>
      </c>
      <c r="R148" s="231">
        <f>Q148*H148</f>
        <v>0</v>
      </c>
      <c r="S148" s="231">
        <v>0</v>
      </c>
      <c r="T148" s="232">
        <f>S148*H148</f>
        <v>0</v>
      </c>
      <c r="AR148" s="233" t="s">
        <v>148</v>
      </c>
      <c r="AT148" s="233" t="s">
        <v>144</v>
      </c>
      <c r="AU148" s="233" t="s">
        <v>84</v>
      </c>
      <c r="AY148" s="16" t="s">
        <v>141</v>
      </c>
      <c r="BE148" s="234">
        <f>IF(N148="základní",J148,0)</f>
        <v>0</v>
      </c>
      <c r="BF148" s="234">
        <f>IF(N148="snížená",J148,0)</f>
        <v>0</v>
      </c>
      <c r="BG148" s="234">
        <f>IF(N148="zákl. přenesená",J148,0)</f>
        <v>0</v>
      </c>
      <c r="BH148" s="234">
        <f>IF(N148="sníž. přenesená",J148,0)</f>
        <v>0</v>
      </c>
      <c r="BI148" s="234">
        <f>IF(N148="nulová",J148,0)</f>
        <v>0</v>
      </c>
      <c r="BJ148" s="16" t="s">
        <v>84</v>
      </c>
      <c r="BK148" s="234">
        <f>ROUND(I148*H148,2)</f>
        <v>0</v>
      </c>
      <c r="BL148" s="16" t="s">
        <v>148</v>
      </c>
      <c r="BM148" s="233" t="s">
        <v>1368</v>
      </c>
    </row>
    <row r="149" s="1" customFormat="1" ht="36" customHeight="1">
      <c r="B149" s="37"/>
      <c r="C149" s="222" t="s">
        <v>357</v>
      </c>
      <c r="D149" s="222" t="s">
        <v>144</v>
      </c>
      <c r="E149" s="223" t="s">
        <v>1369</v>
      </c>
      <c r="F149" s="224" t="s">
        <v>1370</v>
      </c>
      <c r="G149" s="225" t="s">
        <v>360</v>
      </c>
      <c r="H149" s="226">
        <v>1</v>
      </c>
      <c r="I149" s="227"/>
      <c r="J149" s="228">
        <f>ROUND(I149*H149,2)</f>
        <v>0</v>
      </c>
      <c r="K149" s="224" t="s">
        <v>1343</v>
      </c>
      <c r="L149" s="42"/>
      <c r="M149" s="229" t="s">
        <v>1</v>
      </c>
      <c r="N149" s="230" t="s">
        <v>41</v>
      </c>
      <c r="O149" s="85"/>
      <c r="P149" s="231">
        <f>O149*H149</f>
        <v>0</v>
      </c>
      <c r="Q149" s="231">
        <v>0</v>
      </c>
      <c r="R149" s="231">
        <f>Q149*H149</f>
        <v>0</v>
      </c>
      <c r="S149" s="231">
        <v>0</v>
      </c>
      <c r="T149" s="232">
        <f>S149*H149</f>
        <v>0</v>
      </c>
      <c r="AR149" s="233" t="s">
        <v>148</v>
      </c>
      <c r="AT149" s="233" t="s">
        <v>144</v>
      </c>
      <c r="AU149" s="233" t="s">
        <v>84</v>
      </c>
      <c r="AY149" s="16" t="s">
        <v>141</v>
      </c>
      <c r="BE149" s="234">
        <f>IF(N149="základní",J149,0)</f>
        <v>0</v>
      </c>
      <c r="BF149" s="234">
        <f>IF(N149="snížená",J149,0)</f>
        <v>0</v>
      </c>
      <c r="BG149" s="234">
        <f>IF(N149="zákl. přenesená",J149,0)</f>
        <v>0</v>
      </c>
      <c r="BH149" s="234">
        <f>IF(N149="sníž. přenesená",J149,0)</f>
        <v>0</v>
      </c>
      <c r="BI149" s="234">
        <f>IF(N149="nulová",J149,0)</f>
        <v>0</v>
      </c>
      <c r="BJ149" s="16" t="s">
        <v>84</v>
      </c>
      <c r="BK149" s="234">
        <f>ROUND(I149*H149,2)</f>
        <v>0</v>
      </c>
      <c r="BL149" s="16" t="s">
        <v>148</v>
      </c>
      <c r="BM149" s="233" t="s">
        <v>1371</v>
      </c>
    </row>
    <row r="150" s="1" customFormat="1" ht="24" customHeight="1">
      <c r="B150" s="37"/>
      <c r="C150" s="222" t="s">
        <v>362</v>
      </c>
      <c r="D150" s="222" t="s">
        <v>144</v>
      </c>
      <c r="E150" s="223" t="s">
        <v>1372</v>
      </c>
      <c r="F150" s="224" t="s">
        <v>1373</v>
      </c>
      <c r="G150" s="225" t="s">
        <v>1374</v>
      </c>
      <c r="H150" s="226">
        <v>16</v>
      </c>
      <c r="I150" s="227"/>
      <c r="J150" s="228">
        <f>ROUND(I150*H150,2)</f>
        <v>0</v>
      </c>
      <c r="K150" s="224" t="s">
        <v>1343</v>
      </c>
      <c r="L150" s="42"/>
      <c r="M150" s="281" t="s">
        <v>1</v>
      </c>
      <c r="N150" s="282" t="s">
        <v>41</v>
      </c>
      <c r="O150" s="283"/>
      <c r="P150" s="284">
        <f>O150*H150</f>
        <v>0</v>
      </c>
      <c r="Q150" s="284">
        <v>0</v>
      </c>
      <c r="R150" s="284">
        <f>Q150*H150</f>
        <v>0</v>
      </c>
      <c r="S150" s="284">
        <v>0</v>
      </c>
      <c r="T150" s="285">
        <f>S150*H150</f>
        <v>0</v>
      </c>
      <c r="AR150" s="233" t="s">
        <v>148</v>
      </c>
      <c r="AT150" s="233" t="s">
        <v>144</v>
      </c>
      <c r="AU150" s="233" t="s">
        <v>84</v>
      </c>
      <c r="AY150" s="16" t="s">
        <v>141</v>
      </c>
      <c r="BE150" s="234">
        <f>IF(N150="základní",J150,0)</f>
        <v>0</v>
      </c>
      <c r="BF150" s="234">
        <f>IF(N150="snížená",J150,0)</f>
        <v>0</v>
      </c>
      <c r="BG150" s="234">
        <f>IF(N150="zákl. přenesená",J150,0)</f>
        <v>0</v>
      </c>
      <c r="BH150" s="234">
        <f>IF(N150="sníž. přenesená",J150,0)</f>
        <v>0</v>
      </c>
      <c r="BI150" s="234">
        <f>IF(N150="nulová",J150,0)</f>
        <v>0</v>
      </c>
      <c r="BJ150" s="16" t="s">
        <v>84</v>
      </c>
      <c r="BK150" s="234">
        <f>ROUND(I150*H150,2)</f>
        <v>0</v>
      </c>
      <c r="BL150" s="16" t="s">
        <v>148</v>
      </c>
      <c r="BM150" s="233" t="s">
        <v>1375</v>
      </c>
    </row>
    <row r="151" s="1" customFormat="1" ht="6.96" customHeight="1">
      <c r="B151" s="60"/>
      <c r="C151" s="61"/>
      <c r="D151" s="61"/>
      <c r="E151" s="61"/>
      <c r="F151" s="61"/>
      <c r="G151" s="61"/>
      <c r="H151" s="61"/>
      <c r="I151" s="172"/>
      <c r="J151" s="61"/>
      <c r="K151" s="61"/>
      <c r="L151" s="42"/>
    </row>
  </sheetData>
  <sheetProtection sheet="1" autoFilter="0" formatColumns="0" formatRows="0" objects="1" scenarios="1" spinCount="100000" saltValue="6kAB66X+nZ4Xc67pc4dmT1UBL4I6GbGA6IzOmtrzw/lsw8fpG2BTtRAl/tpUpkw76tFj+h20YFfFrr2KIlzW9A==" hashValue="MfZVkJWbtfZp6r4rfIXcr+nQ2nAWjuzwM0aFF7dEdLqCKoOBO7PnOoP0Snu90YGEBh7Ma+vvP+GK2ObbbHemEw==" algorithmName="SHA-512" password="CC35"/>
  <autoFilter ref="C119:K150"/>
  <mergeCells count="9">
    <mergeCell ref="E7:H7"/>
    <mergeCell ref="E9:H9"/>
    <mergeCell ref="E18:H18"/>
    <mergeCell ref="E27:H27"/>
    <mergeCell ref="E85:H85"/>
    <mergeCell ref="E87:H87"/>
    <mergeCell ref="E110:H110"/>
    <mergeCell ref="E112:H11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105</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1376</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825</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115</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v>
      </c>
      <c r="L20" s="42"/>
    </row>
    <row r="21" s="1" customFormat="1" ht="18" customHeight="1">
      <c r="B21" s="42"/>
      <c r="E21" s="140" t="s">
        <v>827</v>
      </c>
      <c r="I21" s="141" t="s">
        <v>27</v>
      </c>
      <c r="J21" s="140" t="s">
        <v>1</v>
      </c>
      <c r="L21" s="42"/>
    </row>
    <row r="22" s="1" customFormat="1" ht="6.96" customHeight="1">
      <c r="B22" s="42"/>
      <c r="I22" s="138"/>
      <c r="L22" s="42"/>
    </row>
    <row r="23" s="1" customFormat="1" ht="12" customHeight="1">
      <c r="B23" s="42"/>
      <c r="D23" s="136" t="s">
        <v>33</v>
      </c>
      <c r="I23" s="141" t="s">
        <v>25</v>
      </c>
      <c r="J23" s="140" t="s">
        <v>1</v>
      </c>
      <c r="L23" s="42"/>
    </row>
    <row r="24" s="1" customFormat="1" ht="18" customHeight="1">
      <c r="B24" s="42"/>
      <c r="E24" s="140" t="s">
        <v>1377</v>
      </c>
      <c r="I24" s="141" t="s">
        <v>27</v>
      </c>
      <c r="J24" s="140" t="s">
        <v>1</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ROUND(J123,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ROUND((SUM(BE123:BE150)),  2)</f>
        <v>0</v>
      </c>
      <c r="I33" s="153">
        <v>0.20999999999999999</v>
      </c>
      <c r="J33" s="152">
        <f>ROUND(((SUM(BE123:BE150))*I33),  2)</f>
        <v>0</v>
      </c>
      <c r="L33" s="42"/>
    </row>
    <row r="34" s="1" customFormat="1" ht="14.4" customHeight="1">
      <c r="B34" s="42"/>
      <c r="E34" s="136" t="s">
        <v>42</v>
      </c>
      <c r="F34" s="152">
        <f>ROUND((SUM(BF123:BF150)),  2)</f>
        <v>0</v>
      </c>
      <c r="I34" s="153">
        <v>0.14999999999999999</v>
      </c>
      <c r="J34" s="152">
        <f>ROUND(((SUM(BF123:BF150))*I34),  2)</f>
        <v>0</v>
      </c>
      <c r="L34" s="42"/>
    </row>
    <row r="35" hidden="1" s="1" customFormat="1" ht="14.4" customHeight="1">
      <c r="B35" s="42"/>
      <c r="E35" s="136" t="s">
        <v>43</v>
      </c>
      <c r="F35" s="152">
        <f>ROUND((SUM(BG123:BG150)),  2)</f>
        <v>0</v>
      </c>
      <c r="I35" s="153">
        <v>0.20999999999999999</v>
      </c>
      <c r="J35" s="152">
        <f>0</f>
        <v>0</v>
      </c>
      <c r="L35" s="42"/>
    </row>
    <row r="36" hidden="1" s="1" customFormat="1" ht="14.4" customHeight="1">
      <c r="B36" s="42"/>
      <c r="E36" s="136" t="s">
        <v>44</v>
      </c>
      <c r="F36" s="152">
        <f>ROUND((SUM(BH123:BH150)),  2)</f>
        <v>0</v>
      </c>
      <c r="I36" s="153">
        <v>0.14999999999999999</v>
      </c>
      <c r="J36" s="152">
        <f>0</f>
        <v>0</v>
      </c>
      <c r="L36" s="42"/>
    </row>
    <row r="37" hidden="1" s="1" customFormat="1" ht="14.4" customHeight="1">
      <c r="B37" s="42"/>
      <c r="E37" s="136" t="s">
        <v>45</v>
      </c>
      <c r="F37" s="152">
        <f>ROUND((SUM(BI123:BI150)),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SO 07 - Přeložka VO</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 xml:space="preserve"> </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Dopravní podnik Ostrava a.s.</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Ing. Patrik Pavlorek</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J123</f>
        <v>0</v>
      </c>
      <c r="K96" s="38"/>
      <c r="L96" s="42"/>
      <c r="AU96" s="16" t="s">
        <v>122</v>
      </c>
    </row>
    <row r="97" s="8" customFormat="1" ht="24.96" customHeight="1">
      <c r="B97" s="182"/>
      <c r="C97" s="183"/>
      <c r="D97" s="184" t="s">
        <v>158</v>
      </c>
      <c r="E97" s="185"/>
      <c r="F97" s="185"/>
      <c r="G97" s="185"/>
      <c r="H97" s="185"/>
      <c r="I97" s="186"/>
      <c r="J97" s="187">
        <f>J124</f>
        <v>0</v>
      </c>
      <c r="K97" s="183"/>
      <c r="L97" s="188"/>
    </row>
    <row r="98" s="9" customFormat="1" ht="19.92" customHeight="1">
      <c r="B98" s="189"/>
      <c r="C98" s="190"/>
      <c r="D98" s="191" t="s">
        <v>159</v>
      </c>
      <c r="E98" s="192"/>
      <c r="F98" s="192"/>
      <c r="G98" s="192"/>
      <c r="H98" s="192"/>
      <c r="I98" s="193"/>
      <c r="J98" s="194">
        <f>J125</f>
        <v>0</v>
      </c>
      <c r="K98" s="190"/>
      <c r="L98" s="195"/>
    </row>
    <row r="99" s="8" customFormat="1" ht="24.96" customHeight="1">
      <c r="B99" s="182"/>
      <c r="C99" s="183"/>
      <c r="D99" s="184" t="s">
        <v>169</v>
      </c>
      <c r="E99" s="185"/>
      <c r="F99" s="185"/>
      <c r="G99" s="185"/>
      <c r="H99" s="185"/>
      <c r="I99" s="186"/>
      <c r="J99" s="187">
        <f>J130</f>
        <v>0</v>
      </c>
      <c r="K99" s="183"/>
      <c r="L99" s="188"/>
    </row>
    <row r="100" s="9" customFormat="1" ht="19.92" customHeight="1">
      <c r="B100" s="189"/>
      <c r="C100" s="190"/>
      <c r="D100" s="191" t="s">
        <v>1378</v>
      </c>
      <c r="E100" s="192"/>
      <c r="F100" s="192"/>
      <c r="G100" s="192"/>
      <c r="H100" s="192"/>
      <c r="I100" s="193"/>
      <c r="J100" s="194">
        <f>J131</f>
        <v>0</v>
      </c>
      <c r="K100" s="190"/>
      <c r="L100" s="195"/>
    </row>
    <row r="101" s="8" customFormat="1" ht="24.96" customHeight="1">
      <c r="B101" s="182"/>
      <c r="C101" s="183"/>
      <c r="D101" s="184" t="s">
        <v>1288</v>
      </c>
      <c r="E101" s="185"/>
      <c r="F101" s="185"/>
      <c r="G101" s="185"/>
      <c r="H101" s="185"/>
      <c r="I101" s="186"/>
      <c r="J101" s="187">
        <f>J136</f>
        <v>0</v>
      </c>
      <c r="K101" s="183"/>
      <c r="L101" s="188"/>
    </row>
    <row r="102" s="9" customFormat="1" ht="19.92" customHeight="1">
      <c r="B102" s="189"/>
      <c r="C102" s="190"/>
      <c r="D102" s="191" t="s">
        <v>1289</v>
      </c>
      <c r="E102" s="192"/>
      <c r="F102" s="192"/>
      <c r="G102" s="192"/>
      <c r="H102" s="192"/>
      <c r="I102" s="193"/>
      <c r="J102" s="194">
        <f>J137</f>
        <v>0</v>
      </c>
      <c r="K102" s="190"/>
      <c r="L102" s="195"/>
    </row>
    <row r="103" s="9" customFormat="1" ht="19.92" customHeight="1">
      <c r="B103" s="189"/>
      <c r="C103" s="190"/>
      <c r="D103" s="191" t="s">
        <v>1379</v>
      </c>
      <c r="E103" s="192"/>
      <c r="F103" s="192"/>
      <c r="G103" s="192"/>
      <c r="H103" s="192"/>
      <c r="I103" s="193"/>
      <c r="J103" s="194">
        <f>J143</f>
        <v>0</v>
      </c>
      <c r="K103" s="190"/>
      <c r="L103" s="195"/>
    </row>
    <row r="104" s="1" customFormat="1" ht="21.84" customHeight="1">
      <c r="B104" s="37"/>
      <c r="C104" s="38"/>
      <c r="D104" s="38"/>
      <c r="E104" s="38"/>
      <c r="F104" s="38"/>
      <c r="G104" s="38"/>
      <c r="H104" s="38"/>
      <c r="I104" s="138"/>
      <c r="J104" s="38"/>
      <c r="K104" s="38"/>
      <c r="L104" s="42"/>
    </row>
    <row r="105" s="1" customFormat="1" ht="6.96" customHeight="1">
      <c r="B105" s="60"/>
      <c r="C105" s="61"/>
      <c r="D105" s="61"/>
      <c r="E105" s="61"/>
      <c r="F105" s="61"/>
      <c r="G105" s="61"/>
      <c r="H105" s="61"/>
      <c r="I105" s="172"/>
      <c r="J105" s="61"/>
      <c r="K105" s="61"/>
      <c r="L105" s="42"/>
    </row>
    <row r="109" s="1" customFormat="1" ht="6.96" customHeight="1">
      <c r="B109" s="62"/>
      <c r="C109" s="63"/>
      <c r="D109" s="63"/>
      <c r="E109" s="63"/>
      <c r="F109" s="63"/>
      <c r="G109" s="63"/>
      <c r="H109" s="63"/>
      <c r="I109" s="175"/>
      <c r="J109" s="63"/>
      <c r="K109" s="63"/>
      <c r="L109" s="42"/>
    </row>
    <row r="110" s="1" customFormat="1" ht="24.96" customHeight="1">
      <c r="B110" s="37"/>
      <c r="C110" s="22" t="s">
        <v>125</v>
      </c>
      <c r="D110" s="38"/>
      <c r="E110" s="38"/>
      <c r="F110" s="38"/>
      <c r="G110" s="38"/>
      <c r="H110" s="38"/>
      <c r="I110" s="138"/>
      <c r="J110" s="38"/>
      <c r="K110" s="38"/>
      <c r="L110" s="42"/>
    </row>
    <row r="111" s="1" customFormat="1" ht="6.96" customHeight="1">
      <c r="B111" s="37"/>
      <c r="C111" s="38"/>
      <c r="D111" s="38"/>
      <c r="E111" s="38"/>
      <c r="F111" s="38"/>
      <c r="G111" s="38"/>
      <c r="H111" s="38"/>
      <c r="I111" s="138"/>
      <c r="J111" s="38"/>
      <c r="K111" s="38"/>
      <c r="L111" s="42"/>
    </row>
    <row r="112" s="1" customFormat="1" ht="12" customHeight="1">
      <c r="B112" s="37"/>
      <c r="C112" s="31" t="s">
        <v>16</v>
      </c>
      <c r="D112" s="38"/>
      <c r="E112" s="38"/>
      <c r="F112" s="38"/>
      <c r="G112" s="38"/>
      <c r="H112" s="38"/>
      <c r="I112" s="138"/>
      <c r="J112" s="38"/>
      <c r="K112" s="38"/>
      <c r="L112" s="42"/>
    </row>
    <row r="113" s="1" customFormat="1" ht="16.5" customHeight="1">
      <c r="B113" s="37"/>
      <c r="C113" s="38"/>
      <c r="D113" s="38"/>
      <c r="E113" s="176" t="str">
        <f>E7</f>
        <v>Rekonstrukce sdružené zastávky Náměstí Sv.Čecha</v>
      </c>
      <c r="F113" s="31"/>
      <c r="G113" s="31"/>
      <c r="H113" s="31"/>
      <c r="I113" s="138"/>
      <c r="J113" s="38"/>
      <c r="K113" s="38"/>
      <c r="L113" s="42"/>
    </row>
    <row r="114" s="1" customFormat="1" ht="12" customHeight="1">
      <c r="B114" s="37"/>
      <c r="C114" s="31" t="s">
        <v>111</v>
      </c>
      <c r="D114" s="38"/>
      <c r="E114" s="38"/>
      <c r="F114" s="38"/>
      <c r="G114" s="38"/>
      <c r="H114" s="38"/>
      <c r="I114" s="138"/>
      <c r="J114" s="38"/>
      <c r="K114" s="38"/>
      <c r="L114" s="42"/>
    </row>
    <row r="115" s="1" customFormat="1" ht="16.5" customHeight="1">
      <c r="B115" s="37"/>
      <c r="C115" s="38"/>
      <c r="D115" s="38"/>
      <c r="E115" s="70" t="str">
        <f>E9</f>
        <v>SO 07 - Přeložka VO</v>
      </c>
      <c r="F115" s="38"/>
      <c r="G115" s="38"/>
      <c r="H115" s="38"/>
      <c r="I115" s="138"/>
      <c r="J115" s="38"/>
      <c r="K115" s="38"/>
      <c r="L115" s="42"/>
    </row>
    <row r="116" s="1" customFormat="1" ht="6.96" customHeight="1">
      <c r="B116" s="37"/>
      <c r="C116" s="38"/>
      <c r="D116" s="38"/>
      <c r="E116" s="38"/>
      <c r="F116" s="38"/>
      <c r="G116" s="38"/>
      <c r="H116" s="38"/>
      <c r="I116" s="138"/>
      <c r="J116" s="38"/>
      <c r="K116" s="38"/>
      <c r="L116" s="42"/>
    </row>
    <row r="117" s="1" customFormat="1" ht="12" customHeight="1">
      <c r="B117" s="37"/>
      <c r="C117" s="31" t="s">
        <v>20</v>
      </c>
      <c r="D117" s="38"/>
      <c r="E117" s="38"/>
      <c r="F117" s="26" t="str">
        <f>F12</f>
        <v xml:space="preserve"> </v>
      </c>
      <c r="G117" s="38"/>
      <c r="H117" s="38"/>
      <c r="I117" s="141" t="s">
        <v>22</v>
      </c>
      <c r="J117" s="73" t="str">
        <f>IF(J12="","",J12)</f>
        <v>9. 5. 2019</v>
      </c>
      <c r="K117" s="38"/>
      <c r="L117" s="42"/>
    </row>
    <row r="118" s="1" customFormat="1" ht="6.96" customHeight="1">
      <c r="B118" s="37"/>
      <c r="C118" s="38"/>
      <c r="D118" s="38"/>
      <c r="E118" s="38"/>
      <c r="F118" s="38"/>
      <c r="G118" s="38"/>
      <c r="H118" s="38"/>
      <c r="I118" s="138"/>
      <c r="J118" s="38"/>
      <c r="K118" s="38"/>
      <c r="L118" s="42"/>
    </row>
    <row r="119" s="1" customFormat="1" ht="27.9" customHeight="1">
      <c r="B119" s="37"/>
      <c r="C119" s="31" t="s">
        <v>24</v>
      </c>
      <c r="D119" s="38"/>
      <c r="E119" s="38"/>
      <c r="F119" s="26" t="str">
        <f>E15</f>
        <v>Dopravní podnik Ostrava a.s.</v>
      </c>
      <c r="G119" s="38"/>
      <c r="H119" s="38"/>
      <c r="I119" s="141" t="s">
        <v>30</v>
      </c>
      <c r="J119" s="35" t="str">
        <f>E21</f>
        <v>Dopravní projektování s.r.o.</v>
      </c>
      <c r="K119" s="38"/>
      <c r="L119" s="42"/>
    </row>
    <row r="120" s="1" customFormat="1" ht="15.15" customHeight="1">
      <c r="B120" s="37"/>
      <c r="C120" s="31" t="s">
        <v>28</v>
      </c>
      <c r="D120" s="38"/>
      <c r="E120" s="38"/>
      <c r="F120" s="26" t="str">
        <f>IF(E18="","",E18)</f>
        <v>Vyplň údaj</v>
      </c>
      <c r="G120" s="38"/>
      <c r="H120" s="38"/>
      <c r="I120" s="141" t="s">
        <v>33</v>
      </c>
      <c r="J120" s="35" t="str">
        <f>E24</f>
        <v>Ing. Patrik Pavlorek</v>
      </c>
      <c r="K120" s="38"/>
      <c r="L120" s="42"/>
    </row>
    <row r="121" s="1" customFormat="1" ht="10.32" customHeight="1">
      <c r="B121" s="37"/>
      <c r="C121" s="38"/>
      <c r="D121" s="38"/>
      <c r="E121" s="38"/>
      <c r="F121" s="38"/>
      <c r="G121" s="38"/>
      <c r="H121" s="38"/>
      <c r="I121" s="138"/>
      <c r="J121" s="38"/>
      <c r="K121" s="38"/>
      <c r="L121" s="42"/>
    </row>
    <row r="122" s="10" customFormat="1" ht="29.28" customHeight="1">
      <c r="B122" s="196"/>
      <c r="C122" s="197" t="s">
        <v>126</v>
      </c>
      <c r="D122" s="198" t="s">
        <v>61</v>
      </c>
      <c r="E122" s="198" t="s">
        <v>57</v>
      </c>
      <c r="F122" s="198" t="s">
        <v>58</v>
      </c>
      <c r="G122" s="198" t="s">
        <v>127</v>
      </c>
      <c r="H122" s="198" t="s">
        <v>128</v>
      </c>
      <c r="I122" s="199" t="s">
        <v>129</v>
      </c>
      <c r="J122" s="198" t="s">
        <v>120</v>
      </c>
      <c r="K122" s="200" t="s">
        <v>130</v>
      </c>
      <c r="L122" s="201"/>
      <c r="M122" s="94" t="s">
        <v>1</v>
      </c>
      <c r="N122" s="95" t="s">
        <v>40</v>
      </c>
      <c r="O122" s="95" t="s">
        <v>131</v>
      </c>
      <c r="P122" s="95" t="s">
        <v>132</v>
      </c>
      <c r="Q122" s="95" t="s">
        <v>133</v>
      </c>
      <c r="R122" s="95" t="s">
        <v>134</v>
      </c>
      <c r="S122" s="95" t="s">
        <v>135</v>
      </c>
      <c r="T122" s="96" t="s">
        <v>136</v>
      </c>
    </row>
    <row r="123" s="1" customFormat="1" ht="22.8" customHeight="1">
      <c r="B123" s="37"/>
      <c r="C123" s="101" t="s">
        <v>137</v>
      </c>
      <c r="D123" s="38"/>
      <c r="E123" s="38"/>
      <c r="F123" s="38"/>
      <c r="G123" s="38"/>
      <c r="H123" s="38"/>
      <c r="I123" s="138"/>
      <c r="J123" s="202">
        <f>BK123</f>
        <v>0</v>
      </c>
      <c r="K123" s="38"/>
      <c r="L123" s="42"/>
      <c r="M123" s="97"/>
      <c r="N123" s="98"/>
      <c r="O123" s="98"/>
      <c r="P123" s="203">
        <f>P124+P130+P136</f>
        <v>0</v>
      </c>
      <c r="Q123" s="98"/>
      <c r="R123" s="203">
        <f>R124+R130+R136</f>
        <v>40.638400000000004</v>
      </c>
      <c r="S123" s="98"/>
      <c r="T123" s="204">
        <f>T124+T130+T136</f>
        <v>0</v>
      </c>
      <c r="AT123" s="16" t="s">
        <v>75</v>
      </c>
      <c r="AU123" s="16" t="s">
        <v>122</v>
      </c>
      <c r="BK123" s="205">
        <f>BK124+BK130+BK136</f>
        <v>0</v>
      </c>
    </row>
    <row r="124" s="11" customFormat="1" ht="25.92" customHeight="1">
      <c r="B124" s="206"/>
      <c r="C124" s="207"/>
      <c r="D124" s="208" t="s">
        <v>75</v>
      </c>
      <c r="E124" s="209" t="s">
        <v>171</v>
      </c>
      <c r="F124" s="209" t="s">
        <v>172</v>
      </c>
      <c r="G124" s="207"/>
      <c r="H124" s="207"/>
      <c r="I124" s="210"/>
      <c r="J124" s="211">
        <f>BK124</f>
        <v>0</v>
      </c>
      <c r="K124" s="207"/>
      <c r="L124" s="212"/>
      <c r="M124" s="213"/>
      <c r="N124" s="214"/>
      <c r="O124" s="214"/>
      <c r="P124" s="215">
        <f>P125</f>
        <v>0</v>
      </c>
      <c r="Q124" s="214"/>
      <c r="R124" s="215">
        <f>R125</f>
        <v>0</v>
      </c>
      <c r="S124" s="214"/>
      <c r="T124" s="216">
        <f>T125</f>
        <v>0</v>
      </c>
      <c r="AR124" s="217" t="s">
        <v>84</v>
      </c>
      <c r="AT124" s="218" t="s">
        <v>75</v>
      </c>
      <c r="AU124" s="218" t="s">
        <v>76</v>
      </c>
      <c r="AY124" s="217" t="s">
        <v>141</v>
      </c>
      <c r="BK124" s="219">
        <f>BK125</f>
        <v>0</v>
      </c>
    </row>
    <row r="125" s="11" customFormat="1" ht="22.8" customHeight="1">
      <c r="B125" s="206"/>
      <c r="C125" s="207"/>
      <c r="D125" s="208" t="s">
        <v>75</v>
      </c>
      <c r="E125" s="220" t="s">
        <v>84</v>
      </c>
      <c r="F125" s="220" t="s">
        <v>173</v>
      </c>
      <c r="G125" s="207"/>
      <c r="H125" s="207"/>
      <c r="I125" s="210"/>
      <c r="J125" s="221">
        <f>BK125</f>
        <v>0</v>
      </c>
      <c r="K125" s="207"/>
      <c r="L125" s="212"/>
      <c r="M125" s="213"/>
      <c r="N125" s="214"/>
      <c r="O125" s="214"/>
      <c r="P125" s="215">
        <f>SUM(P126:P129)</f>
        <v>0</v>
      </c>
      <c r="Q125" s="214"/>
      <c r="R125" s="215">
        <f>SUM(R126:R129)</f>
        <v>0</v>
      </c>
      <c r="S125" s="214"/>
      <c r="T125" s="216">
        <f>SUM(T126:T129)</f>
        <v>0</v>
      </c>
      <c r="AR125" s="217" t="s">
        <v>84</v>
      </c>
      <c r="AT125" s="218" t="s">
        <v>75</v>
      </c>
      <c r="AU125" s="218" t="s">
        <v>84</v>
      </c>
      <c r="AY125" s="217" t="s">
        <v>141</v>
      </c>
      <c r="BK125" s="219">
        <f>SUM(BK126:BK129)</f>
        <v>0</v>
      </c>
    </row>
    <row r="126" s="1" customFormat="1" ht="36" customHeight="1">
      <c r="B126" s="37"/>
      <c r="C126" s="222" t="s">
        <v>84</v>
      </c>
      <c r="D126" s="222" t="s">
        <v>144</v>
      </c>
      <c r="E126" s="223" t="s">
        <v>1380</v>
      </c>
      <c r="F126" s="224" t="s">
        <v>1381</v>
      </c>
      <c r="G126" s="225" t="s">
        <v>201</v>
      </c>
      <c r="H126" s="226">
        <v>28</v>
      </c>
      <c r="I126" s="227"/>
      <c r="J126" s="228">
        <f>ROUND(I126*H126,2)</f>
        <v>0</v>
      </c>
      <c r="K126" s="224" t="s">
        <v>177</v>
      </c>
      <c r="L126" s="42"/>
      <c r="M126" s="229" t="s">
        <v>1</v>
      </c>
      <c r="N126" s="230" t="s">
        <v>41</v>
      </c>
      <c r="O126" s="85"/>
      <c r="P126" s="231">
        <f>O126*H126</f>
        <v>0</v>
      </c>
      <c r="Q126" s="231">
        <v>0</v>
      </c>
      <c r="R126" s="231">
        <f>Q126*H126</f>
        <v>0</v>
      </c>
      <c r="S126" s="231">
        <v>0</v>
      </c>
      <c r="T126" s="232">
        <f>S126*H126</f>
        <v>0</v>
      </c>
      <c r="AR126" s="233" t="s">
        <v>140</v>
      </c>
      <c r="AT126" s="233" t="s">
        <v>144</v>
      </c>
      <c r="AU126" s="233" t="s">
        <v>86</v>
      </c>
      <c r="AY126" s="16" t="s">
        <v>141</v>
      </c>
      <c r="BE126" s="234">
        <f>IF(N126="základní",J126,0)</f>
        <v>0</v>
      </c>
      <c r="BF126" s="234">
        <f>IF(N126="snížená",J126,0)</f>
        <v>0</v>
      </c>
      <c r="BG126" s="234">
        <f>IF(N126="zákl. přenesená",J126,0)</f>
        <v>0</v>
      </c>
      <c r="BH126" s="234">
        <f>IF(N126="sníž. přenesená",J126,0)</f>
        <v>0</v>
      </c>
      <c r="BI126" s="234">
        <f>IF(N126="nulová",J126,0)</f>
        <v>0</v>
      </c>
      <c r="BJ126" s="16" t="s">
        <v>84</v>
      </c>
      <c r="BK126" s="234">
        <f>ROUND(I126*H126,2)</f>
        <v>0</v>
      </c>
      <c r="BL126" s="16" t="s">
        <v>140</v>
      </c>
      <c r="BM126" s="233" t="s">
        <v>1382</v>
      </c>
    </row>
    <row r="127" s="1" customFormat="1">
      <c r="B127" s="37"/>
      <c r="C127" s="38"/>
      <c r="D127" s="237" t="s">
        <v>836</v>
      </c>
      <c r="E127" s="38"/>
      <c r="F127" s="286" t="s">
        <v>1383</v>
      </c>
      <c r="G127" s="38"/>
      <c r="H127" s="38"/>
      <c r="I127" s="138"/>
      <c r="J127" s="38"/>
      <c r="K127" s="38"/>
      <c r="L127" s="42"/>
      <c r="M127" s="287"/>
      <c r="N127" s="85"/>
      <c r="O127" s="85"/>
      <c r="P127" s="85"/>
      <c r="Q127" s="85"/>
      <c r="R127" s="85"/>
      <c r="S127" s="85"/>
      <c r="T127" s="86"/>
      <c r="AT127" s="16" t="s">
        <v>836</v>
      </c>
      <c r="AU127" s="16" t="s">
        <v>86</v>
      </c>
    </row>
    <row r="128" s="1" customFormat="1" ht="36" customHeight="1">
      <c r="B128" s="37"/>
      <c r="C128" s="222" t="s">
        <v>86</v>
      </c>
      <c r="D128" s="222" t="s">
        <v>144</v>
      </c>
      <c r="E128" s="223" t="s">
        <v>1384</v>
      </c>
      <c r="F128" s="224" t="s">
        <v>1385</v>
      </c>
      <c r="G128" s="225" t="s">
        <v>201</v>
      </c>
      <c r="H128" s="226">
        <v>28</v>
      </c>
      <c r="I128" s="227"/>
      <c r="J128" s="228">
        <f>ROUND(I128*H128,2)</f>
        <v>0</v>
      </c>
      <c r="K128" s="224" t="s">
        <v>177</v>
      </c>
      <c r="L128" s="42"/>
      <c r="M128" s="229" t="s">
        <v>1</v>
      </c>
      <c r="N128" s="230" t="s">
        <v>41</v>
      </c>
      <c r="O128" s="85"/>
      <c r="P128" s="231">
        <f>O128*H128</f>
        <v>0</v>
      </c>
      <c r="Q128" s="231">
        <v>0</v>
      </c>
      <c r="R128" s="231">
        <f>Q128*H128</f>
        <v>0</v>
      </c>
      <c r="S128" s="231">
        <v>0</v>
      </c>
      <c r="T128" s="232">
        <f>S128*H128</f>
        <v>0</v>
      </c>
      <c r="AR128" s="233" t="s">
        <v>140</v>
      </c>
      <c r="AT128" s="233" t="s">
        <v>144</v>
      </c>
      <c r="AU128" s="233" t="s">
        <v>86</v>
      </c>
      <c r="AY128" s="16" t="s">
        <v>141</v>
      </c>
      <c r="BE128" s="234">
        <f>IF(N128="základní",J128,0)</f>
        <v>0</v>
      </c>
      <c r="BF128" s="234">
        <f>IF(N128="snížená",J128,0)</f>
        <v>0</v>
      </c>
      <c r="BG128" s="234">
        <f>IF(N128="zákl. přenesená",J128,0)</f>
        <v>0</v>
      </c>
      <c r="BH128" s="234">
        <f>IF(N128="sníž. přenesená",J128,0)</f>
        <v>0</v>
      </c>
      <c r="BI128" s="234">
        <f>IF(N128="nulová",J128,0)</f>
        <v>0</v>
      </c>
      <c r="BJ128" s="16" t="s">
        <v>84</v>
      </c>
      <c r="BK128" s="234">
        <f>ROUND(I128*H128,2)</f>
        <v>0</v>
      </c>
      <c r="BL128" s="16" t="s">
        <v>140</v>
      </c>
      <c r="BM128" s="233" t="s">
        <v>1386</v>
      </c>
    </row>
    <row r="129" s="1" customFormat="1">
      <c r="B129" s="37"/>
      <c r="C129" s="38"/>
      <c r="D129" s="237" t="s">
        <v>836</v>
      </c>
      <c r="E129" s="38"/>
      <c r="F129" s="288" t="s">
        <v>1387</v>
      </c>
      <c r="G129" s="38"/>
      <c r="H129" s="38"/>
      <c r="I129" s="138"/>
      <c r="J129" s="38"/>
      <c r="K129" s="38"/>
      <c r="L129" s="42"/>
      <c r="M129" s="287"/>
      <c r="N129" s="85"/>
      <c r="O129" s="85"/>
      <c r="P129" s="85"/>
      <c r="Q129" s="85"/>
      <c r="R129" s="85"/>
      <c r="S129" s="85"/>
      <c r="T129" s="86"/>
      <c r="AT129" s="16" t="s">
        <v>836</v>
      </c>
      <c r="AU129" s="16" t="s">
        <v>86</v>
      </c>
    </row>
    <row r="130" s="11" customFormat="1" ht="25.92" customHeight="1">
      <c r="B130" s="206"/>
      <c r="C130" s="207"/>
      <c r="D130" s="208" t="s">
        <v>75</v>
      </c>
      <c r="E130" s="209" t="s">
        <v>759</v>
      </c>
      <c r="F130" s="209" t="s">
        <v>760</v>
      </c>
      <c r="G130" s="207"/>
      <c r="H130" s="207"/>
      <c r="I130" s="210"/>
      <c r="J130" s="211">
        <f>BK130</f>
        <v>0</v>
      </c>
      <c r="K130" s="207"/>
      <c r="L130" s="212"/>
      <c r="M130" s="213"/>
      <c r="N130" s="214"/>
      <c r="O130" s="214"/>
      <c r="P130" s="215">
        <f>P131</f>
        <v>0</v>
      </c>
      <c r="Q130" s="214"/>
      <c r="R130" s="215">
        <f>R131</f>
        <v>0.14079999999999998</v>
      </c>
      <c r="S130" s="214"/>
      <c r="T130" s="216">
        <f>T131</f>
        <v>0</v>
      </c>
      <c r="AR130" s="217" t="s">
        <v>86</v>
      </c>
      <c r="AT130" s="218" t="s">
        <v>75</v>
      </c>
      <c r="AU130" s="218" t="s">
        <v>76</v>
      </c>
      <c r="AY130" s="217" t="s">
        <v>141</v>
      </c>
      <c r="BK130" s="219">
        <f>BK131</f>
        <v>0</v>
      </c>
    </row>
    <row r="131" s="11" customFormat="1" ht="22.8" customHeight="1">
      <c r="B131" s="206"/>
      <c r="C131" s="207"/>
      <c r="D131" s="208" t="s">
        <v>75</v>
      </c>
      <c r="E131" s="220" t="s">
        <v>1388</v>
      </c>
      <c r="F131" s="220" t="s">
        <v>1389</v>
      </c>
      <c r="G131" s="207"/>
      <c r="H131" s="207"/>
      <c r="I131" s="210"/>
      <c r="J131" s="221">
        <f>BK131</f>
        <v>0</v>
      </c>
      <c r="K131" s="207"/>
      <c r="L131" s="212"/>
      <c r="M131" s="213"/>
      <c r="N131" s="214"/>
      <c r="O131" s="214"/>
      <c r="P131" s="215">
        <f>SUM(P132:P135)</f>
        <v>0</v>
      </c>
      <c r="Q131" s="214"/>
      <c r="R131" s="215">
        <f>SUM(R132:R135)</f>
        <v>0.14079999999999998</v>
      </c>
      <c r="S131" s="214"/>
      <c r="T131" s="216">
        <f>SUM(T132:T135)</f>
        <v>0</v>
      </c>
      <c r="AR131" s="217" t="s">
        <v>86</v>
      </c>
      <c r="AT131" s="218" t="s">
        <v>75</v>
      </c>
      <c r="AU131" s="218" t="s">
        <v>84</v>
      </c>
      <c r="AY131" s="217" t="s">
        <v>141</v>
      </c>
      <c r="BK131" s="219">
        <f>SUM(BK132:BK135)</f>
        <v>0</v>
      </c>
    </row>
    <row r="132" s="1" customFormat="1" ht="60" customHeight="1">
      <c r="B132" s="37"/>
      <c r="C132" s="222" t="s">
        <v>189</v>
      </c>
      <c r="D132" s="222" t="s">
        <v>144</v>
      </c>
      <c r="E132" s="223" t="s">
        <v>1390</v>
      </c>
      <c r="F132" s="224" t="s">
        <v>1391</v>
      </c>
      <c r="G132" s="225" t="s">
        <v>240</v>
      </c>
      <c r="H132" s="226">
        <v>120</v>
      </c>
      <c r="I132" s="227"/>
      <c r="J132" s="228">
        <f>ROUND(I132*H132,2)</f>
        <v>0</v>
      </c>
      <c r="K132" s="224" t="s">
        <v>177</v>
      </c>
      <c r="L132" s="42"/>
      <c r="M132" s="229" t="s">
        <v>1</v>
      </c>
      <c r="N132" s="230" t="s">
        <v>41</v>
      </c>
      <c r="O132" s="85"/>
      <c r="P132" s="231">
        <f>O132*H132</f>
        <v>0</v>
      </c>
      <c r="Q132" s="231">
        <v>0</v>
      </c>
      <c r="R132" s="231">
        <f>Q132*H132</f>
        <v>0</v>
      </c>
      <c r="S132" s="231">
        <v>0</v>
      </c>
      <c r="T132" s="232">
        <f>S132*H132</f>
        <v>0</v>
      </c>
      <c r="AR132" s="233" t="s">
        <v>291</v>
      </c>
      <c r="AT132" s="233" t="s">
        <v>144</v>
      </c>
      <c r="AU132" s="233" t="s">
        <v>86</v>
      </c>
      <c r="AY132" s="16" t="s">
        <v>141</v>
      </c>
      <c r="BE132" s="234">
        <f>IF(N132="základní",J132,0)</f>
        <v>0</v>
      </c>
      <c r="BF132" s="234">
        <f>IF(N132="snížená",J132,0)</f>
        <v>0</v>
      </c>
      <c r="BG132" s="234">
        <f>IF(N132="zákl. přenesená",J132,0)</f>
        <v>0</v>
      </c>
      <c r="BH132" s="234">
        <f>IF(N132="sníž. přenesená",J132,0)</f>
        <v>0</v>
      </c>
      <c r="BI132" s="234">
        <f>IF(N132="nulová",J132,0)</f>
        <v>0</v>
      </c>
      <c r="BJ132" s="16" t="s">
        <v>84</v>
      </c>
      <c r="BK132" s="234">
        <f>ROUND(I132*H132,2)</f>
        <v>0</v>
      </c>
      <c r="BL132" s="16" t="s">
        <v>291</v>
      </c>
      <c r="BM132" s="233" t="s">
        <v>1392</v>
      </c>
    </row>
    <row r="133" s="1" customFormat="1" ht="16.5" customHeight="1">
      <c r="B133" s="37"/>
      <c r="C133" s="271" t="s">
        <v>140</v>
      </c>
      <c r="D133" s="271" t="s">
        <v>261</v>
      </c>
      <c r="E133" s="272" t="s">
        <v>1393</v>
      </c>
      <c r="F133" s="273" t="s">
        <v>1394</v>
      </c>
      <c r="G133" s="274" t="s">
        <v>1355</v>
      </c>
      <c r="H133" s="275">
        <v>0.12</v>
      </c>
      <c r="I133" s="276"/>
      <c r="J133" s="277">
        <f>ROUND(I133*H133,2)</f>
        <v>0</v>
      </c>
      <c r="K133" s="273" t="s">
        <v>177</v>
      </c>
      <c r="L133" s="278"/>
      <c r="M133" s="279" t="s">
        <v>1</v>
      </c>
      <c r="N133" s="280" t="s">
        <v>41</v>
      </c>
      <c r="O133" s="85"/>
      <c r="P133" s="231">
        <f>O133*H133</f>
        <v>0</v>
      </c>
      <c r="Q133" s="231">
        <v>0.90000000000000002</v>
      </c>
      <c r="R133" s="231">
        <f>Q133*H133</f>
        <v>0.108</v>
      </c>
      <c r="S133" s="231">
        <v>0</v>
      </c>
      <c r="T133" s="232">
        <f>S133*H133</f>
        <v>0</v>
      </c>
      <c r="AR133" s="233" t="s">
        <v>397</v>
      </c>
      <c r="AT133" s="233" t="s">
        <v>261</v>
      </c>
      <c r="AU133" s="233" t="s">
        <v>86</v>
      </c>
      <c r="AY133" s="16" t="s">
        <v>141</v>
      </c>
      <c r="BE133" s="234">
        <f>IF(N133="základní",J133,0)</f>
        <v>0</v>
      </c>
      <c r="BF133" s="234">
        <f>IF(N133="snížená",J133,0)</f>
        <v>0</v>
      </c>
      <c r="BG133" s="234">
        <f>IF(N133="zákl. přenesená",J133,0)</f>
        <v>0</v>
      </c>
      <c r="BH133" s="234">
        <f>IF(N133="sníž. přenesená",J133,0)</f>
        <v>0</v>
      </c>
      <c r="BI133" s="234">
        <f>IF(N133="nulová",J133,0)</f>
        <v>0</v>
      </c>
      <c r="BJ133" s="16" t="s">
        <v>84</v>
      </c>
      <c r="BK133" s="234">
        <f>ROUND(I133*H133,2)</f>
        <v>0</v>
      </c>
      <c r="BL133" s="16" t="s">
        <v>291</v>
      </c>
      <c r="BM133" s="233" t="s">
        <v>1395</v>
      </c>
    </row>
    <row r="134" s="1" customFormat="1" ht="36" customHeight="1">
      <c r="B134" s="37"/>
      <c r="C134" s="222" t="s">
        <v>198</v>
      </c>
      <c r="D134" s="222" t="s">
        <v>144</v>
      </c>
      <c r="E134" s="223" t="s">
        <v>1396</v>
      </c>
      <c r="F134" s="224" t="s">
        <v>1397</v>
      </c>
      <c r="G134" s="225" t="s">
        <v>240</v>
      </c>
      <c r="H134" s="226">
        <v>40</v>
      </c>
      <c r="I134" s="227"/>
      <c r="J134" s="228">
        <f>ROUND(I134*H134,2)</f>
        <v>0</v>
      </c>
      <c r="K134" s="224" t="s">
        <v>177</v>
      </c>
      <c r="L134" s="42"/>
      <c r="M134" s="229" t="s">
        <v>1</v>
      </c>
      <c r="N134" s="230" t="s">
        <v>41</v>
      </c>
      <c r="O134" s="85"/>
      <c r="P134" s="231">
        <f>O134*H134</f>
        <v>0</v>
      </c>
      <c r="Q134" s="231">
        <v>0</v>
      </c>
      <c r="R134" s="231">
        <f>Q134*H134</f>
        <v>0</v>
      </c>
      <c r="S134" s="231">
        <v>0</v>
      </c>
      <c r="T134" s="232">
        <f>S134*H134</f>
        <v>0</v>
      </c>
      <c r="AR134" s="233" t="s">
        <v>291</v>
      </c>
      <c r="AT134" s="233" t="s">
        <v>144</v>
      </c>
      <c r="AU134" s="233" t="s">
        <v>86</v>
      </c>
      <c r="AY134" s="16" t="s">
        <v>141</v>
      </c>
      <c r="BE134" s="234">
        <f>IF(N134="základní",J134,0)</f>
        <v>0</v>
      </c>
      <c r="BF134" s="234">
        <f>IF(N134="snížená",J134,0)</f>
        <v>0</v>
      </c>
      <c r="BG134" s="234">
        <f>IF(N134="zákl. přenesená",J134,0)</f>
        <v>0</v>
      </c>
      <c r="BH134" s="234">
        <f>IF(N134="sníž. přenesená",J134,0)</f>
        <v>0</v>
      </c>
      <c r="BI134" s="234">
        <f>IF(N134="nulová",J134,0)</f>
        <v>0</v>
      </c>
      <c r="BJ134" s="16" t="s">
        <v>84</v>
      </c>
      <c r="BK134" s="234">
        <f>ROUND(I134*H134,2)</f>
        <v>0</v>
      </c>
      <c r="BL134" s="16" t="s">
        <v>291</v>
      </c>
      <c r="BM134" s="233" t="s">
        <v>1398</v>
      </c>
    </row>
    <row r="135" s="1" customFormat="1" ht="16.5" customHeight="1">
      <c r="B135" s="37"/>
      <c r="C135" s="271" t="s">
        <v>208</v>
      </c>
      <c r="D135" s="271" t="s">
        <v>261</v>
      </c>
      <c r="E135" s="272" t="s">
        <v>1399</v>
      </c>
      <c r="F135" s="273" t="s">
        <v>1400</v>
      </c>
      <c r="G135" s="274" t="s">
        <v>1355</v>
      </c>
      <c r="H135" s="275">
        <v>0.040000000000000001</v>
      </c>
      <c r="I135" s="276"/>
      <c r="J135" s="277">
        <f>ROUND(I135*H135,2)</f>
        <v>0</v>
      </c>
      <c r="K135" s="273" t="s">
        <v>177</v>
      </c>
      <c r="L135" s="278"/>
      <c r="M135" s="279" t="s">
        <v>1</v>
      </c>
      <c r="N135" s="280" t="s">
        <v>41</v>
      </c>
      <c r="O135" s="85"/>
      <c r="P135" s="231">
        <f>O135*H135</f>
        <v>0</v>
      </c>
      <c r="Q135" s="231">
        <v>0.81999999999999995</v>
      </c>
      <c r="R135" s="231">
        <f>Q135*H135</f>
        <v>0.032799999999999996</v>
      </c>
      <c r="S135" s="231">
        <v>0</v>
      </c>
      <c r="T135" s="232">
        <f>S135*H135</f>
        <v>0</v>
      </c>
      <c r="AR135" s="233" t="s">
        <v>397</v>
      </c>
      <c r="AT135" s="233" t="s">
        <v>261</v>
      </c>
      <c r="AU135" s="233" t="s">
        <v>86</v>
      </c>
      <c r="AY135" s="16" t="s">
        <v>141</v>
      </c>
      <c r="BE135" s="234">
        <f>IF(N135="základní",J135,0)</f>
        <v>0</v>
      </c>
      <c r="BF135" s="234">
        <f>IF(N135="snížená",J135,0)</f>
        <v>0</v>
      </c>
      <c r="BG135" s="234">
        <f>IF(N135="zákl. přenesená",J135,0)</f>
        <v>0</v>
      </c>
      <c r="BH135" s="234">
        <f>IF(N135="sníž. přenesená",J135,0)</f>
        <v>0</v>
      </c>
      <c r="BI135" s="234">
        <f>IF(N135="nulová",J135,0)</f>
        <v>0</v>
      </c>
      <c r="BJ135" s="16" t="s">
        <v>84</v>
      </c>
      <c r="BK135" s="234">
        <f>ROUND(I135*H135,2)</f>
        <v>0</v>
      </c>
      <c r="BL135" s="16" t="s">
        <v>291</v>
      </c>
      <c r="BM135" s="233" t="s">
        <v>1401</v>
      </c>
    </row>
    <row r="136" s="11" customFormat="1" ht="25.92" customHeight="1">
      <c r="B136" s="206"/>
      <c r="C136" s="207"/>
      <c r="D136" s="208" t="s">
        <v>75</v>
      </c>
      <c r="E136" s="209" t="s">
        <v>261</v>
      </c>
      <c r="F136" s="209" t="s">
        <v>1291</v>
      </c>
      <c r="G136" s="207"/>
      <c r="H136" s="207"/>
      <c r="I136" s="210"/>
      <c r="J136" s="211">
        <f>BK136</f>
        <v>0</v>
      </c>
      <c r="K136" s="207"/>
      <c r="L136" s="212"/>
      <c r="M136" s="213"/>
      <c r="N136" s="214"/>
      <c r="O136" s="214"/>
      <c r="P136" s="215">
        <f>P137+P143</f>
        <v>0</v>
      </c>
      <c r="Q136" s="214"/>
      <c r="R136" s="215">
        <f>R137+R143</f>
        <v>40.497600000000006</v>
      </c>
      <c r="S136" s="214"/>
      <c r="T136" s="216">
        <f>T137+T143</f>
        <v>0</v>
      </c>
      <c r="AR136" s="217" t="s">
        <v>189</v>
      </c>
      <c r="AT136" s="218" t="s">
        <v>75</v>
      </c>
      <c r="AU136" s="218" t="s">
        <v>76</v>
      </c>
      <c r="AY136" s="217" t="s">
        <v>141</v>
      </c>
      <c r="BK136" s="219">
        <f>BK137+BK143</f>
        <v>0</v>
      </c>
    </row>
    <row r="137" s="11" customFormat="1" ht="22.8" customHeight="1">
      <c r="B137" s="206"/>
      <c r="C137" s="207"/>
      <c r="D137" s="208" t="s">
        <v>75</v>
      </c>
      <c r="E137" s="220" t="s">
        <v>1292</v>
      </c>
      <c r="F137" s="220" t="s">
        <v>1293</v>
      </c>
      <c r="G137" s="207"/>
      <c r="H137" s="207"/>
      <c r="I137" s="210"/>
      <c r="J137" s="221">
        <f>BK137</f>
        <v>0</v>
      </c>
      <c r="K137" s="207"/>
      <c r="L137" s="212"/>
      <c r="M137" s="213"/>
      <c r="N137" s="214"/>
      <c r="O137" s="214"/>
      <c r="P137" s="215">
        <f>SUM(P138:P142)</f>
        <v>0</v>
      </c>
      <c r="Q137" s="214"/>
      <c r="R137" s="215">
        <f>SUM(R138:R142)</f>
        <v>0</v>
      </c>
      <c r="S137" s="214"/>
      <c r="T137" s="216">
        <f>SUM(T138:T142)</f>
        <v>0</v>
      </c>
      <c r="AR137" s="217" t="s">
        <v>189</v>
      </c>
      <c r="AT137" s="218" t="s">
        <v>75</v>
      </c>
      <c r="AU137" s="218" t="s">
        <v>84</v>
      </c>
      <c r="AY137" s="217" t="s">
        <v>141</v>
      </c>
      <c r="BK137" s="219">
        <f>SUM(BK138:BK142)</f>
        <v>0</v>
      </c>
    </row>
    <row r="138" s="1" customFormat="1" ht="36" customHeight="1">
      <c r="B138" s="37"/>
      <c r="C138" s="222" t="s">
        <v>218</v>
      </c>
      <c r="D138" s="222" t="s">
        <v>144</v>
      </c>
      <c r="E138" s="223" t="s">
        <v>1402</v>
      </c>
      <c r="F138" s="224" t="s">
        <v>1403</v>
      </c>
      <c r="G138" s="225" t="s">
        <v>360</v>
      </c>
      <c r="H138" s="226">
        <v>7</v>
      </c>
      <c r="I138" s="227"/>
      <c r="J138" s="228">
        <f>ROUND(I138*H138,2)</f>
        <v>0</v>
      </c>
      <c r="K138" s="224" t="s">
        <v>177</v>
      </c>
      <c r="L138" s="42"/>
      <c r="M138" s="229" t="s">
        <v>1</v>
      </c>
      <c r="N138" s="230" t="s">
        <v>41</v>
      </c>
      <c r="O138" s="85"/>
      <c r="P138" s="231">
        <f>O138*H138</f>
        <v>0</v>
      </c>
      <c r="Q138" s="231">
        <v>0</v>
      </c>
      <c r="R138" s="231">
        <f>Q138*H138</f>
        <v>0</v>
      </c>
      <c r="S138" s="231">
        <v>0</v>
      </c>
      <c r="T138" s="232">
        <f>S138*H138</f>
        <v>0</v>
      </c>
      <c r="AR138" s="233" t="s">
        <v>666</v>
      </c>
      <c r="AT138" s="233" t="s">
        <v>144</v>
      </c>
      <c r="AU138" s="233" t="s">
        <v>86</v>
      </c>
      <c r="AY138" s="16" t="s">
        <v>141</v>
      </c>
      <c r="BE138" s="234">
        <f>IF(N138="základní",J138,0)</f>
        <v>0</v>
      </c>
      <c r="BF138" s="234">
        <f>IF(N138="snížená",J138,0)</f>
        <v>0</v>
      </c>
      <c r="BG138" s="234">
        <f>IF(N138="zákl. přenesená",J138,0)</f>
        <v>0</v>
      </c>
      <c r="BH138" s="234">
        <f>IF(N138="sníž. přenesená",J138,0)</f>
        <v>0</v>
      </c>
      <c r="BI138" s="234">
        <f>IF(N138="nulová",J138,0)</f>
        <v>0</v>
      </c>
      <c r="BJ138" s="16" t="s">
        <v>84</v>
      </c>
      <c r="BK138" s="234">
        <f>ROUND(I138*H138,2)</f>
        <v>0</v>
      </c>
      <c r="BL138" s="16" t="s">
        <v>666</v>
      </c>
      <c r="BM138" s="233" t="s">
        <v>1404</v>
      </c>
    </row>
    <row r="139" s="1" customFormat="1" ht="48" customHeight="1">
      <c r="B139" s="37"/>
      <c r="C139" s="222" t="s">
        <v>228</v>
      </c>
      <c r="D139" s="222" t="s">
        <v>144</v>
      </c>
      <c r="E139" s="223" t="s">
        <v>1405</v>
      </c>
      <c r="F139" s="224" t="s">
        <v>1406</v>
      </c>
      <c r="G139" s="225" t="s">
        <v>360</v>
      </c>
      <c r="H139" s="226">
        <v>1</v>
      </c>
      <c r="I139" s="227"/>
      <c r="J139" s="228">
        <f>ROUND(I139*H139,2)</f>
        <v>0</v>
      </c>
      <c r="K139" s="224" t="s">
        <v>177</v>
      </c>
      <c r="L139" s="42"/>
      <c r="M139" s="229" t="s">
        <v>1</v>
      </c>
      <c r="N139" s="230" t="s">
        <v>41</v>
      </c>
      <c r="O139" s="85"/>
      <c r="P139" s="231">
        <f>O139*H139</f>
        <v>0</v>
      </c>
      <c r="Q139" s="231">
        <v>0</v>
      </c>
      <c r="R139" s="231">
        <f>Q139*H139</f>
        <v>0</v>
      </c>
      <c r="S139" s="231">
        <v>0</v>
      </c>
      <c r="T139" s="232">
        <f>S139*H139</f>
        <v>0</v>
      </c>
      <c r="AR139" s="233" t="s">
        <v>666</v>
      </c>
      <c r="AT139" s="233" t="s">
        <v>144</v>
      </c>
      <c r="AU139" s="233" t="s">
        <v>86</v>
      </c>
      <c r="AY139" s="16" t="s">
        <v>141</v>
      </c>
      <c r="BE139" s="234">
        <f>IF(N139="základní",J139,0)</f>
        <v>0</v>
      </c>
      <c r="BF139" s="234">
        <f>IF(N139="snížená",J139,0)</f>
        <v>0</v>
      </c>
      <c r="BG139" s="234">
        <f>IF(N139="zákl. přenesená",J139,0)</f>
        <v>0</v>
      </c>
      <c r="BH139" s="234">
        <f>IF(N139="sníž. přenesená",J139,0)</f>
        <v>0</v>
      </c>
      <c r="BI139" s="234">
        <f>IF(N139="nulová",J139,0)</f>
        <v>0</v>
      </c>
      <c r="BJ139" s="16" t="s">
        <v>84</v>
      </c>
      <c r="BK139" s="234">
        <f>ROUND(I139*H139,2)</f>
        <v>0</v>
      </c>
      <c r="BL139" s="16" t="s">
        <v>666</v>
      </c>
      <c r="BM139" s="233" t="s">
        <v>1407</v>
      </c>
    </row>
    <row r="140" s="1" customFormat="1" ht="16.5" customHeight="1">
      <c r="B140" s="37"/>
      <c r="C140" s="271" t="s">
        <v>237</v>
      </c>
      <c r="D140" s="271" t="s">
        <v>261</v>
      </c>
      <c r="E140" s="272" t="s">
        <v>1408</v>
      </c>
      <c r="F140" s="273" t="s">
        <v>1409</v>
      </c>
      <c r="G140" s="274" t="s">
        <v>1410</v>
      </c>
      <c r="H140" s="275">
        <v>1</v>
      </c>
      <c r="I140" s="276"/>
      <c r="J140" s="277">
        <f>ROUND(I140*H140,2)</f>
        <v>0</v>
      </c>
      <c r="K140" s="273" t="s">
        <v>1</v>
      </c>
      <c r="L140" s="278"/>
      <c r="M140" s="279" t="s">
        <v>1</v>
      </c>
      <c r="N140" s="280" t="s">
        <v>41</v>
      </c>
      <c r="O140" s="85"/>
      <c r="P140" s="231">
        <f>O140*H140</f>
        <v>0</v>
      </c>
      <c r="Q140" s="231">
        <v>0</v>
      </c>
      <c r="R140" s="231">
        <f>Q140*H140</f>
        <v>0</v>
      </c>
      <c r="S140" s="231">
        <v>0</v>
      </c>
      <c r="T140" s="232">
        <f>S140*H140</f>
        <v>0</v>
      </c>
      <c r="AR140" s="233" t="s">
        <v>1344</v>
      </c>
      <c r="AT140" s="233" t="s">
        <v>261</v>
      </c>
      <c r="AU140" s="233" t="s">
        <v>86</v>
      </c>
      <c r="AY140" s="16" t="s">
        <v>141</v>
      </c>
      <c r="BE140" s="234">
        <f>IF(N140="základní",J140,0)</f>
        <v>0</v>
      </c>
      <c r="BF140" s="234">
        <f>IF(N140="snížená",J140,0)</f>
        <v>0</v>
      </c>
      <c r="BG140" s="234">
        <f>IF(N140="zákl. přenesená",J140,0)</f>
        <v>0</v>
      </c>
      <c r="BH140" s="234">
        <f>IF(N140="sníž. přenesená",J140,0)</f>
        <v>0</v>
      </c>
      <c r="BI140" s="234">
        <f>IF(N140="nulová",J140,0)</f>
        <v>0</v>
      </c>
      <c r="BJ140" s="16" t="s">
        <v>84</v>
      </c>
      <c r="BK140" s="234">
        <f>ROUND(I140*H140,2)</f>
        <v>0</v>
      </c>
      <c r="BL140" s="16" t="s">
        <v>666</v>
      </c>
      <c r="BM140" s="233" t="s">
        <v>1411</v>
      </c>
    </row>
    <row r="141" s="1" customFormat="1" ht="48" customHeight="1">
      <c r="B141" s="37"/>
      <c r="C141" s="222" t="s">
        <v>246</v>
      </c>
      <c r="D141" s="222" t="s">
        <v>144</v>
      </c>
      <c r="E141" s="223" t="s">
        <v>1412</v>
      </c>
      <c r="F141" s="224" t="s">
        <v>1413</v>
      </c>
      <c r="G141" s="225" t="s">
        <v>360</v>
      </c>
      <c r="H141" s="226">
        <v>1</v>
      </c>
      <c r="I141" s="227"/>
      <c r="J141" s="228">
        <f>ROUND(I141*H141,2)</f>
        <v>0</v>
      </c>
      <c r="K141" s="224" t="s">
        <v>177</v>
      </c>
      <c r="L141" s="42"/>
      <c r="M141" s="229" t="s">
        <v>1</v>
      </c>
      <c r="N141" s="230" t="s">
        <v>41</v>
      </c>
      <c r="O141" s="85"/>
      <c r="P141" s="231">
        <f>O141*H141</f>
        <v>0</v>
      </c>
      <c r="Q141" s="231">
        <v>0</v>
      </c>
      <c r="R141" s="231">
        <f>Q141*H141</f>
        <v>0</v>
      </c>
      <c r="S141" s="231">
        <v>0</v>
      </c>
      <c r="T141" s="232">
        <f>S141*H141</f>
        <v>0</v>
      </c>
      <c r="AR141" s="233" t="s">
        <v>666</v>
      </c>
      <c r="AT141" s="233" t="s">
        <v>144</v>
      </c>
      <c r="AU141" s="233" t="s">
        <v>86</v>
      </c>
      <c r="AY141" s="16" t="s">
        <v>141</v>
      </c>
      <c r="BE141" s="234">
        <f>IF(N141="základní",J141,0)</f>
        <v>0</v>
      </c>
      <c r="BF141" s="234">
        <f>IF(N141="snížená",J141,0)</f>
        <v>0</v>
      </c>
      <c r="BG141" s="234">
        <f>IF(N141="zákl. přenesená",J141,0)</f>
        <v>0</v>
      </c>
      <c r="BH141" s="234">
        <f>IF(N141="sníž. přenesená",J141,0)</f>
        <v>0</v>
      </c>
      <c r="BI141" s="234">
        <f>IF(N141="nulová",J141,0)</f>
        <v>0</v>
      </c>
      <c r="BJ141" s="16" t="s">
        <v>84</v>
      </c>
      <c r="BK141" s="234">
        <f>ROUND(I141*H141,2)</f>
        <v>0</v>
      </c>
      <c r="BL141" s="16" t="s">
        <v>666</v>
      </c>
      <c r="BM141" s="233" t="s">
        <v>1414</v>
      </c>
    </row>
    <row r="142" s="1" customFormat="1">
      <c r="B142" s="37"/>
      <c r="C142" s="38"/>
      <c r="D142" s="237" t="s">
        <v>836</v>
      </c>
      <c r="E142" s="38"/>
      <c r="F142" s="286" t="s">
        <v>1415</v>
      </c>
      <c r="G142" s="38"/>
      <c r="H142" s="38"/>
      <c r="I142" s="138"/>
      <c r="J142" s="38"/>
      <c r="K142" s="38"/>
      <c r="L142" s="42"/>
      <c r="M142" s="287"/>
      <c r="N142" s="85"/>
      <c r="O142" s="85"/>
      <c r="P142" s="85"/>
      <c r="Q142" s="85"/>
      <c r="R142" s="85"/>
      <c r="S142" s="85"/>
      <c r="T142" s="86"/>
      <c r="AT142" s="16" t="s">
        <v>836</v>
      </c>
      <c r="AU142" s="16" t="s">
        <v>86</v>
      </c>
    </row>
    <row r="143" s="11" customFormat="1" ht="22.8" customHeight="1">
      <c r="B143" s="206"/>
      <c r="C143" s="207"/>
      <c r="D143" s="208" t="s">
        <v>75</v>
      </c>
      <c r="E143" s="220" t="s">
        <v>1416</v>
      </c>
      <c r="F143" s="220" t="s">
        <v>1417</v>
      </c>
      <c r="G143" s="207"/>
      <c r="H143" s="207"/>
      <c r="I143" s="210"/>
      <c r="J143" s="221">
        <f>BK143</f>
        <v>0</v>
      </c>
      <c r="K143" s="207"/>
      <c r="L143" s="212"/>
      <c r="M143" s="213"/>
      <c r="N143" s="214"/>
      <c r="O143" s="214"/>
      <c r="P143" s="215">
        <f>SUM(P144:P150)</f>
        <v>0</v>
      </c>
      <c r="Q143" s="214"/>
      <c r="R143" s="215">
        <f>SUM(R144:R150)</f>
        <v>40.497600000000006</v>
      </c>
      <c r="S143" s="214"/>
      <c r="T143" s="216">
        <f>SUM(T144:T150)</f>
        <v>0</v>
      </c>
      <c r="AR143" s="217" t="s">
        <v>189</v>
      </c>
      <c r="AT143" s="218" t="s">
        <v>75</v>
      </c>
      <c r="AU143" s="218" t="s">
        <v>84</v>
      </c>
      <c r="AY143" s="217" t="s">
        <v>141</v>
      </c>
      <c r="BK143" s="219">
        <f>SUM(BK144:BK150)</f>
        <v>0</v>
      </c>
    </row>
    <row r="144" s="1" customFormat="1" ht="36" customHeight="1">
      <c r="B144" s="37"/>
      <c r="C144" s="222" t="s">
        <v>252</v>
      </c>
      <c r="D144" s="222" t="s">
        <v>144</v>
      </c>
      <c r="E144" s="223" t="s">
        <v>1418</v>
      </c>
      <c r="F144" s="224" t="s">
        <v>1419</v>
      </c>
      <c r="G144" s="225" t="s">
        <v>240</v>
      </c>
      <c r="H144" s="226">
        <v>160</v>
      </c>
      <c r="I144" s="227"/>
      <c r="J144" s="228">
        <f>ROUND(I144*H144,2)</f>
        <v>0</v>
      </c>
      <c r="K144" s="224" t="s">
        <v>177</v>
      </c>
      <c r="L144" s="42"/>
      <c r="M144" s="229" t="s">
        <v>1</v>
      </c>
      <c r="N144" s="230" t="s">
        <v>41</v>
      </c>
      <c r="O144" s="85"/>
      <c r="P144" s="231">
        <f>O144*H144</f>
        <v>0</v>
      </c>
      <c r="Q144" s="231">
        <v>0</v>
      </c>
      <c r="R144" s="231">
        <f>Q144*H144</f>
        <v>0</v>
      </c>
      <c r="S144" s="231">
        <v>0</v>
      </c>
      <c r="T144" s="232">
        <f>S144*H144</f>
        <v>0</v>
      </c>
      <c r="AR144" s="233" t="s">
        <v>666</v>
      </c>
      <c r="AT144" s="233" t="s">
        <v>144</v>
      </c>
      <c r="AU144" s="233" t="s">
        <v>86</v>
      </c>
      <c r="AY144" s="16" t="s">
        <v>141</v>
      </c>
      <c r="BE144" s="234">
        <f>IF(N144="základní",J144,0)</f>
        <v>0</v>
      </c>
      <c r="BF144" s="234">
        <f>IF(N144="snížená",J144,0)</f>
        <v>0</v>
      </c>
      <c r="BG144" s="234">
        <f>IF(N144="zákl. přenesená",J144,0)</f>
        <v>0</v>
      </c>
      <c r="BH144" s="234">
        <f>IF(N144="sníž. přenesená",J144,0)</f>
        <v>0</v>
      </c>
      <c r="BI144" s="234">
        <f>IF(N144="nulová",J144,0)</f>
        <v>0</v>
      </c>
      <c r="BJ144" s="16" t="s">
        <v>84</v>
      </c>
      <c r="BK144" s="234">
        <f>ROUND(I144*H144,2)</f>
        <v>0</v>
      </c>
      <c r="BL144" s="16" t="s">
        <v>666</v>
      </c>
      <c r="BM144" s="233" t="s">
        <v>1420</v>
      </c>
    </row>
    <row r="145" s="1" customFormat="1" ht="16.5" customHeight="1">
      <c r="B145" s="37"/>
      <c r="C145" s="271" t="s">
        <v>260</v>
      </c>
      <c r="D145" s="271" t="s">
        <v>261</v>
      </c>
      <c r="E145" s="272" t="s">
        <v>1421</v>
      </c>
      <c r="F145" s="273" t="s">
        <v>1422</v>
      </c>
      <c r="G145" s="274" t="s">
        <v>261</v>
      </c>
      <c r="H145" s="275">
        <v>160</v>
      </c>
      <c r="I145" s="276"/>
      <c r="J145" s="277">
        <f>ROUND(I145*H145,2)</f>
        <v>0</v>
      </c>
      <c r="K145" s="273" t="s">
        <v>177</v>
      </c>
      <c r="L145" s="278"/>
      <c r="M145" s="279" t="s">
        <v>1</v>
      </c>
      <c r="N145" s="280" t="s">
        <v>41</v>
      </c>
      <c r="O145" s="85"/>
      <c r="P145" s="231">
        <f>O145*H145</f>
        <v>0</v>
      </c>
      <c r="Q145" s="231">
        <v>0</v>
      </c>
      <c r="R145" s="231">
        <f>Q145*H145</f>
        <v>0</v>
      </c>
      <c r="S145" s="231">
        <v>0</v>
      </c>
      <c r="T145" s="232">
        <f>S145*H145</f>
        <v>0</v>
      </c>
      <c r="AR145" s="233" t="s">
        <v>1299</v>
      </c>
      <c r="AT145" s="233" t="s">
        <v>261</v>
      </c>
      <c r="AU145" s="233" t="s">
        <v>86</v>
      </c>
      <c r="AY145" s="16" t="s">
        <v>141</v>
      </c>
      <c r="BE145" s="234">
        <f>IF(N145="základní",J145,0)</f>
        <v>0</v>
      </c>
      <c r="BF145" s="234">
        <f>IF(N145="snížená",J145,0)</f>
        <v>0</v>
      </c>
      <c r="BG145" s="234">
        <f>IF(N145="zákl. přenesená",J145,0)</f>
        <v>0</v>
      </c>
      <c r="BH145" s="234">
        <f>IF(N145="sníž. přenesená",J145,0)</f>
        <v>0</v>
      </c>
      <c r="BI145" s="234">
        <f>IF(N145="nulová",J145,0)</f>
        <v>0</v>
      </c>
      <c r="BJ145" s="16" t="s">
        <v>84</v>
      </c>
      <c r="BK145" s="234">
        <f>ROUND(I145*H145,2)</f>
        <v>0</v>
      </c>
      <c r="BL145" s="16" t="s">
        <v>1299</v>
      </c>
      <c r="BM145" s="233" t="s">
        <v>1423</v>
      </c>
    </row>
    <row r="146" s="1" customFormat="1" ht="36" customHeight="1">
      <c r="B146" s="37"/>
      <c r="C146" s="222" t="s">
        <v>267</v>
      </c>
      <c r="D146" s="222" t="s">
        <v>144</v>
      </c>
      <c r="E146" s="223" t="s">
        <v>1424</v>
      </c>
      <c r="F146" s="224" t="s">
        <v>1425</v>
      </c>
      <c r="G146" s="225" t="s">
        <v>240</v>
      </c>
      <c r="H146" s="226">
        <v>160</v>
      </c>
      <c r="I146" s="227"/>
      <c r="J146" s="228">
        <f>ROUND(I146*H146,2)</f>
        <v>0</v>
      </c>
      <c r="K146" s="224" t="s">
        <v>177</v>
      </c>
      <c r="L146" s="42"/>
      <c r="M146" s="229" t="s">
        <v>1</v>
      </c>
      <c r="N146" s="230" t="s">
        <v>41</v>
      </c>
      <c r="O146" s="85"/>
      <c r="P146" s="231">
        <f>O146*H146</f>
        <v>0</v>
      </c>
      <c r="Q146" s="231">
        <v>0.20300000000000001</v>
      </c>
      <c r="R146" s="231">
        <f>Q146*H146</f>
        <v>32.480000000000004</v>
      </c>
      <c r="S146" s="231">
        <v>0</v>
      </c>
      <c r="T146" s="232">
        <f>S146*H146</f>
        <v>0</v>
      </c>
      <c r="AR146" s="233" t="s">
        <v>666</v>
      </c>
      <c r="AT146" s="233" t="s">
        <v>144</v>
      </c>
      <c r="AU146" s="233" t="s">
        <v>86</v>
      </c>
      <c r="AY146" s="16" t="s">
        <v>141</v>
      </c>
      <c r="BE146" s="234">
        <f>IF(N146="základní",J146,0)</f>
        <v>0</v>
      </c>
      <c r="BF146" s="234">
        <f>IF(N146="snížená",J146,0)</f>
        <v>0</v>
      </c>
      <c r="BG146" s="234">
        <f>IF(N146="zákl. přenesená",J146,0)</f>
        <v>0</v>
      </c>
      <c r="BH146" s="234">
        <f>IF(N146="sníž. přenesená",J146,0)</f>
        <v>0</v>
      </c>
      <c r="BI146" s="234">
        <f>IF(N146="nulová",J146,0)</f>
        <v>0</v>
      </c>
      <c r="BJ146" s="16" t="s">
        <v>84</v>
      </c>
      <c r="BK146" s="234">
        <f>ROUND(I146*H146,2)</f>
        <v>0</v>
      </c>
      <c r="BL146" s="16" t="s">
        <v>666</v>
      </c>
      <c r="BM146" s="233" t="s">
        <v>1426</v>
      </c>
    </row>
    <row r="147" s="1" customFormat="1">
      <c r="B147" s="37"/>
      <c r="C147" s="38"/>
      <c r="D147" s="237" t="s">
        <v>836</v>
      </c>
      <c r="E147" s="38"/>
      <c r="F147" s="286" t="s">
        <v>1427</v>
      </c>
      <c r="G147" s="38"/>
      <c r="H147" s="38"/>
      <c r="I147" s="138"/>
      <c r="J147" s="38"/>
      <c r="K147" s="38"/>
      <c r="L147" s="42"/>
      <c r="M147" s="287"/>
      <c r="N147" s="85"/>
      <c r="O147" s="85"/>
      <c r="P147" s="85"/>
      <c r="Q147" s="85"/>
      <c r="R147" s="85"/>
      <c r="S147" s="85"/>
      <c r="T147" s="86"/>
      <c r="AT147" s="16" t="s">
        <v>836</v>
      </c>
      <c r="AU147" s="16" t="s">
        <v>86</v>
      </c>
    </row>
    <row r="148" s="1" customFormat="1" ht="16.5" customHeight="1">
      <c r="B148" s="37"/>
      <c r="C148" s="271" t="s">
        <v>275</v>
      </c>
      <c r="D148" s="271" t="s">
        <v>261</v>
      </c>
      <c r="E148" s="272" t="s">
        <v>1428</v>
      </c>
      <c r="F148" s="273" t="s">
        <v>1429</v>
      </c>
      <c r="G148" s="274" t="s">
        <v>264</v>
      </c>
      <c r="H148" s="275">
        <v>8</v>
      </c>
      <c r="I148" s="276"/>
      <c r="J148" s="277">
        <f>ROUND(I148*H148,2)</f>
        <v>0</v>
      </c>
      <c r="K148" s="273" t="s">
        <v>177</v>
      </c>
      <c r="L148" s="278"/>
      <c r="M148" s="279" t="s">
        <v>1</v>
      </c>
      <c r="N148" s="280" t="s">
        <v>41</v>
      </c>
      <c r="O148" s="85"/>
      <c r="P148" s="231">
        <f>O148*H148</f>
        <v>0</v>
      </c>
      <c r="Q148" s="231">
        <v>1</v>
      </c>
      <c r="R148" s="231">
        <f>Q148*H148</f>
        <v>8</v>
      </c>
      <c r="S148" s="231">
        <v>0</v>
      </c>
      <c r="T148" s="232">
        <f>S148*H148</f>
        <v>0</v>
      </c>
      <c r="AR148" s="233" t="s">
        <v>1299</v>
      </c>
      <c r="AT148" s="233" t="s">
        <v>261</v>
      </c>
      <c r="AU148" s="233" t="s">
        <v>86</v>
      </c>
      <c r="AY148" s="16" t="s">
        <v>141</v>
      </c>
      <c r="BE148" s="234">
        <f>IF(N148="základní",J148,0)</f>
        <v>0</v>
      </c>
      <c r="BF148" s="234">
        <f>IF(N148="snížená",J148,0)</f>
        <v>0</v>
      </c>
      <c r="BG148" s="234">
        <f>IF(N148="zákl. přenesená",J148,0)</f>
        <v>0</v>
      </c>
      <c r="BH148" s="234">
        <f>IF(N148="sníž. přenesená",J148,0)</f>
        <v>0</v>
      </c>
      <c r="BI148" s="234">
        <f>IF(N148="nulová",J148,0)</f>
        <v>0</v>
      </c>
      <c r="BJ148" s="16" t="s">
        <v>84</v>
      </c>
      <c r="BK148" s="234">
        <f>ROUND(I148*H148,2)</f>
        <v>0</v>
      </c>
      <c r="BL148" s="16" t="s">
        <v>1299</v>
      </c>
      <c r="BM148" s="233" t="s">
        <v>1430</v>
      </c>
    </row>
    <row r="149" s="1" customFormat="1" ht="36" customHeight="1">
      <c r="B149" s="37"/>
      <c r="C149" s="222" t="s">
        <v>8</v>
      </c>
      <c r="D149" s="222" t="s">
        <v>144</v>
      </c>
      <c r="E149" s="223" t="s">
        <v>1431</v>
      </c>
      <c r="F149" s="224" t="s">
        <v>1432</v>
      </c>
      <c r="G149" s="225" t="s">
        <v>240</v>
      </c>
      <c r="H149" s="226">
        <v>160</v>
      </c>
      <c r="I149" s="227"/>
      <c r="J149" s="228">
        <f>ROUND(I149*H149,2)</f>
        <v>0</v>
      </c>
      <c r="K149" s="224" t="s">
        <v>177</v>
      </c>
      <c r="L149" s="42"/>
      <c r="M149" s="229" t="s">
        <v>1</v>
      </c>
      <c r="N149" s="230" t="s">
        <v>41</v>
      </c>
      <c r="O149" s="85"/>
      <c r="P149" s="231">
        <f>O149*H149</f>
        <v>0</v>
      </c>
      <c r="Q149" s="231">
        <v>9.0000000000000006E-05</v>
      </c>
      <c r="R149" s="231">
        <f>Q149*H149</f>
        <v>0.014400000000000001</v>
      </c>
      <c r="S149" s="231">
        <v>0</v>
      </c>
      <c r="T149" s="232">
        <f>S149*H149</f>
        <v>0</v>
      </c>
      <c r="AR149" s="233" t="s">
        <v>666</v>
      </c>
      <c r="AT149" s="233" t="s">
        <v>144</v>
      </c>
      <c r="AU149" s="233" t="s">
        <v>86</v>
      </c>
      <c r="AY149" s="16" t="s">
        <v>141</v>
      </c>
      <c r="BE149" s="234">
        <f>IF(N149="základní",J149,0)</f>
        <v>0</v>
      </c>
      <c r="BF149" s="234">
        <f>IF(N149="snížená",J149,0)</f>
        <v>0</v>
      </c>
      <c r="BG149" s="234">
        <f>IF(N149="zákl. přenesená",J149,0)</f>
        <v>0</v>
      </c>
      <c r="BH149" s="234">
        <f>IF(N149="sníž. přenesená",J149,0)</f>
        <v>0</v>
      </c>
      <c r="BI149" s="234">
        <f>IF(N149="nulová",J149,0)</f>
        <v>0</v>
      </c>
      <c r="BJ149" s="16" t="s">
        <v>84</v>
      </c>
      <c r="BK149" s="234">
        <f>ROUND(I149*H149,2)</f>
        <v>0</v>
      </c>
      <c r="BL149" s="16" t="s">
        <v>666</v>
      </c>
      <c r="BM149" s="233" t="s">
        <v>1433</v>
      </c>
    </row>
    <row r="150" s="1" customFormat="1" ht="16.5" customHeight="1">
      <c r="B150" s="37"/>
      <c r="C150" s="271" t="s">
        <v>291</v>
      </c>
      <c r="D150" s="271" t="s">
        <v>261</v>
      </c>
      <c r="E150" s="272" t="s">
        <v>1434</v>
      </c>
      <c r="F150" s="273" t="s">
        <v>1435</v>
      </c>
      <c r="G150" s="274" t="s">
        <v>240</v>
      </c>
      <c r="H150" s="275">
        <v>160</v>
      </c>
      <c r="I150" s="276"/>
      <c r="J150" s="277">
        <f>ROUND(I150*H150,2)</f>
        <v>0</v>
      </c>
      <c r="K150" s="273" t="s">
        <v>177</v>
      </c>
      <c r="L150" s="278"/>
      <c r="M150" s="289" t="s">
        <v>1</v>
      </c>
      <c r="N150" s="290" t="s">
        <v>41</v>
      </c>
      <c r="O150" s="283"/>
      <c r="P150" s="284">
        <f>O150*H150</f>
        <v>0</v>
      </c>
      <c r="Q150" s="284">
        <v>2.0000000000000002E-05</v>
      </c>
      <c r="R150" s="284">
        <f>Q150*H150</f>
        <v>0.0032000000000000002</v>
      </c>
      <c r="S150" s="284">
        <v>0</v>
      </c>
      <c r="T150" s="285">
        <f>S150*H150</f>
        <v>0</v>
      </c>
      <c r="AR150" s="233" t="s">
        <v>1299</v>
      </c>
      <c r="AT150" s="233" t="s">
        <v>261</v>
      </c>
      <c r="AU150" s="233" t="s">
        <v>86</v>
      </c>
      <c r="AY150" s="16" t="s">
        <v>141</v>
      </c>
      <c r="BE150" s="234">
        <f>IF(N150="základní",J150,0)</f>
        <v>0</v>
      </c>
      <c r="BF150" s="234">
        <f>IF(N150="snížená",J150,0)</f>
        <v>0</v>
      </c>
      <c r="BG150" s="234">
        <f>IF(N150="zákl. přenesená",J150,0)</f>
        <v>0</v>
      </c>
      <c r="BH150" s="234">
        <f>IF(N150="sníž. přenesená",J150,0)</f>
        <v>0</v>
      </c>
      <c r="BI150" s="234">
        <f>IF(N150="nulová",J150,0)</f>
        <v>0</v>
      </c>
      <c r="BJ150" s="16" t="s">
        <v>84</v>
      </c>
      <c r="BK150" s="234">
        <f>ROUND(I150*H150,2)</f>
        <v>0</v>
      </c>
      <c r="BL150" s="16" t="s">
        <v>1299</v>
      </c>
      <c r="BM150" s="233" t="s">
        <v>1436</v>
      </c>
    </row>
    <row r="151" s="1" customFormat="1" ht="6.96" customHeight="1">
      <c r="B151" s="60"/>
      <c r="C151" s="61"/>
      <c r="D151" s="61"/>
      <c r="E151" s="61"/>
      <c r="F151" s="61"/>
      <c r="G151" s="61"/>
      <c r="H151" s="61"/>
      <c r="I151" s="172"/>
      <c r="J151" s="61"/>
      <c r="K151" s="61"/>
      <c r="L151" s="42"/>
    </row>
  </sheetData>
  <sheetProtection sheet="1" autoFilter="0" formatColumns="0" formatRows="0" objects="1" scenarios="1" spinCount="100000" saltValue="LECPB+LWv1M63G/NjWxLb2wYCVKNTjXR+Fp3fswyFb+/WCeDewKlpxCfwaQYLPx0P14g91Qyew3OjhltJyoY2w==" hashValue="5rrs7SVEKRtgZ4b6yQUIt9ypU+og8l5YdgtbNAZvV97EszBYKJJv9lzKulKoXugvwu+5PfdV/R8ZfFyqfUiB/A==" algorithmName="SHA-512" password="CC35"/>
  <autoFilter ref="C122:K150"/>
  <mergeCells count="9">
    <mergeCell ref="E7:H7"/>
    <mergeCell ref="E9:H9"/>
    <mergeCell ref="E18:H18"/>
    <mergeCell ref="E27:H27"/>
    <mergeCell ref="E85:H85"/>
    <mergeCell ref="E87:H87"/>
    <mergeCell ref="E113:H113"/>
    <mergeCell ref="E115:H11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customWidth="1"/>
    <col min="2" max="2" width="1.67" customWidth="1"/>
    <col min="3" max="3" width="4.17" customWidth="1"/>
    <col min="4" max="4" width="4.33" customWidth="1"/>
    <col min="5" max="5" width="17.17" customWidth="1"/>
    <col min="6" max="6" width="50.83" customWidth="1"/>
    <col min="7" max="7" width="7" customWidth="1"/>
    <col min="8" max="8" width="11.5" customWidth="1"/>
    <col min="9" max="9" width="20.17" style="130" customWidth="1"/>
    <col min="10" max="10" width="20.17" customWidth="1"/>
    <col min="11" max="11" width="20.17" customWidth="1"/>
    <col min="12" max="12" width="9.33" customWidth="1"/>
    <col min="13" max="13" width="10.83" hidden="1" customWidth="1"/>
    <col min="14" max="14" width="9.33" hidden="1"/>
    <col min="15" max="15" width="14.17" hidden="1" customWidth="1"/>
    <col min="16" max="16" width="14.17" hidden="1" customWidth="1"/>
    <col min="17" max="17" width="14.17" hidden="1" customWidth="1"/>
    <col min="18" max="18" width="14.17" hidden="1" customWidth="1"/>
    <col min="19" max="19" width="14.17" hidden="1" customWidth="1"/>
    <col min="20" max="20" width="14.1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2" ht="36.96" customHeight="1">
      <c r="L2"/>
      <c r="AT2" s="16" t="s">
        <v>109</v>
      </c>
    </row>
    <row r="3" ht="6.96" customHeight="1">
      <c r="B3" s="131"/>
      <c r="C3" s="132"/>
      <c r="D3" s="132"/>
      <c r="E3" s="132"/>
      <c r="F3" s="132"/>
      <c r="G3" s="132"/>
      <c r="H3" s="132"/>
      <c r="I3" s="133"/>
      <c r="J3" s="132"/>
      <c r="K3" s="132"/>
      <c r="L3" s="19"/>
      <c r="AT3" s="16" t="s">
        <v>86</v>
      </c>
    </row>
    <row r="4" ht="24.96" customHeight="1">
      <c r="B4" s="19"/>
      <c r="D4" s="134" t="s">
        <v>110</v>
      </c>
      <c r="L4" s="19"/>
      <c r="M4" s="135" t="s">
        <v>10</v>
      </c>
      <c r="AT4" s="16" t="s">
        <v>4</v>
      </c>
    </row>
    <row r="5" ht="6.96" customHeight="1">
      <c r="B5" s="19"/>
      <c r="L5" s="19"/>
    </row>
    <row r="6" ht="12" customHeight="1">
      <c r="B6" s="19"/>
      <c r="D6" s="136" t="s">
        <v>16</v>
      </c>
      <c r="L6" s="19"/>
    </row>
    <row r="7" ht="16.5" customHeight="1">
      <c r="B7" s="19"/>
      <c r="E7" s="137" t="str">
        <f>'Rekapitulace stavby'!K6</f>
        <v>Rekonstrukce sdružené zastávky Náměstí Sv.Čecha</v>
      </c>
      <c r="F7" s="136"/>
      <c r="G7" s="136"/>
      <c r="H7" s="136"/>
      <c r="L7" s="19"/>
    </row>
    <row r="8" s="1" customFormat="1" ht="12" customHeight="1">
      <c r="B8" s="42"/>
      <c r="D8" s="136" t="s">
        <v>111</v>
      </c>
      <c r="I8" s="138"/>
      <c r="L8" s="42"/>
    </row>
    <row r="9" s="1" customFormat="1" ht="36.96" customHeight="1">
      <c r="B9" s="42"/>
      <c r="E9" s="139" t="s">
        <v>1437</v>
      </c>
      <c r="F9" s="1"/>
      <c r="G9" s="1"/>
      <c r="H9" s="1"/>
      <c r="I9" s="138"/>
      <c r="L9" s="42"/>
    </row>
    <row r="10" s="1" customFormat="1">
      <c r="B10" s="42"/>
      <c r="I10" s="138"/>
      <c r="L10" s="42"/>
    </row>
    <row r="11" s="1" customFormat="1" ht="12" customHeight="1">
      <c r="B11" s="42"/>
      <c r="D11" s="136" t="s">
        <v>18</v>
      </c>
      <c r="F11" s="140" t="s">
        <v>1</v>
      </c>
      <c r="I11" s="141" t="s">
        <v>19</v>
      </c>
      <c r="J11" s="140" t="s">
        <v>1</v>
      </c>
      <c r="L11" s="42"/>
    </row>
    <row r="12" s="1" customFormat="1" ht="12" customHeight="1">
      <c r="B12" s="42"/>
      <c r="D12" s="136" t="s">
        <v>20</v>
      </c>
      <c r="F12" s="140" t="s">
        <v>21</v>
      </c>
      <c r="I12" s="141" t="s">
        <v>22</v>
      </c>
      <c r="J12" s="142" t="str">
        <f>'Rekapitulace stavby'!AN8</f>
        <v>9. 5. 2019</v>
      </c>
      <c r="L12" s="42"/>
    </row>
    <row r="13" s="1" customFormat="1" ht="10.8" customHeight="1">
      <c r="B13" s="42"/>
      <c r="I13" s="138"/>
      <c r="L13" s="42"/>
    </row>
    <row r="14" s="1" customFormat="1" ht="12" customHeight="1">
      <c r="B14" s="42"/>
      <c r="D14" s="136" t="s">
        <v>24</v>
      </c>
      <c r="I14" s="141" t="s">
        <v>25</v>
      </c>
      <c r="J14" s="140" t="s">
        <v>1</v>
      </c>
      <c r="L14" s="42"/>
    </row>
    <row r="15" s="1" customFormat="1" ht="18" customHeight="1">
      <c r="B15" s="42"/>
      <c r="E15" s="140" t="s">
        <v>115</v>
      </c>
      <c r="I15" s="141" t="s">
        <v>27</v>
      </c>
      <c r="J15" s="140" t="s">
        <v>1</v>
      </c>
      <c r="L15" s="42"/>
    </row>
    <row r="16" s="1" customFormat="1" ht="6.96" customHeight="1">
      <c r="B16" s="42"/>
      <c r="I16" s="138"/>
      <c r="L16" s="42"/>
    </row>
    <row r="17" s="1" customFormat="1" ht="12" customHeight="1">
      <c r="B17" s="42"/>
      <c r="D17" s="136" t="s">
        <v>28</v>
      </c>
      <c r="I17" s="141" t="s">
        <v>25</v>
      </c>
      <c r="J17" s="32" t="str">
        <f>'Rekapitulace stavby'!AN13</f>
        <v>Vyplň údaj</v>
      </c>
      <c r="L17" s="42"/>
    </row>
    <row r="18" s="1" customFormat="1" ht="18" customHeight="1">
      <c r="B18" s="42"/>
      <c r="E18" s="32" t="str">
        <f>'Rekapitulace stavby'!E14</f>
        <v>Vyplň údaj</v>
      </c>
      <c r="F18" s="140"/>
      <c r="G18" s="140"/>
      <c r="H18" s="140"/>
      <c r="I18" s="141" t="s">
        <v>27</v>
      </c>
      <c r="J18" s="32" t="str">
        <f>'Rekapitulace stavby'!AN14</f>
        <v>Vyplň údaj</v>
      </c>
      <c r="L18" s="42"/>
    </row>
    <row r="19" s="1" customFormat="1" ht="6.96" customHeight="1">
      <c r="B19" s="42"/>
      <c r="I19" s="138"/>
      <c r="L19" s="42"/>
    </row>
    <row r="20" s="1" customFormat="1" ht="12" customHeight="1">
      <c r="B20" s="42"/>
      <c r="D20" s="136" t="s">
        <v>30</v>
      </c>
      <c r="I20" s="141" t="s">
        <v>25</v>
      </c>
      <c r="J20" s="140" t="s">
        <v>116</v>
      </c>
      <c r="L20" s="42"/>
    </row>
    <row r="21" s="1" customFormat="1" ht="18" customHeight="1">
      <c r="B21" s="42"/>
      <c r="E21" s="140" t="s">
        <v>827</v>
      </c>
      <c r="I21" s="141" t="s">
        <v>27</v>
      </c>
      <c r="J21" s="140" t="s">
        <v>1</v>
      </c>
      <c r="L21" s="42"/>
    </row>
    <row r="22" s="1" customFormat="1" ht="6.96" customHeight="1">
      <c r="B22" s="42"/>
      <c r="I22" s="138"/>
      <c r="L22" s="42"/>
    </row>
    <row r="23" s="1" customFormat="1" ht="12" customHeight="1">
      <c r="B23" s="42"/>
      <c r="D23" s="136" t="s">
        <v>33</v>
      </c>
      <c r="I23" s="141" t="s">
        <v>25</v>
      </c>
      <c r="J23" s="140" t="str">
        <f>IF('Rekapitulace stavby'!AN19="","",'Rekapitulace stavby'!AN19)</f>
        <v/>
      </c>
      <c r="L23" s="42"/>
    </row>
    <row r="24" s="1" customFormat="1" ht="18" customHeight="1">
      <c r="B24" s="42"/>
      <c r="E24" s="140" t="str">
        <f>IF('Rekapitulace stavby'!E20="","",'Rekapitulace stavby'!E20)</f>
        <v>Šenkýř Vlastislav</v>
      </c>
      <c r="I24" s="141" t="s">
        <v>27</v>
      </c>
      <c r="J24" s="140" t="str">
        <f>IF('Rekapitulace stavby'!AN20="","",'Rekapitulace stavby'!AN20)</f>
        <v/>
      </c>
      <c r="L24" s="42"/>
    </row>
    <row r="25" s="1" customFormat="1" ht="6.96" customHeight="1">
      <c r="B25" s="42"/>
      <c r="I25" s="138"/>
      <c r="L25" s="42"/>
    </row>
    <row r="26" s="1" customFormat="1" ht="12" customHeight="1">
      <c r="B26" s="42"/>
      <c r="D26" s="136" t="s">
        <v>35</v>
      </c>
      <c r="I26" s="138"/>
      <c r="L26" s="42"/>
    </row>
    <row r="27" s="7" customFormat="1" ht="16.5" customHeight="1">
      <c r="B27" s="143"/>
      <c r="E27" s="144" t="s">
        <v>1</v>
      </c>
      <c r="F27" s="144"/>
      <c r="G27" s="144"/>
      <c r="H27" s="144"/>
      <c r="I27" s="145"/>
      <c r="L27" s="143"/>
    </row>
    <row r="28" s="1" customFormat="1" ht="6.96" customHeight="1">
      <c r="B28" s="42"/>
      <c r="I28" s="138"/>
      <c r="L28" s="42"/>
    </row>
    <row r="29" s="1" customFormat="1" ht="6.96" customHeight="1">
      <c r="B29" s="42"/>
      <c r="D29" s="77"/>
      <c r="E29" s="77"/>
      <c r="F29" s="77"/>
      <c r="G29" s="77"/>
      <c r="H29" s="77"/>
      <c r="I29" s="146"/>
      <c r="J29" s="77"/>
      <c r="K29" s="77"/>
      <c r="L29" s="42"/>
    </row>
    <row r="30" s="1" customFormat="1" ht="25.44" customHeight="1">
      <c r="B30" s="42"/>
      <c r="D30" s="147" t="s">
        <v>36</v>
      </c>
      <c r="I30" s="138"/>
      <c r="J30" s="148">
        <f>ROUND(J118, 2)</f>
        <v>0</v>
      </c>
      <c r="L30" s="42"/>
    </row>
    <row r="31" s="1" customFormat="1" ht="6.96" customHeight="1">
      <c r="B31" s="42"/>
      <c r="D31" s="77"/>
      <c r="E31" s="77"/>
      <c r="F31" s="77"/>
      <c r="G31" s="77"/>
      <c r="H31" s="77"/>
      <c r="I31" s="146"/>
      <c r="J31" s="77"/>
      <c r="K31" s="77"/>
      <c r="L31" s="42"/>
    </row>
    <row r="32" s="1" customFormat="1" ht="14.4" customHeight="1">
      <c r="B32" s="42"/>
      <c r="F32" s="149" t="s">
        <v>38</v>
      </c>
      <c r="I32" s="150" t="s">
        <v>37</v>
      </c>
      <c r="J32" s="149" t="s">
        <v>39</v>
      </c>
      <c r="L32" s="42"/>
    </row>
    <row r="33" s="1" customFormat="1" ht="14.4" customHeight="1">
      <c r="B33" s="42"/>
      <c r="D33" s="151" t="s">
        <v>40</v>
      </c>
      <c r="E33" s="136" t="s">
        <v>41</v>
      </c>
      <c r="F33" s="152">
        <f>ROUND((SUM(BE118:BE177)),  2)</f>
        <v>0</v>
      </c>
      <c r="I33" s="153">
        <v>0.20999999999999999</v>
      </c>
      <c r="J33" s="152">
        <f>ROUND(((SUM(BE118:BE177))*I33),  2)</f>
        <v>0</v>
      </c>
      <c r="L33" s="42"/>
    </row>
    <row r="34" s="1" customFormat="1" ht="14.4" customHeight="1">
      <c r="B34" s="42"/>
      <c r="E34" s="136" t="s">
        <v>42</v>
      </c>
      <c r="F34" s="152">
        <f>ROUND((SUM(BF118:BF177)),  2)</f>
        <v>0</v>
      </c>
      <c r="I34" s="153">
        <v>0.14999999999999999</v>
      </c>
      <c r="J34" s="152">
        <f>ROUND(((SUM(BF118:BF177))*I34),  2)</f>
        <v>0</v>
      </c>
      <c r="L34" s="42"/>
    </row>
    <row r="35" hidden="1" s="1" customFormat="1" ht="14.4" customHeight="1">
      <c r="B35" s="42"/>
      <c r="E35" s="136" t="s">
        <v>43</v>
      </c>
      <c r="F35" s="152">
        <f>ROUND((SUM(BG118:BG177)),  2)</f>
        <v>0</v>
      </c>
      <c r="I35" s="153">
        <v>0.20999999999999999</v>
      </c>
      <c r="J35" s="152">
        <f>0</f>
        <v>0</v>
      </c>
      <c r="L35" s="42"/>
    </row>
    <row r="36" hidden="1" s="1" customFormat="1" ht="14.4" customHeight="1">
      <c r="B36" s="42"/>
      <c r="E36" s="136" t="s">
        <v>44</v>
      </c>
      <c r="F36" s="152">
        <f>ROUND((SUM(BH118:BH177)),  2)</f>
        <v>0</v>
      </c>
      <c r="I36" s="153">
        <v>0.14999999999999999</v>
      </c>
      <c r="J36" s="152">
        <f>0</f>
        <v>0</v>
      </c>
      <c r="L36" s="42"/>
    </row>
    <row r="37" hidden="1" s="1" customFormat="1" ht="14.4" customHeight="1">
      <c r="B37" s="42"/>
      <c r="E37" s="136" t="s">
        <v>45</v>
      </c>
      <c r="F37" s="152">
        <f>ROUND((SUM(BI118:BI177)),  2)</f>
        <v>0</v>
      </c>
      <c r="I37" s="153">
        <v>0</v>
      </c>
      <c r="J37" s="152">
        <f>0</f>
        <v>0</v>
      </c>
      <c r="L37" s="42"/>
    </row>
    <row r="38" s="1" customFormat="1" ht="6.96" customHeight="1">
      <c r="B38" s="42"/>
      <c r="I38" s="138"/>
      <c r="L38" s="42"/>
    </row>
    <row r="39" s="1" customFormat="1" ht="25.44" customHeight="1">
      <c r="B39" s="42"/>
      <c r="C39" s="154"/>
      <c r="D39" s="155" t="s">
        <v>46</v>
      </c>
      <c r="E39" s="156"/>
      <c r="F39" s="156"/>
      <c r="G39" s="157" t="s">
        <v>47</v>
      </c>
      <c r="H39" s="158" t="s">
        <v>48</v>
      </c>
      <c r="I39" s="159"/>
      <c r="J39" s="160">
        <f>SUM(J30:J37)</f>
        <v>0</v>
      </c>
      <c r="K39" s="161"/>
      <c r="L39" s="42"/>
    </row>
    <row r="40" s="1" customFormat="1" ht="14.4" customHeight="1">
      <c r="B40" s="42"/>
      <c r="I40" s="138"/>
      <c r="L40" s="42"/>
    </row>
    <row r="41" ht="14.4" customHeight="1">
      <c r="B41" s="19"/>
      <c r="L41" s="19"/>
    </row>
    <row r="42" ht="14.4" customHeight="1">
      <c r="B42" s="19"/>
      <c r="L42" s="19"/>
    </row>
    <row r="43" ht="14.4" customHeight="1">
      <c r="B43" s="19"/>
      <c r="L43" s="19"/>
    </row>
    <row r="44" ht="14.4" customHeight="1">
      <c r="B44" s="19"/>
      <c r="L44" s="19"/>
    </row>
    <row r="45" ht="14.4" customHeight="1">
      <c r="B45" s="19"/>
      <c r="L45" s="19"/>
    </row>
    <row r="46" ht="14.4" customHeight="1">
      <c r="B46" s="19"/>
      <c r="L46" s="19"/>
    </row>
    <row r="47" ht="14.4" customHeight="1">
      <c r="B47" s="19"/>
      <c r="L47" s="19"/>
    </row>
    <row r="48" ht="14.4" customHeight="1">
      <c r="B48" s="19"/>
      <c r="L48" s="19"/>
    </row>
    <row r="49" ht="14.4" customHeight="1">
      <c r="B49" s="19"/>
      <c r="L49" s="19"/>
    </row>
    <row r="50" s="1" customFormat="1" ht="14.4" customHeight="1">
      <c r="B50" s="42"/>
      <c r="D50" s="162" t="s">
        <v>49</v>
      </c>
      <c r="E50" s="163"/>
      <c r="F50" s="163"/>
      <c r="G50" s="162" t="s">
        <v>50</v>
      </c>
      <c r="H50" s="163"/>
      <c r="I50" s="164"/>
      <c r="J50" s="163"/>
      <c r="K50" s="163"/>
      <c r="L50" s="42"/>
    </row>
    <row r="51">
      <c r="B51" s="19"/>
      <c r="L51" s="19"/>
    </row>
    <row r="52">
      <c r="B52" s="19"/>
      <c r="L52" s="19"/>
    </row>
    <row r="53">
      <c r="B53" s="19"/>
      <c r="L53" s="19"/>
    </row>
    <row r="54">
      <c r="B54" s="19"/>
      <c r="L54" s="19"/>
    </row>
    <row r="55">
      <c r="B55" s="19"/>
      <c r="L55" s="19"/>
    </row>
    <row r="56">
      <c r="B56" s="19"/>
      <c r="L56" s="19"/>
    </row>
    <row r="57">
      <c r="B57" s="19"/>
      <c r="L57" s="19"/>
    </row>
    <row r="58">
      <c r="B58" s="19"/>
      <c r="L58" s="19"/>
    </row>
    <row r="59">
      <c r="B59" s="19"/>
      <c r="L59" s="19"/>
    </row>
    <row r="60">
      <c r="B60" s="19"/>
      <c r="L60" s="19"/>
    </row>
    <row r="61" s="1" customFormat="1">
      <c r="B61" s="42"/>
      <c r="D61" s="165" t="s">
        <v>51</v>
      </c>
      <c r="E61" s="166"/>
      <c r="F61" s="167" t="s">
        <v>52</v>
      </c>
      <c r="G61" s="165" t="s">
        <v>51</v>
      </c>
      <c r="H61" s="166"/>
      <c r="I61" s="168"/>
      <c r="J61" s="169" t="s">
        <v>52</v>
      </c>
      <c r="K61" s="166"/>
      <c r="L61" s="42"/>
    </row>
    <row r="62">
      <c r="B62" s="19"/>
      <c r="L62" s="19"/>
    </row>
    <row r="63">
      <c r="B63" s="19"/>
      <c r="L63" s="19"/>
    </row>
    <row r="64">
      <c r="B64" s="19"/>
      <c r="L64" s="19"/>
    </row>
    <row r="65" s="1" customFormat="1">
      <c r="B65" s="42"/>
      <c r="D65" s="162" t="s">
        <v>53</v>
      </c>
      <c r="E65" s="163"/>
      <c r="F65" s="163"/>
      <c r="G65" s="162" t="s">
        <v>54</v>
      </c>
      <c r="H65" s="163"/>
      <c r="I65" s="164"/>
      <c r="J65" s="163"/>
      <c r="K65" s="163"/>
      <c r="L65" s="42"/>
    </row>
    <row r="66">
      <c r="B66" s="19"/>
      <c r="L66" s="19"/>
    </row>
    <row r="67">
      <c r="B67" s="19"/>
      <c r="L67" s="19"/>
    </row>
    <row r="68">
      <c r="B68" s="19"/>
      <c r="L68" s="19"/>
    </row>
    <row r="69">
      <c r="B69" s="19"/>
      <c r="L69" s="19"/>
    </row>
    <row r="70">
      <c r="B70" s="19"/>
      <c r="L70" s="19"/>
    </row>
    <row r="71">
      <c r="B71" s="19"/>
      <c r="L71" s="19"/>
    </row>
    <row r="72">
      <c r="B72" s="19"/>
      <c r="L72" s="19"/>
    </row>
    <row r="73">
      <c r="B73" s="19"/>
      <c r="L73" s="19"/>
    </row>
    <row r="74">
      <c r="B74" s="19"/>
      <c r="L74" s="19"/>
    </row>
    <row r="75">
      <c r="B75" s="19"/>
      <c r="L75" s="19"/>
    </row>
    <row r="76" s="1" customFormat="1">
      <c r="B76" s="42"/>
      <c r="D76" s="165" t="s">
        <v>51</v>
      </c>
      <c r="E76" s="166"/>
      <c r="F76" s="167" t="s">
        <v>52</v>
      </c>
      <c r="G76" s="165" t="s">
        <v>51</v>
      </c>
      <c r="H76" s="166"/>
      <c r="I76" s="168"/>
      <c r="J76" s="169" t="s">
        <v>52</v>
      </c>
      <c r="K76" s="166"/>
      <c r="L76" s="42"/>
    </row>
    <row r="77" s="1" customFormat="1" ht="14.4" customHeight="1">
      <c r="B77" s="170"/>
      <c r="C77" s="171"/>
      <c r="D77" s="171"/>
      <c r="E77" s="171"/>
      <c r="F77" s="171"/>
      <c r="G77" s="171"/>
      <c r="H77" s="171"/>
      <c r="I77" s="172"/>
      <c r="J77" s="171"/>
      <c r="K77" s="171"/>
      <c r="L77" s="42"/>
    </row>
    <row r="81" s="1" customFormat="1" ht="6.96" customHeight="1">
      <c r="B81" s="173"/>
      <c r="C81" s="174"/>
      <c r="D81" s="174"/>
      <c r="E81" s="174"/>
      <c r="F81" s="174"/>
      <c r="G81" s="174"/>
      <c r="H81" s="174"/>
      <c r="I81" s="175"/>
      <c r="J81" s="174"/>
      <c r="K81" s="174"/>
      <c r="L81" s="42"/>
    </row>
    <row r="82" s="1" customFormat="1" ht="24.96" customHeight="1">
      <c r="B82" s="37"/>
      <c r="C82" s="22" t="s">
        <v>118</v>
      </c>
      <c r="D82" s="38"/>
      <c r="E82" s="38"/>
      <c r="F82" s="38"/>
      <c r="G82" s="38"/>
      <c r="H82" s="38"/>
      <c r="I82" s="138"/>
      <c r="J82" s="38"/>
      <c r="K82" s="38"/>
      <c r="L82" s="42"/>
    </row>
    <row r="83" s="1" customFormat="1" ht="6.96" customHeight="1">
      <c r="B83" s="37"/>
      <c r="C83" s="38"/>
      <c r="D83" s="38"/>
      <c r="E83" s="38"/>
      <c r="F83" s="38"/>
      <c r="G83" s="38"/>
      <c r="H83" s="38"/>
      <c r="I83" s="138"/>
      <c r="J83" s="38"/>
      <c r="K83" s="38"/>
      <c r="L83" s="42"/>
    </row>
    <row r="84" s="1" customFormat="1" ht="12" customHeight="1">
      <c r="B84" s="37"/>
      <c r="C84" s="31" t="s">
        <v>16</v>
      </c>
      <c r="D84" s="38"/>
      <c r="E84" s="38"/>
      <c r="F84" s="38"/>
      <c r="G84" s="38"/>
      <c r="H84" s="38"/>
      <c r="I84" s="138"/>
      <c r="J84" s="38"/>
      <c r="K84" s="38"/>
      <c r="L84" s="42"/>
    </row>
    <row r="85" s="1" customFormat="1" ht="16.5" customHeight="1">
      <c r="B85" s="37"/>
      <c r="C85" s="38"/>
      <c r="D85" s="38"/>
      <c r="E85" s="176" t="str">
        <f>E7</f>
        <v>Rekonstrukce sdružené zastávky Náměstí Sv.Čecha</v>
      </c>
      <c r="F85" s="31"/>
      <c r="G85" s="31"/>
      <c r="H85" s="31"/>
      <c r="I85" s="138"/>
      <c r="J85" s="38"/>
      <c r="K85" s="38"/>
      <c r="L85" s="42"/>
    </row>
    <row r="86" s="1" customFormat="1" ht="12" customHeight="1">
      <c r="B86" s="37"/>
      <c r="C86" s="31" t="s">
        <v>111</v>
      </c>
      <c r="D86" s="38"/>
      <c r="E86" s="38"/>
      <c r="F86" s="38"/>
      <c r="G86" s="38"/>
      <c r="H86" s="38"/>
      <c r="I86" s="138"/>
      <c r="J86" s="38"/>
      <c r="K86" s="38"/>
      <c r="L86" s="42"/>
    </row>
    <row r="87" s="1" customFormat="1" ht="16.5" customHeight="1">
      <c r="B87" s="37"/>
      <c r="C87" s="38"/>
      <c r="D87" s="38"/>
      <c r="E87" s="70" t="str">
        <f>E9</f>
        <v>VRN - Vedlejší rozpočtové náklady</v>
      </c>
      <c r="F87" s="38"/>
      <c r="G87" s="38"/>
      <c r="H87" s="38"/>
      <c r="I87" s="138"/>
      <c r="J87" s="38"/>
      <c r="K87" s="38"/>
      <c r="L87" s="42"/>
    </row>
    <row r="88" s="1" customFormat="1" ht="6.96" customHeight="1">
      <c r="B88" s="37"/>
      <c r="C88" s="38"/>
      <c r="D88" s="38"/>
      <c r="E88" s="38"/>
      <c r="F88" s="38"/>
      <c r="G88" s="38"/>
      <c r="H88" s="38"/>
      <c r="I88" s="138"/>
      <c r="J88" s="38"/>
      <c r="K88" s="38"/>
      <c r="L88" s="42"/>
    </row>
    <row r="89" s="1" customFormat="1" ht="12" customHeight="1">
      <c r="B89" s="37"/>
      <c r="C89" s="31" t="s">
        <v>20</v>
      </c>
      <c r="D89" s="38"/>
      <c r="E89" s="38"/>
      <c r="F89" s="26" t="str">
        <f>F12</f>
        <v>Ostrava</v>
      </c>
      <c r="G89" s="38"/>
      <c r="H89" s="38"/>
      <c r="I89" s="141" t="s">
        <v>22</v>
      </c>
      <c r="J89" s="73" t="str">
        <f>IF(J12="","",J12)</f>
        <v>9. 5. 2019</v>
      </c>
      <c r="K89" s="38"/>
      <c r="L89" s="42"/>
    </row>
    <row r="90" s="1" customFormat="1" ht="6.96" customHeight="1">
      <c r="B90" s="37"/>
      <c r="C90" s="38"/>
      <c r="D90" s="38"/>
      <c r="E90" s="38"/>
      <c r="F90" s="38"/>
      <c r="G90" s="38"/>
      <c r="H90" s="38"/>
      <c r="I90" s="138"/>
      <c r="J90" s="38"/>
      <c r="K90" s="38"/>
      <c r="L90" s="42"/>
    </row>
    <row r="91" s="1" customFormat="1" ht="27.9" customHeight="1">
      <c r="B91" s="37"/>
      <c r="C91" s="31" t="s">
        <v>24</v>
      </c>
      <c r="D91" s="38"/>
      <c r="E91" s="38"/>
      <c r="F91" s="26" t="str">
        <f>E15</f>
        <v>Dopravní podnik Ostrava a.s.</v>
      </c>
      <c r="G91" s="38"/>
      <c r="H91" s="38"/>
      <c r="I91" s="141" t="s">
        <v>30</v>
      </c>
      <c r="J91" s="35" t="str">
        <f>E21</f>
        <v>Dopravní projektování s.r.o.</v>
      </c>
      <c r="K91" s="38"/>
      <c r="L91" s="42"/>
    </row>
    <row r="92" s="1" customFormat="1" ht="15.15" customHeight="1">
      <c r="B92" s="37"/>
      <c r="C92" s="31" t="s">
        <v>28</v>
      </c>
      <c r="D92" s="38"/>
      <c r="E92" s="38"/>
      <c r="F92" s="26" t="str">
        <f>IF(E18="","",E18)</f>
        <v>Vyplň údaj</v>
      </c>
      <c r="G92" s="38"/>
      <c r="H92" s="38"/>
      <c r="I92" s="141" t="s">
        <v>33</v>
      </c>
      <c r="J92" s="35" t="str">
        <f>E24</f>
        <v>Šenkýř Vlastislav</v>
      </c>
      <c r="K92" s="38"/>
      <c r="L92" s="42"/>
    </row>
    <row r="93" s="1" customFormat="1" ht="10.32" customHeight="1">
      <c r="B93" s="37"/>
      <c r="C93" s="38"/>
      <c r="D93" s="38"/>
      <c r="E93" s="38"/>
      <c r="F93" s="38"/>
      <c r="G93" s="38"/>
      <c r="H93" s="38"/>
      <c r="I93" s="138"/>
      <c r="J93" s="38"/>
      <c r="K93" s="38"/>
      <c r="L93" s="42"/>
    </row>
    <row r="94" s="1" customFormat="1" ht="29.28" customHeight="1">
      <c r="B94" s="37"/>
      <c r="C94" s="177" t="s">
        <v>119</v>
      </c>
      <c r="D94" s="178"/>
      <c r="E94" s="178"/>
      <c r="F94" s="178"/>
      <c r="G94" s="178"/>
      <c r="H94" s="178"/>
      <c r="I94" s="179"/>
      <c r="J94" s="180" t="s">
        <v>120</v>
      </c>
      <c r="K94" s="178"/>
      <c r="L94" s="42"/>
    </row>
    <row r="95" s="1" customFormat="1" ht="10.32" customHeight="1">
      <c r="B95" s="37"/>
      <c r="C95" s="38"/>
      <c r="D95" s="38"/>
      <c r="E95" s="38"/>
      <c r="F95" s="38"/>
      <c r="G95" s="38"/>
      <c r="H95" s="38"/>
      <c r="I95" s="138"/>
      <c r="J95" s="38"/>
      <c r="K95" s="38"/>
      <c r="L95" s="42"/>
    </row>
    <row r="96" s="1" customFormat="1" ht="22.8" customHeight="1">
      <c r="B96" s="37"/>
      <c r="C96" s="181" t="s">
        <v>121</v>
      </c>
      <c r="D96" s="38"/>
      <c r="E96" s="38"/>
      <c r="F96" s="38"/>
      <c r="G96" s="38"/>
      <c r="H96" s="38"/>
      <c r="I96" s="138"/>
      <c r="J96" s="104">
        <f>J118</f>
        <v>0</v>
      </c>
      <c r="K96" s="38"/>
      <c r="L96" s="42"/>
      <c r="AU96" s="16" t="s">
        <v>122</v>
      </c>
    </row>
    <row r="97" s="8" customFormat="1" ht="24.96" customHeight="1">
      <c r="B97" s="182"/>
      <c r="C97" s="183"/>
      <c r="D97" s="184" t="s">
        <v>1437</v>
      </c>
      <c r="E97" s="185"/>
      <c r="F97" s="185"/>
      <c r="G97" s="185"/>
      <c r="H97" s="185"/>
      <c r="I97" s="186"/>
      <c r="J97" s="187">
        <f>J119</f>
        <v>0</v>
      </c>
      <c r="K97" s="183"/>
      <c r="L97" s="188"/>
    </row>
    <row r="98" s="9" customFormat="1" ht="19.92" customHeight="1">
      <c r="B98" s="189"/>
      <c r="C98" s="190"/>
      <c r="D98" s="191" t="s">
        <v>1438</v>
      </c>
      <c r="E98" s="192"/>
      <c r="F98" s="192"/>
      <c r="G98" s="192"/>
      <c r="H98" s="192"/>
      <c r="I98" s="193"/>
      <c r="J98" s="194">
        <f>J120</f>
        <v>0</v>
      </c>
      <c r="K98" s="190"/>
      <c r="L98" s="195"/>
    </row>
    <row r="99" s="1" customFormat="1" ht="21.84" customHeight="1">
      <c r="B99" s="37"/>
      <c r="C99" s="38"/>
      <c r="D99" s="38"/>
      <c r="E99" s="38"/>
      <c r="F99" s="38"/>
      <c r="G99" s="38"/>
      <c r="H99" s="38"/>
      <c r="I99" s="138"/>
      <c r="J99" s="38"/>
      <c r="K99" s="38"/>
      <c r="L99" s="42"/>
    </row>
    <row r="100" s="1" customFormat="1" ht="6.96" customHeight="1">
      <c r="B100" s="60"/>
      <c r="C100" s="61"/>
      <c r="D100" s="61"/>
      <c r="E100" s="61"/>
      <c r="F100" s="61"/>
      <c r="G100" s="61"/>
      <c r="H100" s="61"/>
      <c r="I100" s="172"/>
      <c r="J100" s="61"/>
      <c r="K100" s="61"/>
      <c r="L100" s="42"/>
    </row>
    <row r="104" s="1" customFormat="1" ht="6.96" customHeight="1">
      <c r="B104" s="62"/>
      <c r="C104" s="63"/>
      <c r="D104" s="63"/>
      <c r="E104" s="63"/>
      <c r="F104" s="63"/>
      <c r="G104" s="63"/>
      <c r="H104" s="63"/>
      <c r="I104" s="175"/>
      <c r="J104" s="63"/>
      <c r="K104" s="63"/>
      <c r="L104" s="42"/>
    </row>
    <row r="105" s="1" customFormat="1" ht="24.96" customHeight="1">
      <c r="B105" s="37"/>
      <c r="C105" s="22" t="s">
        <v>125</v>
      </c>
      <c r="D105" s="38"/>
      <c r="E105" s="38"/>
      <c r="F105" s="38"/>
      <c r="G105" s="38"/>
      <c r="H105" s="38"/>
      <c r="I105" s="138"/>
      <c r="J105" s="38"/>
      <c r="K105" s="38"/>
      <c r="L105" s="42"/>
    </row>
    <row r="106" s="1" customFormat="1" ht="6.96" customHeight="1">
      <c r="B106" s="37"/>
      <c r="C106" s="38"/>
      <c r="D106" s="38"/>
      <c r="E106" s="38"/>
      <c r="F106" s="38"/>
      <c r="G106" s="38"/>
      <c r="H106" s="38"/>
      <c r="I106" s="138"/>
      <c r="J106" s="38"/>
      <c r="K106" s="38"/>
      <c r="L106" s="42"/>
    </row>
    <row r="107" s="1" customFormat="1" ht="12" customHeight="1">
      <c r="B107" s="37"/>
      <c r="C107" s="31" t="s">
        <v>16</v>
      </c>
      <c r="D107" s="38"/>
      <c r="E107" s="38"/>
      <c r="F107" s="38"/>
      <c r="G107" s="38"/>
      <c r="H107" s="38"/>
      <c r="I107" s="138"/>
      <c r="J107" s="38"/>
      <c r="K107" s="38"/>
      <c r="L107" s="42"/>
    </row>
    <row r="108" s="1" customFormat="1" ht="16.5" customHeight="1">
      <c r="B108" s="37"/>
      <c r="C108" s="38"/>
      <c r="D108" s="38"/>
      <c r="E108" s="176" t="str">
        <f>E7</f>
        <v>Rekonstrukce sdružené zastávky Náměstí Sv.Čecha</v>
      </c>
      <c r="F108" s="31"/>
      <c r="G108" s="31"/>
      <c r="H108" s="31"/>
      <c r="I108" s="138"/>
      <c r="J108" s="38"/>
      <c r="K108" s="38"/>
      <c r="L108" s="42"/>
    </row>
    <row r="109" s="1" customFormat="1" ht="12" customHeight="1">
      <c r="B109" s="37"/>
      <c r="C109" s="31" t="s">
        <v>111</v>
      </c>
      <c r="D109" s="38"/>
      <c r="E109" s="38"/>
      <c r="F109" s="38"/>
      <c r="G109" s="38"/>
      <c r="H109" s="38"/>
      <c r="I109" s="138"/>
      <c r="J109" s="38"/>
      <c r="K109" s="38"/>
      <c r="L109" s="42"/>
    </row>
    <row r="110" s="1" customFormat="1" ht="16.5" customHeight="1">
      <c r="B110" s="37"/>
      <c r="C110" s="38"/>
      <c r="D110" s="38"/>
      <c r="E110" s="70" t="str">
        <f>E9</f>
        <v>VRN - Vedlejší rozpočtové náklady</v>
      </c>
      <c r="F110" s="38"/>
      <c r="G110" s="38"/>
      <c r="H110" s="38"/>
      <c r="I110" s="138"/>
      <c r="J110" s="38"/>
      <c r="K110" s="38"/>
      <c r="L110" s="42"/>
    </row>
    <row r="111" s="1" customFormat="1" ht="6.96" customHeight="1">
      <c r="B111" s="37"/>
      <c r="C111" s="38"/>
      <c r="D111" s="38"/>
      <c r="E111" s="38"/>
      <c r="F111" s="38"/>
      <c r="G111" s="38"/>
      <c r="H111" s="38"/>
      <c r="I111" s="138"/>
      <c r="J111" s="38"/>
      <c r="K111" s="38"/>
      <c r="L111" s="42"/>
    </row>
    <row r="112" s="1" customFormat="1" ht="12" customHeight="1">
      <c r="B112" s="37"/>
      <c r="C112" s="31" t="s">
        <v>20</v>
      </c>
      <c r="D112" s="38"/>
      <c r="E112" s="38"/>
      <c r="F112" s="26" t="str">
        <f>F12</f>
        <v>Ostrava</v>
      </c>
      <c r="G112" s="38"/>
      <c r="H112" s="38"/>
      <c r="I112" s="141" t="s">
        <v>22</v>
      </c>
      <c r="J112" s="73" t="str">
        <f>IF(J12="","",J12)</f>
        <v>9. 5. 2019</v>
      </c>
      <c r="K112" s="38"/>
      <c r="L112" s="42"/>
    </row>
    <row r="113" s="1" customFormat="1" ht="6.96" customHeight="1">
      <c r="B113" s="37"/>
      <c r="C113" s="38"/>
      <c r="D113" s="38"/>
      <c r="E113" s="38"/>
      <c r="F113" s="38"/>
      <c r="G113" s="38"/>
      <c r="H113" s="38"/>
      <c r="I113" s="138"/>
      <c r="J113" s="38"/>
      <c r="K113" s="38"/>
      <c r="L113" s="42"/>
    </row>
    <row r="114" s="1" customFormat="1" ht="27.9" customHeight="1">
      <c r="B114" s="37"/>
      <c r="C114" s="31" t="s">
        <v>24</v>
      </c>
      <c r="D114" s="38"/>
      <c r="E114" s="38"/>
      <c r="F114" s="26" t="str">
        <f>E15</f>
        <v>Dopravní podnik Ostrava a.s.</v>
      </c>
      <c r="G114" s="38"/>
      <c r="H114" s="38"/>
      <c r="I114" s="141" t="s">
        <v>30</v>
      </c>
      <c r="J114" s="35" t="str">
        <f>E21</f>
        <v>Dopravní projektování s.r.o.</v>
      </c>
      <c r="K114" s="38"/>
      <c r="L114" s="42"/>
    </row>
    <row r="115" s="1" customFormat="1" ht="15.15" customHeight="1">
      <c r="B115" s="37"/>
      <c r="C115" s="31" t="s">
        <v>28</v>
      </c>
      <c r="D115" s="38"/>
      <c r="E115" s="38"/>
      <c r="F115" s="26" t="str">
        <f>IF(E18="","",E18)</f>
        <v>Vyplň údaj</v>
      </c>
      <c r="G115" s="38"/>
      <c r="H115" s="38"/>
      <c r="I115" s="141" t="s">
        <v>33</v>
      </c>
      <c r="J115" s="35" t="str">
        <f>E24</f>
        <v>Šenkýř Vlastislav</v>
      </c>
      <c r="K115" s="38"/>
      <c r="L115" s="42"/>
    </row>
    <row r="116" s="1" customFormat="1" ht="10.32" customHeight="1">
      <c r="B116" s="37"/>
      <c r="C116" s="38"/>
      <c r="D116" s="38"/>
      <c r="E116" s="38"/>
      <c r="F116" s="38"/>
      <c r="G116" s="38"/>
      <c r="H116" s="38"/>
      <c r="I116" s="138"/>
      <c r="J116" s="38"/>
      <c r="K116" s="38"/>
      <c r="L116" s="42"/>
    </row>
    <row r="117" s="10" customFormat="1" ht="29.28" customHeight="1">
      <c r="B117" s="196"/>
      <c r="C117" s="197" t="s">
        <v>126</v>
      </c>
      <c r="D117" s="198" t="s">
        <v>61</v>
      </c>
      <c r="E117" s="198" t="s">
        <v>57</v>
      </c>
      <c r="F117" s="198" t="s">
        <v>58</v>
      </c>
      <c r="G117" s="198" t="s">
        <v>127</v>
      </c>
      <c r="H117" s="198" t="s">
        <v>128</v>
      </c>
      <c r="I117" s="199" t="s">
        <v>129</v>
      </c>
      <c r="J117" s="198" t="s">
        <v>120</v>
      </c>
      <c r="K117" s="200" t="s">
        <v>130</v>
      </c>
      <c r="L117" s="201"/>
      <c r="M117" s="94" t="s">
        <v>1</v>
      </c>
      <c r="N117" s="95" t="s">
        <v>40</v>
      </c>
      <c r="O117" s="95" t="s">
        <v>131</v>
      </c>
      <c r="P117" s="95" t="s">
        <v>132</v>
      </c>
      <c r="Q117" s="95" t="s">
        <v>133</v>
      </c>
      <c r="R117" s="95" t="s">
        <v>134</v>
      </c>
      <c r="S117" s="95" t="s">
        <v>135</v>
      </c>
      <c r="T117" s="96" t="s">
        <v>136</v>
      </c>
    </row>
    <row r="118" s="1" customFormat="1" ht="22.8" customHeight="1">
      <c r="B118" s="37"/>
      <c r="C118" s="101" t="s">
        <v>137</v>
      </c>
      <c r="D118" s="38"/>
      <c r="E118" s="38"/>
      <c r="F118" s="38"/>
      <c r="G118" s="38"/>
      <c r="H118" s="38"/>
      <c r="I118" s="138"/>
      <c r="J118" s="202">
        <f>BK118</f>
        <v>0</v>
      </c>
      <c r="K118" s="38"/>
      <c r="L118" s="42"/>
      <c r="M118" s="97"/>
      <c r="N118" s="98"/>
      <c r="O118" s="98"/>
      <c r="P118" s="203">
        <f>P119</f>
        <v>0</v>
      </c>
      <c r="Q118" s="98"/>
      <c r="R118" s="203">
        <f>R119</f>
        <v>0.0099000000000000008</v>
      </c>
      <c r="S118" s="98"/>
      <c r="T118" s="204">
        <f>T119</f>
        <v>0</v>
      </c>
      <c r="AT118" s="16" t="s">
        <v>75</v>
      </c>
      <c r="AU118" s="16" t="s">
        <v>122</v>
      </c>
      <c r="BK118" s="205">
        <f>BK119</f>
        <v>0</v>
      </c>
    </row>
    <row r="119" s="11" customFormat="1" ht="25.92" customHeight="1">
      <c r="B119" s="206"/>
      <c r="C119" s="207"/>
      <c r="D119" s="208" t="s">
        <v>75</v>
      </c>
      <c r="E119" s="209" t="s">
        <v>106</v>
      </c>
      <c r="F119" s="209" t="s">
        <v>107</v>
      </c>
      <c r="G119" s="207"/>
      <c r="H119" s="207"/>
      <c r="I119" s="210"/>
      <c r="J119" s="211">
        <f>BK119</f>
        <v>0</v>
      </c>
      <c r="K119" s="207"/>
      <c r="L119" s="212"/>
      <c r="M119" s="213"/>
      <c r="N119" s="214"/>
      <c r="O119" s="214"/>
      <c r="P119" s="215">
        <f>P120</f>
        <v>0</v>
      </c>
      <c r="Q119" s="214"/>
      <c r="R119" s="215">
        <f>R120</f>
        <v>0.0099000000000000008</v>
      </c>
      <c r="S119" s="214"/>
      <c r="T119" s="216">
        <f>T120</f>
        <v>0</v>
      </c>
      <c r="AR119" s="217" t="s">
        <v>198</v>
      </c>
      <c r="AT119" s="218" t="s">
        <v>75</v>
      </c>
      <c r="AU119" s="218" t="s">
        <v>76</v>
      </c>
      <c r="AY119" s="217" t="s">
        <v>141</v>
      </c>
      <c r="BK119" s="219">
        <f>BK120</f>
        <v>0</v>
      </c>
    </row>
    <row r="120" s="11" customFormat="1" ht="22.8" customHeight="1">
      <c r="B120" s="206"/>
      <c r="C120" s="207"/>
      <c r="D120" s="208" t="s">
        <v>75</v>
      </c>
      <c r="E120" s="220" t="s">
        <v>1439</v>
      </c>
      <c r="F120" s="220" t="s">
        <v>1440</v>
      </c>
      <c r="G120" s="207"/>
      <c r="H120" s="207"/>
      <c r="I120" s="210"/>
      <c r="J120" s="221">
        <f>BK120</f>
        <v>0</v>
      </c>
      <c r="K120" s="207"/>
      <c r="L120" s="212"/>
      <c r="M120" s="213"/>
      <c r="N120" s="214"/>
      <c r="O120" s="214"/>
      <c r="P120" s="215">
        <f>SUM(P121:P177)</f>
        <v>0</v>
      </c>
      <c r="Q120" s="214"/>
      <c r="R120" s="215">
        <f>SUM(R121:R177)</f>
        <v>0.0099000000000000008</v>
      </c>
      <c r="S120" s="214"/>
      <c r="T120" s="216">
        <f>SUM(T121:T177)</f>
        <v>0</v>
      </c>
      <c r="AR120" s="217" t="s">
        <v>198</v>
      </c>
      <c r="AT120" s="218" t="s">
        <v>75</v>
      </c>
      <c r="AU120" s="218" t="s">
        <v>84</v>
      </c>
      <c r="AY120" s="217" t="s">
        <v>141</v>
      </c>
      <c r="BK120" s="219">
        <f>SUM(BK121:BK177)</f>
        <v>0</v>
      </c>
    </row>
    <row r="121" s="1" customFormat="1" ht="72" customHeight="1">
      <c r="B121" s="37"/>
      <c r="C121" s="222" t="s">
        <v>84</v>
      </c>
      <c r="D121" s="222" t="s">
        <v>144</v>
      </c>
      <c r="E121" s="223" t="s">
        <v>1441</v>
      </c>
      <c r="F121" s="224" t="s">
        <v>1442</v>
      </c>
      <c r="G121" s="225" t="s">
        <v>147</v>
      </c>
      <c r="H121" s="226">
        <v>1</v>
      </c>
      <c r="I121" s="227"/>
      <c r="J121" s="228">
        <f>ROUND(I121*H121,2)</f>
        <v>0</v>
      </c>
      <c r="K121" s="224" t="s">
        <v>177</v>
      </c>
      <c r="L121" s="42"/>
      <c r="M121" s="229" t="s">
        <v>1</v>
      </c>
      <c r="N121" s="230" t="s">
        <v>41</v>
      </c>
      <c r="O121" s="85"/>
      <c r="P121" s="231">
        <f>O121*H121</f>
        <v>0</v>
      </c>
      <c r="Q121" s="231">
        <v>0</v>
      </c>
      <c r="R121" s="231">
        <f>Q121*H121</f>
        <v>0</v>
      </c>
      <c r="S121" s="231">
        <v>0</v>
      </c>
      <c r="T121" s="232">
        <f>S121*H121</f>
        <v>0</v>
      </c>
      <c r="AR121" s="233" t="s">
        <v>1443</v>
      </c>
      <c r="AT121" s="233" t="s">
        <v>144</v>
      </c>
      <c r="AU121" s="233" t="s">
        <v>86</v>
      </c>
      <c r="AY121" s="16" t="s">
        <v>141</v>
      </c>
      <c r="BE121" s="234">
        <f>IF(N121="základní",J121,0)</f>
        <v>0</v>
      </c>
      <c r="BF121" s="234">
        <f>IF(N121="snížená",J121,0)</f>
        <v>0</v>
      </c>
      <c r="BG121" s="234">
        <f>IF(N121="zákl. přenesená",J121,0)</f>
        <v>0</v>
      </c>
      <c r="BH121" s="234">
        <f>IF(N121="sníž. přenesená",J121,0)</f>
        <v>0</v>
      </c>
      <c r="BI121" s="234">
        <f>IF(N121="nulová",J121,0)</f>
        <v>0</v>
      </c>
      <c r="BJ121" s="16" t="s">
        <v>84</v>
      </c>
      <c r="BK121" s="234">
        <f>ROUND(I121*H121,2)</f>
        <v>0</v>
      </c>
      <c r="BL121" s="16" t="s">
        <v>1443</v>
      </c>
      <c r="BM121" s="233" t="s">
        <v>1444</v>
      </c>
    </row>
    <row r="122" s="1" customFormat="1">
      <c r="B122" s="37"/>
      <c r="C122" s="38"/>
      <c r="D122" s="237" t="s">
        <v>1143</v>
      </c>
      <c r="E122" s="38"/>
      <c r="F122" s="286" t="s">
        <v>1445</v>
      </c>
      <c r="G122" s="38"/>
      <c r="H122" s="38"/>
      <c r="I122" s="138"/>
      <c r="J122" s="38"/>
      <c r="K122" s="38"/>
      <c r="L122" s="42"/>
      <c r="M122" s="287"/>
      <c r="N122" s="85"/>
      <c r="O122" s="85"/>
      <c r="P122" s="85"/>
      <c r="Q122" s="85"/>
      <c r="R122" s="85"/>
      <c r="S122" s="85"/>
      <c r="T122" s="86"/>
      <c r="AT122" s="16" t="s">
        <v>1143</v>
      </c>
      <c r="AU122" s="16" t="s">
        <v>86</v>
      </c>
    </row>
    <row r="123" s="12" customFormat="1">
      <c r="B123" s="235"/>
      <c r="C123" s="236"/>
      <c r="D123" s="237" t="s">
        <v>150</v>
      </c>
      <c r="E123" s="238" t="s">
        <v>1</v>
      </c>
      <c r="F123" s="239" t="s">
        <v>1446</v>
      </c>
      <c r="G123" s="236"/>
      <c r="H123" s="238" t="s">
        <v>1</v>
      </c>
      <c r="I123" s="240"/>
      <c r="J123" s="236"/>
      <c r="K123" s="236"/>
      <c r="L123" s="241"/>
      <c r="M123" s="242"/>
      <c r="N123" s="243"/>
      <c r="O123" s="243"/>
      <c r="P123" s="243"/>
      <c r="Q123" s="243"/>
      <c r="R123" s="243"/>
      <c r="S123" s="243"/>
      <c r="T123" s="244"/>
      <c r="AT123" s="245" t="s">
        <v>150</v>
      </c>
      <c r="AU123" s="245" t="s">
        <v>86</v>
      </c>
      <c r="AV123" s="12" t="s">
        <v>84</v>
      </c>
      <c r="AW123" s="12" t="s">
        <v>32</v>
      </c>
      <c r="AX123" s="12" t="s">
        <v>76</v>
      </c>
      <c r="AY123" s="245" t="s">
        <v>141</v>
      </c>
    </row>
    <row r="124" s="13" customFormat="1">
      <c r="B124" s="246"/>
      <c r="C124" s="247"/>
      <c r="D124" s="237" t="s">
        <v>150</v>
      </c>
      <c r="E124" s="248" t="s">
        <v>1</v>
      </c>
      <c r="F124" s="249" t="s">
        <v>84</v>
      </c>
      <c r="G124" s="247"/>
      <c r="H124" s="250">
        <v>1</v>
      </c>
      <c r="I124" s="251"/>
      <c r="J124" s="247"/>
      <c r="K124" s="247"/>
      <c r="L124" s="252"/>
      <c r="M124" s="257"/>
      <c r="N124" s="258"/>
      <c r="O124" s="258"/>
      <c r="P124" s="258"/>
      <c r="Q124" s="258"/>
      <c r="R124" s="258"/>
      <c r="S124" s="258"/>
      <c r="T124" s="259"/>
      <c r="AT124" s="256" t="s">
        <v>150</v>
      </c>
      <c r="AU124" s="256" t="s">
        <v>86</v>
      </c>
      <c r="AV124" s="13" t="s">
        <v>86</v>
      </c>
      <c r="AW124" s="13" t="s">
        <v>32</v>
      </c>
      <c r="AX124" s="13" t="s">
        <v>76</v>
      </c>
      <c r="AY124" s="256" t="s">
        <v>141</v>
      </c>
    </row>
    <row r="125" s="14" customFormat="1">
      <c r="B125" s="260"/>
      <c r="C125" s="261"/>
      <c r="D125" s="237" t="s">
        <v>150</v>
      </c>
      <c r="E125" s="262" t="s">
        <v>1</v>
      </c>
      <c r="F125" s="263" t="s">
        <v>183</v>
      </c>
      <c r="G125" s="261"/>
      <c r="H125" s="264">
        <v>1</v>
      </c>
      <c r="I125" s="265"/>
      <c r="J125" s="261"/>
      <c r="K125" s="261"/>
      <c r="L125" s="266"/>
      <c r="M125" s="267"/>
      <c r="N125" s="268"/>
      <c r="O125" s="268"/>
      <c r="P125" s="268"/>
      <c r="Q125" s="268"/>
      <c r="R125" s="268"/>
      <c r="S125" s="268"/>
      <c r="T125" s="269"/>
      <c r="AT125" s="270" t="s">
        <v>150</v>
      </c>
      <c r="AU125" s="270" t="s">
        <v>86</v>
      </c>
      <c r="AV125" s="14" t="s">
        <v>140</v>
      </c>
      <c r="AW125" s="14" t="s">
        <v>32</v>
      </c>
      <c r="AX125" s="14" t="s">
        <v>84</v>
      </c>
      <c r="AY125" s="270" t="s">
        <v>141</v>
      </c>
    </row>
    <row r="126" s="1" customFormat="1" ht="48" customHeight="1">
      <c r="B126" s="37"/>
      <c r="C126" s="222" t="s">
        <v>86</v>
      </c>
      <c r="D126" s="222" t="s">
        <v>144</v>
      </c>
      <c r="E126" s="223" t="s">
        <v>1447</v>
      </c>
      <c r="F126" s="224" t="s">
        <v>1448</v>
      </c>
      <c r="G126" s="225" t="s">
        <v>147</v>
      </c>
      <c r="H126" s="226">
        <v>1</v>
      </c>
      <c r="I126" s="227"/>
      <c r="J126" s="228">
        <f>ROUND(I126*H126,2)</f>
        <v>0</v>
      </c>
      <c r="K126" s="224" t="s">
        <v>1</v>
      </c>
      <c r="L126" s="42"/>
      <c r="M126" s="229" t="s">
        <v>1</v>
      </c>
      <c r="N126" s="230" t="s">
        <v>41</v>
      </c>
      <c r="O126" s="85"/>
      <c r="P126" s="231">
        <f>O126*H126</f>
        <v>0</v>
      </c>
      <c r="Q126" s="231">
        <v>0</v>
      </c>
      <c r="R126" s="231">
        <f>Q126*H126</f>
        <v>0</v>
      </c>
      <c r="S126" s="231">
        <v>0</v>
      </c>
      <c r="T126" s="232">
        <f>S126*H126</f>
        <v>0</v>
      </c>
      <c r="AR126" s="233" t="s">
        <v>1443</v>
      </c>
      <c r="AT126" s="233" t="s">
        <v>144</v>
      </c>
      <c r="AU126" s="233" t="s">
        <v>86</v>
      </c>
      <c r="AY126" s="16" t="s">
        <v>141</v>
      </c>
      <c r="BE126" s="234">
        <f>IF(N126="základní",J126,0)</f>
        <v>0</v>
      </c>
      <c r="BF126" s="234">
        <f>IF(N126="snížená",J126,0)</f>
        <v>0</v>
      </c>
      <c r="BG126" s="234">
        <f>IF(N126="zákl. přenesená",J126,0)</f>
        <v>0</v>
      </c>
      <c r="BH126" s="234">
        <f>IF(N126="sníž. přenesená",J126,0)</f>
        <v>0</v>
      </c>
      <c r="BI126" s="234">
        <f>IF(N126="nulová",J126,0)</f>
        <v>0</v>
      </c>
      <c r="BJ126" s="16" t="s">
        <v>84</v>
      </c>
      <c r="BK126" s="234">
        <f>ROUND(I126*H126,2)</f>
        <v>0</v>
      </c>
      <c r="BL126" s="16" t="s">
        <v>1443</v>
      </c>
      <c r="BM126" s="233" t="s">
        <v>1449</v>
      </c>
    </row>
    <row r="127" s="1" customFormat="1">
      <c r="B127" s="37"/>
      <c r="C127" s="38"/>
      <c r="D127" s="237" t="s">
        <v>1143</v>
      </c>
      <c r="E127" s="38"/>
      <c r="F127" s="286" t="s">
        <v>1450</v>
      </c>
      <c r="G127" s="38"/>
      <c r="H127" s="38"/>
      <c r="I127" s="138"/>
      <c r="J127" s="38"/>
      <c r="K127" s="38"/>
      <c r="L127" s="42"/>
      <c r="M127" s="287"/>
      <c r="N127" s="85"/>
      <c r="O127" s="85"/>
      <c r="P127" s="85"/>
      <c r="Q127" s="85"/>
      <c r="R127" s="85"/>
      <c r="S127" s="85"/>
      <c r="T127" s="86"/>
      <c r="AT127" s="16" t="s">
        <v>1143</v>
      </c>
      <c r="AU127" s="16" t="s">
        <v>86</v>
      </c>
    </row>
    <row r="128" s="12" customFormat="1">
      <c r="B128" s="235"/>
      <c r="C128" s="236"/>
      <c r="D128" s="237" t="s">
        <v>150</v>
      </c>
      <c r="E128" s="238" t="s">
        <v>1</v>
      </c>
      <c r="F128" s="239" t="s">
        <v>1451</v>
      </c>
      <c r="G128" s="236"/>
      <c r="H128" s="238" t="s">
        <v>1</v>
      </c>
      <c r="I128" s="240"/>
      <c r="J128" s="236"/>
      <c r="K128" s="236"/>
      <c r="L128" s="241"/>
      <c r="M128" s="242"/>
      <c r="N128" s="243"/>
      <c r="O128" s="243"/>
      <c r="P128" s="243"/>
      <c r="Q128" s="243"/>
      <c r="R128" s="243"/>
      <c r="S128" s="243"/>
      <c r="T128" s="244"/>
      <c r="AT128" s="245" t="s">
        <v>150</v>
      </c>
      <c r="AU128" s="245" t="s">
        <v>86</v>
      </c>
      <c r="AV128" s="12" t="s">
        <v>84</v>
      </c>
      <c r="AW128" s="12" t="s">
        <v>32</v>
      </c>
      <c r="AX128" s="12" t="s">
        <v>76</v>
      </c>
      <c r="AY128" s="245" t="s">
        <v>141</v>
      </c>
    </row>
    <row r="129" s="13" customFormat="1">
      <c r="B129" s="246"/>
      <c r="C129" s="247"/>
      <c r="D129" s="237" t="s">
        <v>150</v>
      </c>
      <c r="E129" s="248" t="s">
        <v>1</v>
      </c>
      <c r="F129" s="249" t="s">
        <v>84</v>
      </c>
      <c r="G129" s="247"/>
      <c r="H129" s="250">
        <v>1</v>
      </c>
      <c r="I129" s="251"/>
      <c r="J129" s="247"/>
      <c r="K129" s="247"/>
      <c r="L129" s="252"/>
      <c r="M129" s="257"/>
      <c r="N129" s="258"/>
      <c r="O129" s="258"/>
      <c r="P129" s="258"/>
      <c r="Q129" s="258"/>
      <c r="R129" s="258"/>
      <c r="S129" s="258"/>
      <c r="T129" s="259"/>
      <c r="AT129" s="256" t="s">
        <v>150</v>
      </c>
      <c r="AU129" s="256" t="s">
        <v>86</v>
      </c>
      <c r="AV129" s="13" t="s">
        <v>86</v>
      </c>
      <c r="AW129" s="13" t="s">
        <v>32</v>
      </c>
      <c r="AX129" s="13" t="s">
        <v>76</v>
      </c>
      <c r="AY129" s="256" t="s">
        <v>141</v>
      </c>
    </row>
    <row r="130" s="14" customFormat="1">
      <c r="B130" s="260"/>
      <c r="C130" s="261"/>
      <c r="D130" s="237" t="s">
        <v>150</v>
      </c>
      <c r="E130" s="262" t="s">
        <v>1</v>
      </c>
      <c r="F130" s="263" t="s">
        <v>183</v>
      </c>
      <c r="G130" s="261"/>
      <c r="H130" s="264">
        <v>1</v>
      </c>
      <c r="I130" s="265"/>
      <c r="J130" s="261"/>
      <c r="K130" s="261"/>
      <c r="L130" s="266"/>
      <c r="M130" s="267"/>
      <c r="N130" s="268"/>
      <c r="O130" s="268"/>
      <c r="P130" s="268"/>
      <c r="Q130" s="268"/>
      <c r="R130" s="268"/>
      <c r="S130" s="268"/>
      <c r="T130" s="269"/>
      <c r="AT130" s="270" t="s">
        <v>150</v>
      </c>
      <c r="AU130" s="270" t="s">
        <v>86</v>
      </c>
      <c r="AV130" s="14" t="s">
        <v>140</v>
      </c>
      <c r="AW130" s="14" t="s">
        <v>32</v>
      </c>
      <c r="AX130" s="14" t="s">
        <v>84</v>
      </c>
      <c r="AY130" s="270" t="s">
        <v>141</v>
      </c>
    </row>
    <row r="131" s="1" customFormat="1" ht="168" customHeight="1">
      <c r="B131" s="37"/>
      <c r="C131" s="222" t="s">
        <v>189</v>
      </c>
      <c r="D131" s="222" t="s">
        <v>144</v>
      </c>
      <c r="E131" s="223" t="s">
        <v>1452</v>
      </c>
      <c r="F131" s="224" t="s">
        <v>1453</v>
      </c>
      <c r="G131" s="225" t="s">
        <v>147</v>
      </c>
      <c r="H131" s="226">
        <v>1</v>
      </c>
      <c r="I131" s="227"/>
      <c r="J131" s="228">
        <f>ROUND(I131*H131,2)</f>
        <v>0</v>
      </c>
      <c r="K131" s="224" t="s">
        <v>1</v>
      </c>
      <c r="L131" s="42"/>
      <c r="M131" s="229" t="s">
        <v>1</v>
      </c>
      <c r="N131" s="230" t="s">
        <v>41</v>
      </c>
      <c r="O131" s="85"/>
      <c r="P131" s="231">
        <f>O131*H131</f>
        <v>0</v>
      </c>
      <c r="Q131" s="231">
        <v>0</v>
      </c>
      <c r="R131" s="231">
        <f>Q131*H131</f>
        <v>0</v>
      </c>
      <c r="S131" s="231">
        <v>0</v>
      </c>
      <c r="T131" s="232">
        <f>S131*H131</f>
        <v>0</v>
      </c>
      <c r="AR131" s="233" t="s">
        <v>140</v>
      </c>
      <c r="AT131" s="233" t="s">
        <v>144</v>
      </c>
      <c r="AU131" s="233" t="s">
        <v>86</v>
      </c>
      <c r="AY131" s="16" t="s">
        <v>141</v>
      </c>
      <c r="BE131" s="234">
        <f>IF(N131="základní",J131,0)</f>
        <v>0</v>
      </c>
      <c r="BF131" s="234">
        <f>IF(N131="snížená",J131,0)</f>
        <v>0</v>
      </c>
      <c r="BG131" s="234">
        <f>IF(N131="zákl. přenesená",J131,0)</f>
        <v>0</v>
      </c>
      <c r="BH131" s="234">
        <f>IF(N131="sníž. přenesená",J131,0)</f>
        <v>0</v>
      </c>
      <c r="BI131" s="234">
        <f>IF(N131="nulová",J131,0)</f>
        <v>0</v>
      </c>
      <c r="BJ131" s="16" t="s">
        <v>84</v>
      </c>
      <c r="BK131" s="234">
        <f>ROUND(I131*H131,2)</f>
        <v>0</v>
      </c>
      <c r="BL131" s="16" t="s">
        <v>140</v>
      </c>
      <c r="BM131" s="233" t="s">
        <v>1454</v>
      </c>
    </row>
    <row r="132" s="1" customFormat="1">
      <c r="B132" s="37"/>
      <c r="C132" s="38"/>
      <c r="D132" s="237" t="s">
        <v>1143</v>
      </c>
      <c r="E132" s="38"/>
      <c r="F132" s="286" t="s">
        <v>1455</v>
      </c>
      <c r="G132" s="38"/>
      <c r="H132" s="38"/>
      <c r="I132" s="138"/>
      <c r="J132" s="38"/>
      <c r="K132" s="38"/>
      <c r="L132" s="42"/>
      <c r="M132" s="287"/>
      <c r="N132" s="85"/>
      <c r="O132" s="85"/>
      <c r="P132" s="85"/>
      <c r="Q132" s="85"/>
      <c r="R132" s="85"/>
      <c r="S132" s="85"/>
      <c r="T132" s="86"/>
      <c r="AT132" s="16" t="s">
        <v>1143</v>
      </c>
      <c r="AU132" s="16" t="s">
        <v>86</v>
      </c>
    </row>
    <row r="133" s="12" customFormat="1">
      <c r="B133" s="235"/>
      <c r="C133" s="236"/>
      <c r="D133" s="237" t="s">
        <v>150</v>
      </c>
      <c r="E133" s="238" t="s">
        <v>1</v>
      </c>
      <c r="F133" s="239" t="s">
        <v>1456</v>
      </c>
      <c r="G133" s="236"/>
      <c r="H133" s="238" t="s">
        <v>1</v>
      </c>
      <c r="I133" s="240"/>
      <c r="J133" s="236"/>
      <c r="K133" s="236"/>
      <c r="L133" s="241"/>
      <c r="M133" s="242"/>
      <c r="N133" s="243"/>
      <c r="O133" s="243"/>
      <c r="P133" s="243"/>
      <c r="Q133" s="243"/>
      <c r="R133" s="243"/>
      <c r="S133" s="243"/>
      <c r="T133" s="244"/>
      <c r="AT133" s="245" t="s">
        <v>150</v>
      </c>
      <c r="AU133" s="245" t="s">
        <v>86</v>
      </c>
      <c r="AV133" s="12" t="s">
        <v>84</v>
      </c>
      <c r="AW133" s="12" t="s">
        <v>32</v>
      </c>
      <c r="AX133" s="12" t="s">
        <v>76</v>
      </c>
      <c r="AY133" s="245" t="s">
        <v>141</v>
      </c>
    </row>
    <row r="134" s="13" customFormat="1">
      <c r="B134" s="246"/>
      <c r="C134" s="247"/>
      <c r="D134" s="237" t="s">
        <v>150</v>
      </c>
      <c r="E134" s="248" t="s">
        <v>1</v>
      </c>
      <c r="F134" s="249" t="s">
        <v>84</v>
      </c>
      <c r="G134" s="247"/>
      <c r="H134" s="250">
        <v>1</v>
      </c>
      <c r="I134" s="251"/>
      <c r="J134" s="247"/>
      <c r="K134" s="247"/>
      <c r="L134" s="252"/>
      <c r="M134" s="257"/>
      <c r="N134" s="258"/>
      <c r="O134" s="258"/>
      <c r="P134" s="258"/>
      <c r="Q134" s="258"/>
      <c r="R134" s="258"/>
      <c r="S134" s="258"/>
      <c r="T134" s="259"/>
      <c r="AT134" s="256" t="s">
        <v>150</v>
      </c>
      <c r="AU134" s="256" t="s">
        <v>86</v>
      </c>
      <c r="AV134" s="13" t="s">
        <v>86</v>
      </c>
      <c r="AW134" s="13" t="s">
        <v>32</v>
      </c>
      <c r="AX134" s="13" t="s">
        <v>76</v>
      </c>
      <c r="AY134" s="256" t="s">
        <v>141</v>
      </c>
    </row>
    <row r="135" s="14" customFormat="1">
      <c r="B135" s="260"/>
      <c r="C135" s="261"/>
      <c r="D135" s="237" t="s">
        <v>150</v>
      </c>
      <c r="E135" s="262" t="s">
        <v>1</v>
      </c>
      <c r="F135" s="263" t="s">
        <v>183</v>
      </c>
      <c r="G135" s="261"/>
      <c r="H135" s="264">
        <v>1</v>
      </c>
      <c r="I135" s="265"/>
      <c r="J135" s="261"/>
      <c r="K135" s="261"/>
      <c r="L135" s="266"/>
      <c r="M135" s="267"/>
      <c r="N135" s="268"/>
      <c r="O135" s="268"/>
      <c r="P135" s="268"/>
      <c r="Q135" s="268"/>
      <c r="R135" s="268"/>
      <c r="S135" s="268"/>
      <c r="T135" s="269"/>
      <c r="AT135" s="270" t="s">
        <v>150</v>
      </c>
      <c r="AU135" s="270" t="s">
        <v>86</v>
      </c>
      <c r="AV135" s="14" t="s">
        <v>140</v>
      </c>
      <c r="AW135" s="14" t="s">
        <v>32</v>
      </c>
      <c r="AX135" s="14" t="s">
        <v>84</v>
      </c>
      <c r="AY135" s="270" t="s">
        <v>141</v>
      </c>
    </row>
    <row r="136" s="1" customFormat="1" ht="84" customHeight="1">
      <c r="B136" s="37"/>
      <c r="C136" s="222" t="s">
        <v>140</v>
      </c>
      <c r="D136" s="222" t="s">
        <v>144</v>
      </c>
      <c r="E136" s="223" t="s">
        <v>1457</v>
      </c>
      <c r="F136" s="224" t="s">
        <v>1458</v>
      </c>
      <c r="G136" s="225" t="s">
        <v>147</v>
      </c>
      <c r="H136" s="226">
        <v>1</v>
      </c>
      <c r="I136" s="227"/>
      <c r="J136" s="228">
        <f>ROUND(I136*H136,2)</f>
        <v>0</v>
      </c>
      <c r="K136" s="224" t="s">
        <v>177</v>
      </c>
      <c r="L136" s="42"/>
      <c r="M136" s="229" t="s">
        <v>1</v>
      </c>
      <c r="N136" s="230" t="s">
        <v>41</v>
      </c>
      <c r="O136" s="85"/>
      <c r="P136" s="231">
        <f>O136*H136</f>
        <v>0</v>
      </c>
      <c r="Q136" s="231">
        <v>0</v>
      </c>
      <c r="R136" s="231">
        <f>Q136*H136</f>
        <v>0</v>
      </c>
      <c r="S136" s="231">
        <v>0</v>
      </c>
      <c r="T136" s="232">
        <f>S136*H136</f>
        <v>0</v>
      </c>
      <c r="AR136" s="233" t="s">
        <v>1443</v>
      </c>
      <c r="AT136" s="233" t="s">
        <v>144</v>
      </c>
      <c r="AU136" s="233" t="s">
        <v>86</v>
      </c>
      <c r="AY136" s="16" t="s">
        <v>141</v>
      </c>
      <c r="BE136" s="234">
        <f>IF(N136="základní",J136,0)</f>
        <v>0</v>
      </c>
      <c r="BF136" s="234">
        <f>IF(N136="snížená",J136,0)</f>
        <v>0</v>
      </c>
      <c r="BG136" s="234">
        <f>IF(N136="zákl. přenesená",J136,0)</f>
        <v>0</v>
      </c>
      <c r="BH136" s="234">
        <f>IF(N136="sníž. přenesená",J136,0)</f>
        <v>0</v>
      </c>
      <c r="BI136" s="234">
        <f>IF(N136="nulová",J136,0)</f>
        <v>0</v>
      </c>
      <c r="BJ136" s="16" t="s">
        <v>84</v>
      </c>
      <c r="BK136" s="234">
        <f>ROUND(I136*H136,2)</f>
        <v>0</v>
      </c>
      <c r="BL136" s="16" t="s">
        <v>1443</v>
      </c>
      <c r="BM136" s="233" t="s">
        <v>1459</v>
      </c>
    </row>
    <row r="137" s="1" customFormat="1">
      <c r="B137" s="37"/>
      <c r="C137" s="38"/>
      <c r="D137" s="237" t="s">
        <v>1143</v>
      </c>
      <c r="E137" s="38"/>
      <c r="F137" s="286" t="s">
        <v>1460</v>
      </c>
      <c r="G137" s="38"/>
      <c r="H137" s="38"/>
      <c r="I137" s="138"/>
      <c r="J137" s="38"/>
      <c r="K137" s="38"/>
      <c r="L137" s="42"/>
      <c r="M137" s="287"/>
      <c r="N137" s="85"/>
      <c r="O137" s="85"/>
      <c r="P137" s="85"/>
      <c r="Q137" s="85"/>
      <c r="R137" s="85"/>
      <c r="S137" s="85"/>
      <c r="T137" s="86"/>
      <c r="AT137" s="16" t="s">
        <v>1143</v>
      </c>
      <c r="AU137" s="16" t="s">
        <v>86</v>
      </c>
    </row>
    <row r="138" s="12" customFormat="1">
      <c r="B138" s="235"/>
      <c r="C138" s="236"/>
      <c r="D138" s="237" t="s">
        <v>150</v>
      </c>
      <c r="E138" s="238" t="s">
        <v>1</v>
      </c>
      <c r="F138" s="239" t="s">
        <v>1461</v>
      </c>
      <c r="G138" s="236"/>
      <c r="H138" s="238" t="s">
        <v>1</v>
      </c>
      <c r="I138" s="240"/>
      <c r="J138" s="236"/>
      <c r="K138" s="236"/>
      <c r="L138" s="241"/>
      <c r="M138" s="242"/>
      <c r="N138" s="243"/>
      <c r="O138" s="243"/>
      <c r="P138" s="243"/>
      <c r="Q138" s="243"/>
      <c r="R138" s="243"/>
      <c r="S138" s="243"/>
      <c r="T138" s="244"/>
      <c r="AT138" s="245" t="s">
        <v>150</v>
      </c>
      <c r="AU138" s="245" t="s">
        <v>86</v>
      </c>
      <c r="AV138" s="12" t="s">
        <v>84</v>
      </c>
      <c r="AW138" s="12" t="s">
        <v>32</v>
      </c>
      <c r="AX138" s="12" t="s">
        <v>76</v>
      </c>
      <c r="AY138" s="245" t="s">
        <v>141</v>
      </c>
    </row>
    <row r="139" s="13" customFormat="1">
      <c r="B139" s="246"/>
      <c r="C139" s="247"/>
      <c r="D139" s="237" t="s">
        <v>150</v>
      </c>
      <c r="E139" s="248" t="s">
        <v>1</v>
      </c>
      <c r="F139" s="249" t="s">
        <v>84</v>
      </c>
      <c r="G139" s="247"/>
      <c r="H139" s="250">
        <v>1</v>
      </c>
      <c r="I139" s="251"/>
      <c r="J139" s="247"/>
      <c r="K139" s="247"/>
      <c r="L139" s="252"/>
      <c r="M139" s="257"/>
      <c r="N139" s="258"/>
      <c r="O139" s="258"/>
      <c r="P139" s="258"/>
      <c r="Q139" s="258"/>
      <c r="R139" s="258"/>
      <c r="S139" s="258"/>
      <c r="T139" s="259"/>
      <c r="AT139" s="256" t="s">
        <v>150</v>
      </c>
      <c r="AU139" s="256" t="s">
        <v>86</v>
      </c>
      <c r="AV139" s="13" t="s">
        <v>86</v>
      </c>
      <c r="AW139" s="13" t="s">
        <v>32</v>
      </c>
      <c r="AX139" s="13" t="s">
        <v>76</v>
      </c>
      <c r="AY139" s="256" t="s">
        <v>141</v>
      </c>
    </row>
    <row r="140" s="14" customFormat="1">
      <c r="B140" s="260"/>
      <c r="C140" s="261"/>
      <c r="D140" s="237" t="s">
        <v>150</v>
      </c>
      <c r="E140" s="262" t="s">
        <v>1</v>
      </c>
      <c r="F140" s="263" t="s">
        <v>183</v>
      </c>
      <c r="G140" s="261"/>
      <c r="H140" s="264">
        <v>1</v>
      </c>
      <c r="I140" s="265"/>
      <c r="J140" s="261"/>
      <c r="K140" s="261"/>
      <c r="L140" s="266"/>
      <c r="M140" s="267"/>
      <c r="N140" s="268"/>
      <c r="O140" s="268"/>
      <c r="P140" s="268"/>
      <c r="Q140" s="268"/>
      <c r="R140" s="268"/>
      <c r="S140" s="268"/>
      <c r="T140" s="269"/>
      <c r="AT140" s="270" t="s">
        <v>150</v>
      </c>
      <c r="AU140" s="270" t="s">
        <v>86</v>
      </c>
      <c r="AV140" s="14" t="s">
        <v>140</v>
      </c>
      <c r="AW140" s="14" t="s">
        <v>32</v>
      </c>
      <c r="AX140" s="14" t="s">
        <v>84</v>
      </c>
      <c r="AY140" s="270" t="s">
        <v>141</v>
      </c>
    </row>
    <row r="141" s="1" customFormat="1" ht="396" customHeight="1">
      <c r="B141" s="37"/>
      <c r="C141" s="222" t="s">
        <v>198</v>
      </c>
      <c r="D141" s="222" t="s">
        <v>144</v>
      </c>
      <c r="E141" s="223" t="s">
        <v>1462</v>
      </c>
      <c r="F141" s="224" t="s">
        <v>1463</v>
      </c>
      <c r="G141" s="225" t="s">
        <v>1464</v>
      </c>
      <c r="H141" s="226">
        <v>1</v>
      </c>
      <c r="I141" s="227"/>
      <c r="J141" s="228">
        <f>ROUND(I141*H141,2)</f>
        <v>0</v>
      </c>
      <c r="K141" s="224" t="s">
        <v>177</v>
      </c>
      <c r="L141" s="42"/>
      <c r="M141" s="229" t="s">
        <v>1</v>
      </c>
      <c r="N141" s="230" t="s">
        <v>41</v>
      </c>
      <c r="O141" s="85"/>
      <c r="P141" s="231">
        <f>O141*H141</f>
        <v>0</v>
      </c>
      <c r="Q141" s="231">
        <v>0</v>
      </c>
      <c r="R141" s="231">
        <f>Q141*H141</f>
        <v>0</v>
      </c>
      <c r="S141" s="231">
        <v>0</v>
      </c>
      <c r="T141" s="232">
        <f>S141*H141</f>
        <v>0</v>
      </c>
      <c r="AR141" s="233" t="s">
        <v>1443</v>
      </c>
      <c r="AT141" s="233" t="s">
        <v>144</v>
      </c>
      <c r="AU141" s="233" t="s">
        <v>86</v>
      </c>
      <c r="AY141" s="16" t="s">
        <v>141</v>
      </c>
      <c r="BE141" s="234">
        <f>IF(N141="základní",J141,0)</f>
        <v>0</v>
      </c>
      <c r="BF141" s="234">
        <f>IF(N141="snížená",J141,0)</f>
        <v>0</v>
      </c>
      <c r="BG141" s="234">
        <f>IF(N141="zákl. přenesená",J141,0)</f>
        <v>0</v>
      </c>
      <c r="BH141" s="234">
        <f>IF(N141="sníž. přenesená",J141,0)</f>
        <v>0</v>
      </c>
      <c r="BI141" s="234">
        <f>IF(N141="nulová",J141,0)</f>
        <v>0</v>
      </c>
      <c r="BJ141" s="16" t="s">
        <v>84</v>
      </c>
      <c r="BK141" s="234">
        <f>ROUND(I141*H141,2)</f>
        <v>0</v>
      </c>
      <c r="BL141" s="16" t="s">
        <v>1443</v>
      </c>
      <c r="BM141" s="233" t="s">
        <v>1465</v>
      </c>
    </row>
    <row r="142" s="1" customFormat="1">
      <c r="B142" s="37"/>
      <c r="C142" s="38"/>
      <c r="D142" s="237" t="s">
        <v>1143</v>
      </c>
      <c r="E142" s="38"/>
      <c r="F142" s="286" t="s">
        <v>1466</v>
      </c>
      <c r="G142" s="38"/>
      <c r="H142" s="38"/>
      <c r="I142" s="138"/>
      <c r="J142" s="38"/>
      <c r="K142" s="38"/>
      <c r="L142" s="42"/>
      <c r="M142" s="287"/>
      <c r="N142" s="85"/>
      <c r="O142" s="85"/>
      <c r="P142" s="85"/>
      <c r="Q142" s="85"/>
      <c r="R142" s="85"/>
      <c r="S142" s="85"/>
      <c r="T142" s="86"/>
      <c r="AT142" s="16" t="s">
        <v>1143</v>
      </c>
      <c r="AU142" s="16" t="s">
        <v>86</v>
      </c>
    </row>
    <row r="143" s="12" customFormat="1">
      <c r="B143" s="235"/>
      <c r="C143" s="236"/>
      <c r="D143" s="237" t="s">
        <v>150</v>
      </c>
      <c r="E143" s="238" t="s">
        <v>1</v>
      </c>
      <c r="F143" s="239" t="s">
        <v>1467</v>
      </c>
      <c r="G143" s="236"/>
      <c r="H143" s="238" t="s">
        <v>1</v>
      </c>
      <c r="I143" s="240"/>
      <c r="J143" s="236"/>
      <c r="K143" s="236"/>
      <c r="L143" s="241"/>
      <c r="M143" s="242"/>
      <c r="N143" s="243"/>
      <c r="O143" s="243"/>
      <c r="P143" s="243"/>
      <c r="Q143" s="243"/>
      <c r="R143" s="243"/>
      <c r="S143" s="243"/>
      <c r="T143" s="244"/>
      <c r="AT143" s="245" t="s">
        <v>150</v>
      </c>
      <c r="AU143" s="245" t="s">
        <v>86</v>
      </c>
      <c r="AV143" s="12" t="s">
        <v>84</v>
      </c>
      <c r="AW143" s="12" t="s">
        <v>32</v>
      </c>
      <c r="AX143" s="12" t="s">
        <v>76</v>
      </c>
      <c r="AY143" s="245" t="s">
        <v>141</v>
      </c>
    </row>
    <row r="144" s="13" customFormat="1">
      <c r="B144" s="246"/>
      <c r="C144" s="247"/>
      <c r="D144" s="237" t="s">
        <v>150</v>
      </c>
      <c r="E144" s="248" t="s">
        <v>1</v>
      </c>
      <c r="F144" s="249" t="s">
        <v>84</v>
      </c>
      <c r="G144" s="247"/>
      <c r="H144" s="250">
        <v>1</v>
      </c>
      <c r="I144" s="251"/>
      <c r="J144" s="247"/>
      <c r="K144" s="247"/>
      <c r="L144" s="252"/>
      <c r="M144" s="257"/>
      <c r="N144" s="258"/>
      <c r="O144" s="258"/>
      <c r="P144" s="258"/>
      <c r="Q144" s="258"/>
      <c r="R144" s="258"/>
      <c r="S144" s="258"/>
      <c r="T144" s="259"/>
      <c r="AT144" s="256" t="s">
        <v>150</v>
      </c>
      <c r="AU144" s="256" t="s">
        <v>86</v>
      </c>
      <c r="AV144" s="13" t="s">
        <v>86</v>
      </c>
      <c r="AW144" s="13" t="s">
        <v>32</v>
      </c>
      <c r="AX144" s="13" t="s">
        <v>76</v>
      </c>
      <c r="AY144" s="256" t="s">
        <v>141</v>
      </c>
    </row>
    <row r="145" s="14" customFormat="1">
      <c r="B145" s="260"/>
      <c r="C145" s="261"/>
      <c r="D145" s="237" t="s">
        <v>150</v>
      </c>
      <c r="E145" s="262" t="s">
        <v>1</v>
      </c>
      <c r="F145" s="263" t="s">
        <v>183</v>
      </c>
      <c r="G145" s="261"/>
      <c r="H145" s="264">
        <v>1</v>
      </c>
      <c r="I145" s="265"/>
      <c r="J145" s="261"/>
      <c r="K145" s="261"/>
      <c r="L145" s="266"/>
      <c r="M145" s="267"/>
      <c r="N145" s="268"/>
      <c r="O145" s="268"/>
      <c r="P145" s="268"/>
      <c r="Q145" s="268"/>
      <c r="R145" s="268"/>
      <c r="S145" s="268"/>
      <c r="T145" s="269"/>
      <c r="AT145" s="270" t="s">
        <v>150</v>
      </c>
      <c r="AU145" s="270" t="s">
        <v>86</v>
      </c>
      <c r="AV145" s="14" t="s">
        <v>140</v>
      </c>
      <c r="AW145" s="14" t="s">
        <v>32</v>
      </c>
      <c r="AX145" s="14" t="s">
        <v>84</v>
      </c>
      <c r="AY145" s="270" t="s">
        <v>141</v>
      </c>
    </row>
    <row r="146" s="1" customFormat="1" ht="16.5" customHeight="1">
      <c r="B146" s="37"/>
      <c r="C146" s="222" t="s">
        <v>267</v>
      </c>
      <c r="D146" s="222" t="s">
        <v>144</v>
      </c>
      <c r="E146" s="223" t="s">
        <v>1468</v>
      </c>
      <c r="F146" s="224" t="s">
        <v>1469</v>
      </c>
      <c r="G146" s="225" t="s">
        <v>147</v>
      </c>
      <c r="H146" s="226">
        <v>1</v>
      </c>
      <c r="I146" s="227"/>
      <c r="J146" s="228">
        <f>ROUND(I146*H146,2)</f>
        <v>0</v>
      </c>
      <c r="K146" s="224" t="s">
        <v>186</v>
      </c>
      <c r="L146" s="42"/>
      <c r="M146" s="229" t="s">
        <v>1</v>
      </c>
      <c r="N146" s="230" t="s">
        <v>41</v>
      </c>
      <c r="O146" s="85"/>
      <c r="P146" s="231">
        <f>O146*H146</f>
        <v>0</v>
      </c>
      <c r="Q146" s="231">
        <v>0</v>
      </c>
      <c r="R146" s="231">
        <f>Q146*H146</f>
        <v>0</v>
      </c>
      <c r="S146" s="231">
        <v>0</v>
      </c>
      <c r="T146" s="232">
        <f>S146*H146</f>
        <v>0</v>
      </c>
      <c r="AR146" s="233" t="s">
        <v>1443</v>
      </c>
      <c r="AT146" s="233" t="s">
        <v>144</v>
      </c>
      <c r="AU146" s="233" t="s">
        <v>86</v>
      </c>
      <c r="AY146" s="16" t="s">
        <v>141</v>
      </c>
      <c r="BE146" s="234">
        <f>IF(N146="základní",J146,0)</f>
        <v>0</v>
      </c>
      <c r="BF146" s="234">
        <f>IF(N146="snížená",J146,0)</f>
        <v>0</v>
      </c>
      <c r="BG146" s="234">
        <f>IF(N146="zákl. přenesená",J146,0)</f>
        <v>0</v>
      </c>
      <c r="BH146" s="234">
        <f>IF(N146="sníž. přenesená",J146,0)</f>
        <v>0</v>
      </c>
      <c r="BI146" s="234">
        <f>IF(N146="nulová",J146,0)</f>
        <v>0</v>
      </c>
      <c r="BJ146" s="16" t="s">
        <v>84</v>
      </c>
      <c r="BK146" s="234">
        <f>ROUND(I146*H146,2)</f>
        <v>0</v>
      </c>
      <c r="BL146" s="16" t="s">
        <v>1443</v>
      </c>
      <c r="BM146" s="233" t="s">
        <v>1470</v>
      </c>
    </row>
    <row r="147" s="1" customFormat="1" ht="16.5" customHeight="1">
      <c r="B147" s="37"/>
      <c r="C147" s="222" t="s">
        <v>8</v>
      </c>
      <c r="D147" s="222" t="s">
        <v>144</v>
      </c>
      <c r="E147" s="223" t="s">
        <v>1471</v>
      </c>
      <c r="F147" s="224" t="s">
        <v>1472</v>
      </c>
      <c r="G147" s="225" t="s">
        <v>147</v>
      </c>
      <c r="H147" s="226">
        <v>1</v>
      </c>
      <c r="I147" s="227"/>
      <c r="J147" s="228">
        <f>ROUND(I147*H147,2)</f>
        <v>0</v>
      </c>
      <c r="K147" s="224" t="s">
        <v>186</v>
      </c>
      <c r="L147" s="42"/>
      <c r="M147" s="229" t="s">
        <v>1</v>
      </c>
      <c r="N147" s="230" t="s">
        <v>41</v>
      </c>
      <c r="O147" s="85"/>
      <c r="P147" s="231">
        <f>O147*H147</f>
        <v>0</v>
      </c>
      <c r="Q147" s="231">
        <v>0</v>
      </c>
      <c r="R147" s="231">
        <f>Q147*H147</f>
        <v>0</v>
      </c>
      <c r="S147" s="231">
        <v>0</v>
      </c>
      <c r="T147" s="232">
        <f>S147*H147</f>
        <v>0</v>
      </c>
      <c r="AR147" s="233" t="s">
        <v>1443</v>
      </c>
      <c r="AT147" s="233" t="s">
        <v>144</v>
      </c>
      <c r="AU147" s="233" t="s">
        <v>86</v>
      </c>
      <c r="AY147" s="16" t="s">
        <v>141</v>
      </c>
      <c r="BE147" s="234">
        <f>IF(N147="základní",J147,0)</f>
        <v>0</v>
      </c>
      <c r="BF147" s="234">
        <f>IF(N147="snížená",J147,0)</f>
        <v>0</v>
      </c>
      <c r="BG147" s="234">
        <f>IF(N147="zákl. přenesená",J147,0)</f>
        <v>0</v>
      </c>
      <c r="BH147" s="234">
        <f>IF(N147="sníž. přenesená",J147,0)</f>
        <v>0</v>
      </c>
      <c r="BI147" s="234">
        <f>IF(N147="nulová",J147,0)</f>
        <v>0</v>
      </c>
      <c r="BJ147" s="16" t="s">
        <v>84</v>
      </c>
      <c r="BK147" s="234">
        <f>ROUND(I147*H147,2)</f>
        <v>0</v>
      </c>
      <c r="BL147" s="16" t="s">
        <v>1443</v>
      </c>
      <c r="BM147" s="233" t="s">
        <v>1473</v>
      </c>
    </row>
    <row r="148" s="1" customFormat="1" ht="48" customHeight="1">
      <c r="B148" s="37"/>
      <c r="C148" s="222" t="s">
        <v>208</v>
      </c>
      <c r="D148" s="222" t="s">
        <v>144</v>
      </c>
      <c r="E148" s="223" t="s">
        <v>1474</v>
      </c>
      <c r="F148" s="224" t="s">
        <v>1475</v>
      </c>
      <c r="G148" s="225" t="s">
        <v>147</v>
      </c>
      <c r="H148" s="226">
        <v>1</v>
      </c>
      <c r="I148" s="227"/>
      <c r="J148" s="228">
        <f>ROUND(I148*H148,2)</f>
        <v>0</v>
      </c>
      <c r="K148" s="224" t="s">
        <v>177</v>
      </c>
      <c r="L148" s="42"/>
      <c r="M148" s="229" t="s">
        <v>1</v>
      </c>
      <c r="N148" s="230" t="s">
        <v>41</v>
      </c>
      <c r="O148" s="85"/>
      <c r="P148" s="231">
        <f>O148*H148</f>
        <v>0</v>
      </c>
      <c r="Q148" s="231">
        <v>0</v>
      </c>
      <c r="R148" s="231">
        <f>Q148*H148</f>
        <v>0</v>
      </c>
      <c r="S148" s="231">
        <v>0</v>
      </c>
      <c r="T148" s="232">
        <f>S148*H148</f>
        <v>0</v>
      </c>
      <c r="AR148" s="233" t="s">
        <v>1443</v>
      </c>
      <c r="AT148" s="233" t="s">
        <v>144</v>
      </c>
      <c r="AU148" s="233" t="s">
        <v>86</v>
      </c>
      <c r="AY148" s="16" t="s">
        <v>141</v>
      </c>
      <c r="BE148" s="234">
        <f>IF(N148="základní",J148,0)</f>
        <v>0</v>
      </c>
      <c r="BF148" s="234">
        <f>IF(N148="snížená",J148,0)</f>
        <v>0</v>
      </c>
      <c r="BG148" s="234">
        <f>IF(N148="zákl. přenesená",J148,0)</f>
        <v>0</v>
      </c>
      <c r="BH148" s="234">
        <f>IF(N148="sníž. přenesená",J148,0)</f>
        <v>0</v>
      </c>
      <c r="BI148" s="234">
        <f>IF(N148="nulová",J148,0)</f>
        <v>0</v>
      </c>
      <c r="BJ148" s="16" t="s">
        <v>84</v>
      </c>
      <c r="BK148" s="234">
        <f>ROUND(I148*H148,2)</f>
        <v>0</v>
      </c>
      <c r="BL148" s="16" t="s">
        <v>1443</v>
      </c>
      <c r="BM148" s="233" t="s">
        <v>1476</v>
      </c>
    </row>
    <row r="149" s="1" customFormat="1">
      <c r="B149" s="37"/>
      <c r="C149" s="38"/>
      <c r="D149" s="237" t="s">
        <v>1143</v>
      </c>
      <c r="E149" s="38"/>
      <c r="F149" s="286" t="s">
        <v>1477</v>
      </c>
      <c r="G149" s="38"/>
      <c r="H149" s="38"/>
      <c r="I149" s="138"/>
      <c r="J149" s="38"/>
      <c r="K149" s="38"/>
      <c r="L149" s="42"/>
      <c r="M149" s="287"/>
      <c r="N149" s="85"/>
      <c r="O149" s="85"/>
      <c r="P149" s="85"/>
      <c r="Q149" s="85"/>
      <c r="R149" s="85"/>
      <c r="S149" s="85"/>
      <c r="T149" s="86"/>
      <c r="AT149" s="16" t="s">
        <v>1143</v>
      </c>
      <c r="AU149" s="16" t="s">
        <v>86</v>
      </c>
    </row>
    <row r="150" s="12" customFormat="1">
      <c r="B150" s="235"/>
      <c r="C150" s="236"/>
      <c r="D150" s="237" t="s">
        <v>150</v>
      </c>
      <c r="E150" s="238" t="s">
        <v>1</v>
      </c>
      <c r="F150" s="239" t="s">
        <v>1478</v>
      </c>
      <c r="G150" s="236"/>
      <c r="H150" s="238" t="s">
        <v>1</v>
      </c>
      <c r="I150" s="240"/>
      <c r="J150" s="236"/>
      <c r="K150" s="236"/>
      <c r="L150" s="241"/>
      <c r="M150" s="242"/>
      <c r="N150" s="243"/>
      <c r="O150" s="243"/>
      <c r="P150" s="243"/>
      <c r="Q150" s="243"/>
      <c r="R150" s="243"/>
      <c r="S150" s="243"/>
      <c r="T150" s="244"/>
      <c r="AT150" s="245" t="s">
        <v>150</v>
      </c>
      <c r="AU150" s="245" t="s">
        <v>86</v>
      </c>
      <c r="AV150" s="12" t="s">
        <v>84</v>
      </c>
      <c r="AW150" s="12" t="s">
        <v>32</v>
      </c>
      <c r="AX150" s="12" t="s">
        <v>76</v>
      </c>
      <c r="AY150" s="245" t="s">
        <v>141</v>
      </c>
    </row>
    <row r="151" s="13" customFormat="1">
      <c r="B151" s="246"/>
      <c r="C151" s="247"/>
      <c r="D151" s="237" t="s">
        <v>150</v>
      </c>
      <c r="E151" s="248" t="s">
        <v>1</v>
      </c>
      <c r="F151" s="249" t="s">
        <v>84</v>
      </c>
      <c r="G151" s="247"/>
      <c r="H151" s="250">
        <v>1</v>
      </c>
      <c r="I151" s="251"/>
      <c r="J151" s="247"/>
      <c r="K151" s="247"/>
      <c r="L151" s="252"/>
      <c r="M151" s="257"/>
      <c r="N151" s="258"/>
      <c r="O151" s="258"/>
      <c r="P151" s="258"/>
      <c r="Q151" s="258"/>
      <c r="R151" s="258"/>
      <c r="S151" s="258"/>
      <c r="T151" s="259"/>
      <c r="AT151" s="256" t="s">
        <v>150</v>
      </c>
      <c r="AU151" s="256" t="s">
        <v>86</v>
      </c>
      <c r="AV151" s="13" t="s">
        <v>86</v>
      </c>
      <c r="AW151" s="13" t="s">
        <v>32</v>
      </c>
      <c r="AX151" s="13" t="s">
        <v>76</v>
      </c>
      <c r="AY151" s="256" t="s">
        <v>141</v>
      </c>
    </row>
    <row r="152" s="14" customFormat="1">
      <c r="B152" s="260"/>
      <c r="C152" s="261"/>
      <c r="D152" s="237" t="s">
        <v>150</v>
      </c>
      <c r="E152" s="262" t="s">
        <v>1</v>
      </c>
      <c r="F152" s="263" t="s">
        <v>183</v>
      </c>
      <c r="G152" s="261"/>
      <c r="H152" s="264">
        <v>1</v>
      </c>
      <c r="I152" s="265"/>
      <c r="J152" s="261"/>
      <c r="K152" s="261"/>
      <c r="L152" s="266"/>
      <c r="M152" s="267"/>
      <c r="N152" s="268"/>
      <c r="O152" s="268"/>
      <c r="P152" s="268"/>
      <c r="Q152" s="268"/>
      <c r="R152" s="268"/>
      <c r="S152" s="268"/>
      <c r="T152" s="269"/>
      <c r="AT152" s="270" t="s">
        <v>150</v>
      </c>
      <c r="AU152" s="270" t="s">
        <v>86</v>
      </c>
      <c r="AV152" s="14" t="s">
        <v>140</v>
      </c>
      <c r="AW152" s="14" t="s">
        <v>32</v>
      </c>
      <c r="AX152" s="14" t="s">
        <v>84</v>
      </c>
      <c r="AY152" s="270" t="s">
        <v>141</v>
      </c>
    </row>
    <row r="153" s="1" customFormat="1" ht="48" customHeight="1">
      <c r="B153" s="37"/>
      <c r="C153" s="222" t="s">
        <v>218</v>
      </c>
      <c r="D153" s="222" t="s">
        <v>144</v>
      </c>
      <c r="E153" s="223" t="s">
        <v>1479</v>
      </c>
      <c r="F153" s="224" t="s">
        <v>1480</v>
      </c>
      <c r="G153" s="225" t="s">
        <v>147</v>
      </c>
      <c r="H153" s="226">
        <v>1</v>
      </c>
      <c r="I153" s="227"/>
      <c r="J153" s="228">
        <f>ROUND(I153*H153,2)</f>
        <v>0</v>
      </c>
      <c r="K153" s="224" t="s">
        <v>1</v>
      </c>
      <c r="L153" s="42"/>
      <c r="M153" s="229" t="s">
        <v>1</v>
      </c>
      <c r="N153" s="230" t="s">
        <v>41</v>
      </c>
      <c r="O153" s="85"/>
      <c r="P153" s="231">
        <f>O153*H153</f>
        <v>0</v>
      </c>
      <c r="Q153" s="231">
        <v>0</v>
      </c>
      <c r="R153" s="231">
        <f>Q153*H153</f>
        <v>0</v>
      </c>
      <c r="S153" s="231">
        <v>0</v>
      </c>
      <c r="T153" s="232">
        <f>S153*H153</f>
        <v>0</v>
      </c>
      <c r="AR153" s="233" t="s">
        <v>140</v>
      </c>
      <c r="AT153" s="233" t="s">
        <v>144</v>
      </c>
      <c r="AU153" s="233" t="s">
        <v>86</v>
      </c>
      <c r="AY153" s="16" t="s">
        <v>141</v>
      </c>
      <c r="BE153" s="234">
        <f>IF(N153="základní",J153,0)</f>
        <v>0</v>
      </c>
      <c r="BF153" s="234">
        <f>IF(N153="snížená",J153,0)</f>
        <v>0</v>
      </c>
      <c r="BG153" s="234">
        <f>IF(N153="zákl. přenesená",J153,0)</f>
        <v>0</v>
      </c>
      <c r="BH153" s="234">
        <f>IF(N153="sníž. přenesená",J153,0)</f>
        <v>0</v>
      </c>
      <c r="BI153" s="234">
        <f>IF(N153="nulová",J153,0)</f>
        <v>0</v>
      </c>
      <c r="BJ153" s="16" t="s">
        <v>84</v>
      </c>
      <c r="BK153" s="234">
        <f>ROUND(I153*H153,2)</f>
        <v>0</v>
      </c>
      <c r="BL153" s="16" t="s">
        <v>140</v>
      </c>
      <c r="BM153" s="233" t="s">
        <v>1481</v>
      </c>
    </row>
    <row r="154" s="1" customFormat="1">
      <c r="B154" s="37"/>
      <c r="C154" s="38"/>
      <c r="D154" s="237" t="s">
        <v>1143</v>
      </c>
      <c r="E154" s="38"/>
      <c r="F154" s="286" t="s">
        <v>1482</v>
      </c>
      <c r="G154" s="38"/>
      <c r="H154" s="38"/>
      <c r="I154" s="138"/>
      <c r="J154" s="38"/>
      <c r="K154" s="38"/>
      <c r="L154" s="42"/>
      <c r="M154" s="287"/>
      <c r="N154" s="85"/>
      <c r="O154" s="85"/>
      <c r="P154" s="85"/>
      <c r="Q154" s="85"/>
      <c r="R154" s="85"/>
      <c r="S154" s="85"/>
      <c r="T154" s="86"/>
      <c r="AT154" s="16" t="s">
        <v>1143</v>
      </c>
      <c r="AU154" s="16" t="s">
        <v>86</v>
      </c>
    </row>
    <row r="155" s="12" customFormat="1">
      <c r="B155" s="235"/>
      <c r="C155" s="236"/>
      <c r="D155" s="237" t="s">
        <v>150</v>
      </c>
      <c r="E155" s="238" t="s">
        <v>1</v>
      </c>
      <c r="F155" s="239" t="s">
        <v>1483</v>
      </c>
      <c r="G155" s="236"/>
      <c r="H155" s="238" t="s">
        <v>1</v>
      </c>
      <c r="I155" s="240"/>
      <c r="J155" s="236"/>
      <c r="K155" s="236"/>
      <c r="L155" s="241"/>
      <c r="M155" s="242"/>
      <c r="N155" s="243"/>
      <c r="O155" s="243"/>
      <c r="P155" s="243"/>
      <c r="Q155" s="243"/>
      <c r="R155" s="243"/>
      <c r="S155" s="243"/>
      <c r="T155" s="244"/>
      <c r="AT155" s="245" t="s">
        <v>150</v>
      </c>
      <c r="AU155" s="245" t="s">
        <v>86</v>
      </c>
      <c r="AV155" s="12" t="s">
        <v>84</v>
      </c>
      <c r="AW155" s="12" t="s">
        <v>32</v>
      </c>
      <c r="AX155" s="12" t="s">
        <v>76</v>
      </c>
      <c r="AY155" s="245" t="s">
        <v>141</v>
      </c>
    </row>
    <row r="156" s="13" customFormat="1">
      <c r="B156" s="246"/>
      <c r="C156" s="247"/>
      <c r="D156" s="237" t="s">
        <v>150</v>
      </c>
      <c r="E156" s="248" t="s">
        <v>1</v>
      </c>
      <c r="F156" s="249" t="s">
        <v>84</v>
      </c>
      <c r="G156" s="247"/>
      <c r="H156" s="250">
        <v>1</v>
      </c>
      <c r="I156" s="251"/>
      <c r="J156" s="247"/>
      <c r="K156" s="247"/>
      <c r="L156" s="252"/>
      <c r="M156" s="257"/>
      <c r="N156" s="258"/>
      <c r="O156" s="258"/>
      <c r="P156" s="258"/>
      <c r="Q156" s="258"/>
      <c r="R156" s="258"/>
      <c r="S156" s="258"/>
      <c r="T156" s="259"/>
      <c r="AT156" s="256" t="s">
        <v>150</v>
      </c>
      <c r="AU156" s="256" t="s">
        <v>86</v>
      </c>
      <c r="AV156" s="13" t="s">
        <v>86</v>
      </c>
      <c r="AW156" s="13" t="s">
        <v>32</v>
      </c>
      <c r="AX156" s="13" t="s">
        <v>76</v>
      </c>
      <c r="AY156" s="256" t="s">
        <v>141</v>
      </c>
    </row>
    <row r="157" s="14" customFormat="1">
      <c r="B157" s="260"/>
      <c r="C157" s="261"/>
      <c r="D157" s="237" t="s">
        <v>150</v>
      </c>
      <c r="E157" s="262" t="s">
        <v>1</v>
      </c>
      <c r="F157" s="263" t="s">
        <v>183</v>
      </c>
      <c r="G157" s="261"/>
      <c r="H157" s="264">
        <v>1</v>
      </c>
      <c r="I157" s="265"/>
      <c r="J157" s="261"/>
      <c r="K157" s="261"/>
      <c r="L157" s="266"/>
      <c r="M157" s="267"/>
      <c r="N157" s="268"/>
      <c r="O157" s="268"/>
      <c r="P157" s="268"/>
      <c r="Q157" s="268"/>
      <c r="R157" s="268"/>
      <c r="S157" s="268"/>
      <c r="T157" s="269"/>
      <c r="AT157" s="270" t="s">
        <v>150</v>
      </c>
      <c r="AU157" s="270" t="s">
        <v>86</v>
      </c>
      <c r="AV157" s="14" t="s">
        <v>140</v>
      </c>
      <c r="AW157" s="14" t="s">
        <v>32</v>
      </c>
      <c r="AX157" s="14" t="s">
        <v>84</v>
      </c>
      <c r="AY157" s="270" t="s">
        <v>141</v>
      </c>
    </row>
    <row r="158" s="1" customFormat="1" ht="84" customHeight="1">
      <c r="B158" s="37"/>
      <c r="C158" s="222" t="s">
        <v>228</v>
      </c>
      <c r="D158" s="222" t="s">
        <v>144</v>
      </c>
      <c r="E158" s="223" t="s">
        <v>1484</v>
      </c>
      <c r="F158" s="224" t="s">
        <v>1485</v>
      </c>
      <c r="G158" s="225" t="s">
        <v>147</v>
      </c>
      <c r="H158" s="226">
        <v>1</v>
      </c>
      <c r="I158" s="227"/>
      <c r="J158" s="228">
        <f>ROUND(I158*H158,2)</f>
        <v>0</v>
      </c>
      <c r="K158" s="224" t="s">
        <v>1</v>
      </c>
      <c r="L158" s="42"/>
      <c r="M158" s="229" t="s">
        <v>1</v>
      </c>
      <c r="N158" s="230" t="s">
        <v>41</v>
      </c>
      <c r="O158" s="85"/>
      <c r="P158" s="231">
        <f>O158*H158</f>
        <v>0</v>
      </c>
      <c r="Q158" s="231">
        <v>0</v>
      </c>
      <c r="R158" s="231">
        <f>Q158*H158</f>
        <v>0</v>
      </c>
      <c r="S158" s="231">
        <v>0</v>
      </c>
      <c r="T158" s="232">
        <f>S158*H158</f>
        <v>0</v>
      </c>
      <c r="AR158" s="233" t="s">
        <v>140</v>
      </c>
      <c r="AT158" s="233" t="s">
        <v>144</v>
      </c>
      <c r="AU158" s="233" t="s">
        <v>86</v>
      </c>
      <c r="AY158" s="16" t="s">
        <v>141</v>
      </c>
      <c r="BE158" s="234">
        <f>IF(N158="základní",J158,0)</f>
        <v>0</v>
      </c>
      <c r="BF158" s="234">
        <f>IF(N158="snížená",J158,0)</f>
        <v>0</v>
      </c>
      <c r="BG158" s="234">
        <f>IF(N158="zákl. přenesená",J158,0)</f>
        <v>0</v>
      </c>
      <c r="BH158" s="234">
        <f>IF(N158="sníž. přenesená",J158,0)</f>
        <v>0</v>
      </c>
      <c r="BI158" s="234">
        <f>IF(N158="nulová",J158,0)</f>
        <v>0</v>
      </c>
      <c r="BJ158" s="16" t="s">
        <v>84</v>
      </c>
      <c r="BK158" s="234">
        <f>ROUND(I158*H158,2)</f>
        <v>0</v>
      </c>
      <c r="BL158" s="16" t="s">
        <v>140</v>
      </c>
      <c r="BM158" s="233" t="s">
        <v>1486</v>
      </c>
    </row>
    <row r="159" s="1" customFormat="1">
      <c r="B159" s="37"/>
      <c r="C159" s="38"/>
      <c r="D159" s="237" t="s">
        <v>1143</v>
      </c>
      <c r="E159" s="38"/>
      <c r="F159" s="286" t="s">
        <v>1487</v>
      </c>
      <c r="G159" s="38"/>
      <c r="H159" s="38"/>
      <c r="I159" s="138"/>
      <c r="J159" s="38"/>
      <c r="K159" s="38"/>
      <c r="L159" s="42"/>
      <c r="M159" s="287"/>
      <c r="N159" s="85"/>
      <c r="O159" s="85"/>
      <c r="P159" s="85"/>
      <c r="Q159" s="85"/>
      <c r="R159" s="85"/>
      <c r="S159" s="85"/>
      <c r="T159" s="86"/>
      <c r="AT159" s="16" t="s">
        <v>1143</v>
      </c>
      <c r="AU159" s="16" t="s">
        <v>86</v>
      </c>
    </row>
    <row r="160" s="12" customFormat="1">
      <c r="B160" s="235"/>
      <c r="C160" s="236"/>
      <c r="D160" s="237" t="s">
        <v>150</v>
      </c>
      <c r="E160" s="238" t="s">
        <v>1</v>
      </c>
      <c r="F160" s="239" t="s">
        <v>1488</v>
      </c>
      <c r="G160" s="236"/>
      <c r="H160" s="238" t="s">
        <v>1</v>
      </c>
      <c r="I160" s="240"/>
      <c r="J160" s="236"/>
      <c r="K160" s="236"/>
      <c r="L160" s="241"/>
      <c r="M160" s="242"/>
      <c r="N160" s="243"/>
      <c r="O160" s="243"/>
      <c r="P160" s="243"/>
      <c r="Q160" s="243"/>
      <c r="R160" s="243"/>
      <c r="S160" s="243"/>
      <c r="T160" s="244"/>
      <c r="AT160" s="245" t="s">
        <v>150</v>
      </c>
      <c r="AU160" s="245" t="s">
        <v>86</v>
      </c>
      <c r="AV160" s="12" t="s">
        <v>84</v>
      </c>
      <c r="AW160" s="12" t="s">
        <v>32</v>
      </c>
      <c r="AX160" s="12" t="s">
        <v>76</v>
      </c>
      <c r="AY160" s="245" t="s">
        <v>141</v>
      </c>
    </row>
    <row r="161" s="13" customFormat="1">
      <c r="B161" s="246"/>
      <c r="C161" s="247"/>
      <c r="D161" s="237" t="s">
        <v>150</v>
      </c>
      <c r="E161" s="248" t="s">
        <v>1</v>
      </c>
      <c r="F161" s="249" t="s">
        <v>84</v>
      </c>
      <c r="G161" s="247"/>
      <c r="H161" s="250">
        <v>1</v>
      </c>
      <c r="I161" s="251"/>
      <c r="J161" s="247"/>
      <c r="K161" s="247"/>
      <c r="L161" s="252"/>
      <c r="M161" s="257"/>
      <c r="N161" s="258"/>
      <c r="O161" s="258"/>
      <c r="P161" s="258"/>
      <c r="Q161" s="258"/>
      <c r="R161" s="258"/>
      <c r="S161" s="258"/>
      <c r="T161" s="259"/>
      <c r="AT161" s="256" t="s">
        <v>150</v>
      </c>
      <c r="AU161" s="256" t="s">
        <v>86</v>
      </c>
      <c r="AV161" s="13" t="s">
        <v>86</v>
      </c>
      <c r="AW161" s="13" t="s">
        <v>32</v>
      </c>
      <c r="AX161" s="13" t="s">
        <v>76</v>
      </c>
      <c r="AY161" s="256" t="s">
        <v>141</v>
      </c>
    </row>
    <row r="162" s="14" customFormat="1">
      <c r="B162" s="260"/>
      <c r="C162" s="261"/>
      <c r="D162" s="237" t="s">
        <v>150</v>
      </c>
      <c r="E162" s="262" t="s">
        <v>1</v>
      </c>
      <c r="F162" s="263" t="s">
        <v>183</v>
      </c>
      <c r="G162" s="261"/>
      <c r="H162" s="264">
        <v>1</v>
      </c>
      <c r="I162" s="265"/>
      <c r="J162" s="261"/>
      <c r="K162" s="261"/>
      <c r="L162" s="266"/>
      <c r="M162" s="267"/>
      <c r="N162" s="268"/>
      <c r="O162" s="268"/>
      <c r="P162" s="268"/>
      <c r="Q162" s="268"/>
      <c r="R162" s="268"/>
      <c r="S162" s="268"/>
      <c r="T162" s="269"/>
      <c r="AT162" s="270" t="s">
        <v>150</v>
      </c>
      <c r="AU162" s="270" t="s">
        <v>86</v>
      </c>
      <c r="AV162" s="14" t="s">
        <v>140</v>
      </c>
      <c r="AW162" s="14" t="s">
        <v>32</v>
      </c>
      <c r="AX162" s="14" t="s">
        <v>84</v>
      </c>
      <c r="AY162" s="270" t="s">
        <v>141</v>
      </c>
    </row>
    <row r="163" s="1" customFormat="1" ht="156" customHeight="1">
      <c r="B163" s="37"/>
      <c r="C163" s="222" t="s">
        <v>237</v>
      </c>
      <c r="D163" s="222" t="s">
        <v>144</v>
      </c>
      <c r="E163" s="223" t="s">
        <v>1489</v>
      </c>
      <c r="F163" s="224" t="s">
        <v>1490</v>
      </c>
      <c r="G163" s="225" t="s">
        <v>147</v>
      </c>
      <c r="H163" s="226">
        <v>1</v>
      </c>
      <c r="I163" s="227"/>
      <c r="J163" s="228">
        <f>ROUND(I163*H163,2)</f>
        <v>0</v>
      </c>
      <c r="K163" s="224" t="s">
        <v>177</v>
      </c>
      <c r="L163" s="42"/>
      <c r="M163" s="229" t="s">
        <v>1</v>
      </c>
      <c r="N163" s="230" t="s">
        <v>41</v>
      </c>
      <c r="O163" s="85"/>
      <c r="P163" s="231">
        <f>O163*H163</f>
        <v>0</v>
      </c>
      <c r="Q163" s="231">
        <v>0</v>
      </c>
      <c r="R163" s="231">
        <f>Q163*H163</f>
        <v>0</v>
      </c>
      <c r="S163" s="231">
        <v>0</v>
      </c>
      <c r="T163" s="232">
        <f>S163*H163</f>
        <v>0</v>
      </c>
      <c r="AR163" s="233" t="s">
        <v>1443</v>
      </c>
      <c r="AT163" s="233" t="s">
        <v>144</v>
      </c>
      <c r="AU163" s="233" t="s">
        <v>86</v>
      </c>
      <c r="AY163" s="16" t="s">
        <v>141</v>
      </c>
      <c r="BE163" s="234">
        <f>IF(N163="základní",J163,0)</f>
        <v>0</v>
      </c>
      <c r="BF163" s="234">
        <f>IF(N163="snížená",J163,0)</f>
        <v>0</v>
      </c>
      <c r="BG163" s="234">
        <f>IF(N163="zákl. přenesená",J163,0)</f>
        <v>0</v>
      </c>
      <c r="BH163" s="234">
        <f>IF(N163="sníž. přenesená",J163,0)</f>
        <v>0</v>
      </c>
      <c r="BI163" s="234">
        <f>IF(N163="nulová",J163,0)</f>
        <v>0</v>
      </c>
      <c r="BJ163" s="16" t="s">
        <v>84</v>
      </c>
      <c r="BK163" s="234">
        <f>ROUND(I163*H163,2)</f>
        <v>0</v>
      </c>
      <c r="BL163" s="16" t="s">
        <v>1443</v>
      </c>
      <c r="BM163" s="233" t="s">
        <v>1491</v>
      </c>
    </row>
    <row r="164" s="1" customFormat="1">
      <c r="B164" s="37"/>
      <c r="C164" s="38"/>
      <c r="D164" s="237" t="s">
        <v>1143</v>
      </c>
      <c r="E164" s="38"/>
      <c r="F164" s="286" t="s">
        <v>1492</v>
      </c>
      <c r="G164" s="38"/>
      <c r="H164" s="38"/>
      <c r="I164" s="138"/>
      <c r="J164" s="38"/>
      <c r="K164" s="38"/>
      <c r="L164" s="42"/>
      <c r="M164" s="287"/>
      <c r="N164" s="85"/>
      <c r="O164" s="85"/>
      <c r="P164" s="85"/>
      <c r="Q164" s="85"/>
      <c r="R164" s="85"/>
      <c r="S164" s="85"/>
      <c r="T164" s="86"/>
      <c r="AT164" s="16" t="s">
        <v>1143</v>
      </c>
      <c r="AU164" s="16" t="s">
        <v>86</v>
      </c>
    </row>
    <row r="165" s="12" customFormat="1">
      <c r="B165" s="235"/>
      <c r="C165" s="236"/>
      <c r="D165" s="237" t="s">
        <v>150</v>
      </c>
      <c r="E165" s="238" t="s">
        <v>1</v>
      </c>
      <c r="F165" s="239" t="s">
        <v>1493</v>
      </c>
      <c r="G165" s="236"/>
      <c r="H165" s="238" t="s">
        <v>1</v>
      </c>
      <c r="I165" s="240"/>
      <c r="J165" s="236"/>
      <c r="K165" s="236"/>
      <c r="L165" s="241"/>
      <c r="M165" s="242"/>
      <c r="N165" s="243"/>
      <c r="O165" s="243"/>
      <c r="P165" s="243"/>
      <c r="Q165" s="243"/>
      <c r="R165" s="243"/>
      <c r="S165" s="243"/>
      <c r="T165" s="244"/>
      <c r="AT165" s="245" t="s">
        <v>150</v>
      </c>
      <c r="AU165" s="245" t="s">
        <v>86</v>
      </c>
      <c r="AV165" s="12" t="s">
        <v>84</v>
      </c>
      <c r="AW165" s="12" t="s">
        <v>32</v>
      </c>
      <c r="AX165" s="12" t="s">
        <v>76</v>
      </c>
      <c r="AY165" s="245" t="s">
        <v>141</v>
      </c>
    </row>
    <row r="166" s="13" customFormat="1">
      <c r="B166" s="246"/>
      <c r="C166" s="247"/>
      <c r="D166" s="237" t="s">
        <v>150</v>
      </c>
      <c r="E166" s="248" t="s">
        <v>1</v>
      </c>
      <c r="F166" s="249" t="s">
        <v>84</v>
      </c>
      <c r="G166" s="247"/>
      <c r="H166" s="250">
        <v>1</v>
      </c>
      <c r="I166" s="251"/>
      <c r="J166" s="247"/>
      <c r="K166" s="247"/>
      <c r="L166" s="252"/>
      <c r="M166" s="257"/>
      <c r="N166" s="258"/>
      <c r="O166" s="258"/>
      <c r="P166" s="258"/>
      <c r="Q166" s="258"/>
      <c r="R166" s="258"/>
      <c r="S166" s="258"/>
      <c r="T166" s="259"/>
      <c r="AT166" s="256" t="s">
        <v>150</v>
      </c>
      <c r="AU166" s="256" t="s">
        <v>86</v>
      </c>
      <c r="AV166" s="13" t="s">
        <v>86</v>
      </c>
      <c r="AW166" s="13" t="s">
        <v>32</v>
      </c>
      <c r="AX166" s="13" t="s">
        <v>76</v>
      </c>
      <c r="AY166" s="256" t="s">
        <v>141</v>
      </c>
    </row>
    <row r="167" s="14" customFormat="1">
      <c r="B167" s="260"/>
      <c r="C167" s="261"/>
      <c r="D167" s="237" t="s">
        <v>150</v>
      </c>
      <c r="E167" s="262" t="s">
        <v>1</v>
      </c>
      <c r="F167" s="263" t="s">
        <v>183</v>
      </c>
      <c r="G167" s="261"/>
      <c r="H167" s="264">
        <v>1</v>
      </c>
      <c r="I167" s="265"/>
      <c r="J167" s="261"/>
      <c r="K167" s="261"/>
      <c r="L167" s="266"/>
      <c r="M167" s="267"/>
      <c r="N167" s="268"/>
      <c r="O167" s="268"/>
      <c r="P167" s="268"/>
      <c r="Q167" s="268"/>
      <c r="R167" s="268"/>
      <c r="S167" s="268"/>
      <c r="T167" s="269"/>
      <c r="AT167" s="270" t="s">
        <v>150</v>
      </c>
      <c r="AU167" s="270" t="s">
        <v>86</v>
      </c>
      <c r="AV167" s="14" t="s">
        <v>140</v>
      </c>
      <c r="AW167" s="14" t="s">
        <v>32</v>
      </c>
      <c r="AX167" s="14" t="s">
        <v>84</v>
      </c>
      <c r="AY167" s="270" t="s">
        <v>141</v>
      </c>
    </row>
    <row r="168" s="1" customFormat="1" ht="24" customHeight="1">
      <c r="B168" s="37"/>
      <c r="C168" s="222" t="s">
        <v>246</v>
      </c>
      <c r="D168" s="222" t="s">
        <v>144</v>
      </c>
      <c r="E168" s="223" t="s">
        <v>1494</v>
      </c>
      <c r="F168" s="224" t="s">
        <v>1495</v>
      </c>
      <c r="G168" s="225" t="s">
        <v>147</v>
      </c>
      <c r="H168" s="226">
        <v>1</v>
      </c>
      <c r="I168" s="227"/>
      <c r="J168" s="228">
        <f>ROUND(I168*H168,2)</f>
        <v>0</v>
      </c>
      <c r="K168" s="224" t="s">
        <v>1</v>
      </c>
      <c r="L168" s="42"/>
      <c r="M168" s="229" t="s">
        <v>1</v>
      </c>
      <c r="N168" s="230" t="s">
        <v>41</v>
      </c>
      <c r="O168" s="85"/>
      <c r="P168" s="231">
        <f>O168*H168</f>
        <v>0</v>
      </c>
      <c r="Q168" s="231">
        <v>0</v>
      </c>
      <c r="R168" s="231">
        <f>Q168*H168</f>
        <v>0</v>
      </c>
      <c r="S168" s="231">
        <v>0</v>
      </c>
      <c r="T168" s="232">
        <f>S168*H168</f>
        <v>0</v>
      </c>
      <c r="AR168" s="233" t="s">
        <v>1443</v>
      </c>
      <c r="AT168" s="233" t="s">
        <v>144</v>
      </c>
      <c r="AU168" s="233" t="s">
        <v>86</v>
      </c>
      <c r="AY168" s="16" t="s">
        <v>141</v>
      </c>
      <c r="BE168" s="234">
        <f>IF(N168="základní",J168,0)</f>
        <v>0</v>
      </c>
      <c r="BF168" s="234">
        <f>IF(N168="snížená",J168,0)</f>
        <v>0</v>
      </c>
      <c r="BG168" s="234">
        <f>IF(N168="zákl. přenesená",J168,0)</f>
        <v>0</v>
      </c>
      <c r="BH168" s="234">
        <f>IF(N168="sníž. přenesená",J168,0)</f>
        <v>0</v>
      </c>
      <c r="BI168" s="234">
        <f>IF(N168="nulová",J168,0)</f>
        <v>0</v>
      </c>
      <c r="BJ168" s="16" t="s">
        <v>84</v>
      </c>
      <c r="BK168" s="234">
        <f>ROUND(I168*H168,2)</f>
        <v>0</v>
      </c>
      <c r="BL168" s="16" t="s">
        <v>1443</v>
      </c>
      <c r="BM168" s="233" t="s">
        <v>1496</v>
      </c>
    </row>
    <row r="169" s="1" customFormat="1">
      <c r="B169" s="37"/>
      <c r="C169" s="38"/>
      <c r="D169" s="237" t="s">
        <v>1143</v>
      </c>
      <c r="E169" s="38"/>
      <c r="F169" s="286" t="s">
        <v>1497</v>
      </c>
      <c r="G169" s="38"/>
      <c r="H169" s="38"/>
      <c r="I169" s="138"/>
      <c r="J169" s="38"/>
      <c r="K169" s="38"/>
      <c r="L169" s="42"/>
      <c r="M169" s="287"/>
      <c r="N169" s="85"/>
      <c r="O169" s="85"/>
      <c r="P169" s="85"/>
      <c r="Q169" s="85"/>
      <c r="R169" s="85"/>
      <c r="S169" s="85"/>
      <c r="T169" s="86"/>
      <c r="AT169" s="16" t="s">
        <v>1143</v>
      </c>
      <c r="AU169" s="16" t="s">
        <v>86</v>
      </c>
    </row>
    <row r="170" s="12" customFormat="1">
      <c r="B170" s="235"/>
      <c r="C170" s="236"/>
      <c r="D170" s="237" t="s">
        <v>150</v>
      </c>
      <c r="E170" s="238" t="s">
        <v>1</v>
      </c>
      <c r="F170" s="239" t="s">
        <v>1498</v>
      </c>
      <c r="G170" s="236"/>
      <c r="H170" s="238" t="s">
        <v>1</v>
      </c>
      <c r="I170" s="240"/>
      <c r="J170" s="236"/>
      <c r="K170" s="236"/>
      <c r="L170" s="241"/>
      <c r="M170" s="242"/>
      <c r="N170" s="243"/>
      <c r="O170" s="243"/>
      <c r="P170" s="243"/>
      <c r="Q170" s="243"/>
      <c r="R170" s="243"/>
      <c r="S170" s="243"/>
      <c r="T170" s="244"/>
      <c r="AT170" s="245" t="s">
        <v>150</v>
      </c>
      <c r="AU170" s="245" t="s">
        <v>86</v>
      </c>
      <c r="AV170" s="12" t="s">
        <v>84</v>
      </c>
      <c r="AW170" s="12" t="s">
        <v>32</v>
      </c>
      <c r="AX170" s="12" t="s">
        <v>76</v>
      </c>
      <c r="AY170" s="245" t="s">
        <v>141</v>
      </c>
    </row>
    <row r="171" s="13" customFormat="1">
      <c r="B171" s="246"/>
      <c r="C171" s="247"/>
      <c r="D171" s="237" t="s">
        <v>150</v>
      </c>
      <c r="E171" s="248" t="s">
        <v>1</v>
      </c>
      <c r="F171" s="249" t="s">
        <v>84</v>
      </c>
      <c r="G171" s="247"/>
      <c r="H171" s="250">
        <v>1</v>
      </c>
      <c r="I171" s="251"/>
      <c r="J171" s="247"/>
      <c r="K171" s="247"/>
      <c r="L171" s="252"/>
      <c r="M171" s="257"/>
      <c r="N171" s="258"/>
      <c r="O171" s="258"/>
      <c r="P171" s="258"/>
      <c r="Q171" s="258"/>
      <c r="R171" s="258"/>
      <c r="S171" s="258"/>
      <c r="T171" s="259"/>
      <c r="AT171" s="256" t="s">
        <v>150</v>
      </c>
      <c r="AU171" s="256" t="s">
        <v>86</v>
      </c>
      <c r="AV171" s="13" t="s">
        <v>86</v>
      </c>
      <c r="AW171" s="13" t="s">
        <v>32</v>
      </c>
      <c r="AX171" s="13" t="s">
        <v>76</v>
      </c>
      <c r="AY171" s="256" t="s">
        <v>141</v>
      </c>
    </row>
    <row r="172" s="14" customFormat="1">
      <c r="B172" s="260"/>
      <c r="C172" s="261"/>
      <c r="D172" s="237" t="s">
        <v>150</v>
      </c>
      <c r="E172" s="262" t="s">
        <v>1</v>
      </c>
      <c r="F172" s="263" t="s">
        <v>183</v>
      </c>
      <c r="G172" s="261"/>
      <c r="H172" s="264">
        <v>1</v>
      </c>
      <c r="I172" s="265"/>
      <c r="J172" s="261"/>
      <c r="K172" s="261"/>
      <c r="L172" s="266"/>
      <c r="M172" s="267"/>
      <c r="N172" s="268"/>
      <c r="O172" s="268"/>
      <c r="P172" s="268"/>
      <c r="Q172" s="268"/>
      <c r="R172" s="268"/>
      <c r="S172" s="268"/>
      <c r="T172" s="269"/>
      <c r="AT172" s="270" t="s">
        <v>150</v>
      </c>
      <c r="AU172" s="270" t="s">
        <v>86</v>
      </c>
      <c r="AV172" s="14" t="s">
        <v>140</v>
      </c>
      <c r="AW172" s="14" t="s">
        <v>32</v>
      </c>
      <c r="AX172" s="14" t="s">
        <v>84</v>
      </c>
      <c r="AY172" s="270" t="s">
        <v>141</v>
      </c>
    </row>
    <row r="173" s="1" customFormat="1" ht="72" customHeight="1">
      <c r="B173" s="37"/>
      <c r="C173" s="222" t="s">
        <v>252</v>
      </c>
      <c r="D173" s="222" t="s">
        <v>144</v>
      </c>
      <c r="E173" s="223" t="s">
        <v>1499</v>
      </c>
      <c r="F173" s="224" t="s">
        <v>1500</v>
      </c>
      <c r="G173" s="225" t="s">
        <v>147</v>
      </c>
      <c r="H173" s="226">
        <v>1</v>
      </c>
      <c r="I173" s="227"/>
      <c r="J173" s="228">
        <f>ROUND(I173*H173,2)</f>
        <v>0</v>
      </c>
      <c r="K173" s="224" t="s">
        <v>177</v>
      </c>
      <c r="L173" s="42"/>
      <c r="M173" s="229" t="s">
        <v>1</v>
      </c>
      <c r="N173" s="230" t="s">
        <v>41</v>
      </c>
      <c r="O173" s="85"/>
      <c r="P173" s="231">
        <f>O173*H173</f>
        <v>0</v>
      </c>
      <c r="Q173" s="231">
        <v>0.0099000000000000008</v>
      </c>
      <c r="R173" s="231">
        <f>Q173*H173</f>
        <v>0.0099000000000000008</v>
      </c>
      <c r="S173" s="231">
        <v>0</v>
      </c>
      <c r="T173" s="232">
        <f>S173*H173</f>
        <v>0</v>
      </c>
      <c r="AR173" s="233" t="s">
        <v>140</v>
      </c>
      <c r="AT173" s="233" t="s">
        <v>144</v>
      </c>
      <c r="AU173" s="233" t="s">
        <v>86</v>
      </c>
      <c r="AY173" s="16" t="s">
        <v>141</v>
      </c>
      <c r="BE173" s="234">
        <f>IF(N173="základní",J173,0)</f>
        <v>0</v>
      </c>
      <c r="BF173" s="234">
        <f>IF(N173="snížená",J173,0)</f>
        <v>0</v>
      </c>
      <c r="BG173" s="234">
        <f>IF(N173="zákl. přenesená",J173,0)</f>
        <v>0</v>
      </c>
      <c r="BH173" s="234">
        <f>IF(N173="sníž. přenesená",J173,0)</f>
        <v>0</v>
      </c>
      <c r="BI173" s="234">
        <f>IF(N173="nulová",J173,0)</f>
        <v>0</v>
      </c>
      <c r="BJ173" s="16" t="s">
        <v>84</v>
      </c>
      <c r="BK173" s="234">
        <f>ROUND(I173*H173,2)</f>
        <v>0</v>
      </c>
      <c r="BL173" s="16" t="s">
        <v>140</v>
      </c>
      <c r="BM173" s="233" t="s">
        <v>1501</v>
      </c>
    </row>
    <row r="174" s="1" customFormat="1">
      <c r="B174" s="37"/>
      <c r="C174" s="38"/>
      <c r="D174" s="237" t="s">
        <v>1143</v>
      </c>
      <c r="E174" s="38"/>
      <c r="F174" s="286" t="s">
        <v>1502</v>
      </c>
      <c r="G174" s="38"/>
      <c r="H174" s="38"/>
      <c r="I174" s="138"/>
      <c r="J174" s="38"/>
      <c r="K174" s="38"/>
      <c r="L174" s="42"/>
      <c r="M174" s="287"/>
      <c r="N174" s="85"/>
      <c r="O174" s="85"/>
      <c r="P174" s="85"/>
      <c r="Q174" s="85"/>
      <c r="R174" s="85"/>
      <c r="S174" s="85"/>
      <c r="T174" s="86"/>
      <c r="AT174" s="16" t="s">
        <v>1143</v>
      </c>
      <c r="AU174" s="16" t="s">
        <v>86</v>
      </c>
    </row>
    <row r="175" s="12" customFormat="1">
      <c r="B175" s="235"/>
      <c r="C175" s="236"/>
      <c r="D175" s="237" t="s">
        <v>150</v>
      </c>
      <c r="E175" s="238" t="s">
        <v>1</v>
      </c>
      <c r="F175" s="239" t="s">
        <v>1503</v>
      </c>
      <c r="G175" s="236"/>
      <c r="H175" s="238" t="s">
        <v>1</v>
      </c>
      <c r="I175" s="240"/>
      <c r="J175" s="236"/>
      <c r="K175" s="236"/>
      <c r="L175" s="241"/>
      <c r="M175" s="242"/>
      <c r="N175" s="243"/>
      <c r="O175" s="243"/>
      <c r="P175" s="243"/>
      <c r="Q175" s="243"/>
      <c r="R175" s="243"/>
      <c r="S175" s="243"/>
      <c r="T175" s="244"/>
      <c r="AT175" s="245" t="s">
        <v>150</v>
      </c>
      <c r="AU175" s="245" t="s">
        <v>86</v>
      </c>
      <c r="AV175" s="12" t="s">
        <v>84</v>
      </c>
      <c r="AW175" s="12" t="s">
        <v>32</v>
      </c>
      <c r="AX175" s="12" t="s">
        <v>76</v>
      </c>
      <c r="AY175" s="245" t="s">
        <v>141</v>
      </c>
    </row>
    <row r="176" s="13" customFormat="1">
      <c r="B176" s="246"/>
      <c r="C176" s="247"/>
      <c r="D176" s="237" t="s">
        <v>150</v>
      </c>
      <c r="E176" s="248" t="s">
        <v>1</v>
      </c>
      <c r="F176" s="249" t="s">
        <v>84</v>
      </c>
      <c r="G176" s="247"/>
      <c r="H176" s="250">
        <v>1</v>
      </c>
      <c r="I176" s="251"/>
      <c r="J176" s="247"/>
      <c r="K176" s="247"/>
      <c r="L176" s="252"/>
      <c r="M176" s="257"/>
      <c r="N176" s="258"/>
      <c r="O176" s="258"/>
      <c r="P176" s="258"/>
      <c r="Q176" s="258"/>
      <c r="R176" s="258"/>
      <c r="S176" s="258"/>
      <c r="T176" s="259"/>
      <c r="AT176" s="256" t="s">
        <v>150</v>
      </c>
      <c r="AU176" s="256" t="s">
        <v>86</v>
      </c>
      <c r="AV176" s="13" t="s">
        <v>86</v>
      </c>
      <c r="AW176" s="13" t="s">
        <v>32</v>
      </c>
      <c r="AX176" s="13" t="s">
        <v>76</v>
      </c>
      <c r="AY176" s="256" t="s">
        <v>141</v>
      </c>
    </row>
    <row r="177" s="14" customFormat="1">
      <c r="B177" s="260"/>
      <c r="C177" s="261"/>
      <c r="D177" s="237" t="s">
        <v>150</v>
      </c>
      <c r="E177" s="262" t="s">
        <v>1</v>
      </c>
      <c r="F177" s="263" t="s">
        <v>183</v>
      </c>
      <c r="G177" s="261"/>
      <c r="H177" s="264">
        <v>1</v>
      </c>
      <c r="I177" s="265"/>
      <c r="J177" s="261"/>
      <c r="K177" s="261"/>
      <c r="L177" s="266"/>
      <c r="M177" s="291"/>
      <c r="N177" s="292"/>
      <c r="O177" s="292"/>
      <c r="P177" s="292"/>
      <c r="Q177" s="292"/>
      <c r="R177" s="292"/>
      <c r="S177" s="292"/>
      <c r="T177" s="293"/>
      <c r="AT177" s="270" t="s">
        <v>150</v>
      </c>
      <c r="AU177" s="270" t="s">
        <v>86</v>
      </c>
      <c r="AV177" s="14" t="s">
        <v>140</v>
      </c>
      <c r="AW177" s="14" t="s">
        <v>32</v>
      </c>
      <c r="AX177" s="14" t="s">
        <v>84</v>
      </c>
      <c r="AY177" s="270" t="s">
        <v>141</v>
      </c>
    </row>
    <row r="178" s="1" customFormat="1" ht="6.96" customHeight="1">
      <c r="B178" s="60"/>
      <c r="C178" s="61"/>
      <c r="D178" s="61"/>
      <c r="E178" s="61"/>
      <c r="F178" s="61"/>
      <c r="G178" s="61"/>
      <c r="H178" s="61"/>
      <c r="I178" s="172"/>
      <c r="J178" s="61"/>
      <c r="K178" s="61"/>
      <c r="L178" s="42"/>
    </row>
  </sheetData>
  <sheetProtection sheet="1" autoFilter="0" formatColumns="0" formatRows="0" objects="1" scenarios="1" spinCount="100000" saltValue="pdC1CYnOjoaG2RKtgDybJH39MkULH9rdDLGlAn2HeED3QPTJh5eN+qebVhllyRrKUzSiSuMdiRgSAdPp8WpPhw==" hashValue="ESWBgGRNGlygD0XAtShU2uzt5fwlEiO5gh5jTm/0CtdfxyNB0qi1TxjIUtnEUM7Ov9lprVNM02/xFEOphZKEeg==" algorithmName="SHA-512" password="CC35"/>
  <autoFilter ref="C117:K177"/>
  <mergeCells count="9">
    <mergeCell ref="E7:H7"/>
    <mergeCell ref="E9:H9"/>
    <mergeCell ref="E18:H18"/>
    <mergeCell ref="E27:H27"/>
    <mergeCell ref="E85:H85"/>
    <mergeCell ref="E87:H87"/>
    <mergeCell ref="E108:H108"/>
    <mergeCell ref="E110:H11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Vlastislav Šenkýř</dc:creator>
  <cp:lastModifiedBy>Vlastislav Šenkýř</cp:lastModifiedBy>
  <dcterms:created xsi:type="dcterms:W3CDTF">2019-07-03T11:43:38Z</dcterms:created>
  <dcterms:modified xsi:type="dcterms:W3CDTF">2019-07-03T11:43:48Z</dcterms:modified>
</cp:coreProperties>
</file>