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0" windowWidth="0" windowHeight="0"/>
  </bookViews>
  <sheets>
    <sheet name="Rekapitulace stavby" sheetId="1" r:id="rId1"/>
    <sheet name="01 - SO 01 – Výrobek nafu..." sheetId="2" r:id="rId2"/>
    <sheet name="02 - SO 02 – Areálový roz..." sheetId="3" r:id="rId3"/>
    <sheet name="03 - SO 03 - Nová přípojk..." sheetId="4" r:id="rId4"/>
    <sheet name="Pokyny pro vyplnění" sheetId="5" r:id="rId5"/>
  </sheets>
  <definedNames>
    <definedName name="_xlnm.Print_Area" localSheetId="0">'Rekapitulace stavby'!$D$4:$AO$33,'Rekapitulace stavby'!$C$39:$AQ$55</definedName>
    <definedName name="_xlnm.Print_Titles" localSheetId="0">'Rekapitulace stavby'!$49:$49</definedName>
    <definedName name="_xlnm._FilterDatabase" localSheetId="1" hidden="1">'01 - SO 01 – Výrobek nafu...'!$C$76:$K$90</definedName>
    <definedName name="_xlnm.Print_Area" localSheetId="1">'01 - SO 01 – Výrobek nafu...'!$C$4:$J$36,'01 - SO 01 – Výrobek nafu...'!$C$42:$J$58,'01 - SO 01 – Výrobek nafu...'!$C$64:$K$90</definedName>
    <definedName name="_xlnm.Print_Titles" localSheetId="1">'01 - SO 01 – Výrobek nafu...'!$76:$76</definedName>
    <definedName name="_xlnm._FilterDatabase" localSheetId="2" hidden="1">'02 - SO 02 – Areálový roz...'!$C$89:$K$149</definedName>
    <definedName name="_xlnm.Print_Area" localSheetId="2">'02 - SO 02 – Areálový roz...'!$C$4:$J$36,'02 - SO 02 – Areálový roz...'!$C$42:$J$71,'02 - SO 02 – Areálový roz...'!$C$77:$K$149</definedName>
    <definedName name="_xlnm.Print_Titles" localSheetId="2">'02 - SO 02 – Areálový roz...'!$89:$89</definedName>
    <definedName name="_xlnm._FilterDatabase" localSheetId="3" hidden="1">'03 - SO 03 - Nová přípojk...'!$C$81:$K$125</definedName>
    <definedName name="_xlnm.Print_Area" localSheetId="3">'03 - SO 03 - Nová přípojk...'!$C$4:$J$36,'03 - SO 03 - Nová přípojk...'!$C$42:$J$63,'03 - SO 03 - Nová přípojk...'!$C$69:$K$125</definedName>
    <definedName name="_xlnm.Print_Titles" localSheetId="3">'03 - SO 03 - Nová přípojk...'!$81:$81</definedName>
    <definedName name="_xlnm.Print_Area" localSheetId="4">'Pokyny pro vyplnění'!$B$2:$K$69,'Pokyny pro vyplnění'!$B$72:$K$116,'Pokyny pro vyplnění'!$B$119:$K$188,'Pokyny pro vyplnění'!$B$196:$K$216</definedName>
  </definedNames>
  <calcPr/>
</workbook>
</file>

<file path=xl/calcChain.xml><?xml version="1.0" encoding="utf-8"?>
<calcChain xmlns="http://schemas.openxmlformats.org/spreadsheetml/2006/main">
  <c i="1" r="AY54"/>
  <c r="AX54"/>
  <c i="4" r="BI125"/>
  <c r="BH125"/>
  <c r="BG125"/>
  <c r="BF125"/>
  <c r="T125"/>
  <c r="R125"/>
  <c r="P125"/>
  <c r="BK125"/>
  <c r="J125"/>
  <c r="BE125"/>
  <c r="BI124"/>
  <c r="BH124"/>
  <c r="BG124"/>
  <c r="BF124"/>
  <c r="T124"/>
  <c r="T123"/>
  <c r="R124"/>
  <c r="R123"/>
  <c r="P124"/>
  <c r="P123"/>
  <c r="BK124"/>
  <c r="BK123"/>
  <c r="J123"/>
  <c r="J124"/>
  <c r="BE124"/>
  <c r="J62"/>
  <c r="BI122"/>
  <c r="BH122"/>
  <c r="BG122"/>
  <c r="BF122"/>
  <c r="T122"/>
  <c r="T121"/>
  <c r="R122"/>
  <c r="R121"/>
  <c r="P122"/>
  <c r="P121"/>
  <c r="BK122"/>
  <c r="BK121"/>
  <c r="J121"/>
  <c r="J122"/>
  <c r="BE122"/>
  <c r="J61"/>
  <c r="BI120"/>
  <c r="BH120"/>
  <c r="BG120"/>
  <c r="BF120"/>
  <c r="T120"/>
  <c r="T119"/>
  <c r="R120"/>
  <c r="R119"/>
  <c r="P120"/>
  <c r="P119"/>
  <c r="BK120"/>
  <c r="BK119"/>
  <c r="J119"/>
  <c r="J120"/>
  <c r="BE120"/>
  <c r="J60"/>
  <c r="BI118"/>
  <c r="BH118"/>
  <c r="BG118"/>
  <c r="BF118"/>
  <c r="T118"/>
  <c r="R118"/>
  <c r="P118"/>
  <c r="BK118"/>
  <c r="J118"/>
  <c r="BE118"/>
  <c r="BI117"/>
  <c r="BH117"/>
  <c r="BG117"/>
  <c r="BF117"/>
  <c r="T117"/>
  <c r="R117"/>
  <c r="P117"/>
  <c r="BK117"/>
  <c r="J117"/>
  <c r="BE117"/>
  <c r="BI116"/>
  <c r="BH116"/>
  <c r="BG116"/>
  <c r="BF116"/>
  <c r="T116"/>
  <c r="R116"/>
  <c r="P116"/>
  <c r="BK116"/>
  <c r="J116"/>
  <c r="BE116"/>
  <c r="BI115"/>
  <c r="BH115"/>
  <c r="BG115"/>
  <c r="BF115"/>
  <c r="T115"/>
  <c r="R115"/>
  <c r="P115"/>
  <c r="BK115"/>
  <c r="J115"/>
  <c r="BE115"/>
  <c r="BI114"/>
  <c r="BH114"/>
  <c r="BG114"/>
  <c r="BF114"/>
  <c r="T114"/>
  <c r="R114"/>
  <c r="P114"/>
  <c r="BK114"/>
  <c r="J114"/>
  <c r="BE114"/>
  <c r="BI113"/>
  <c r="BH113"/>
  <c r="BG113"/>
  <c r="BF113"/>
  <c r="T113"/>
  <c r="R113"/>
  <c r="P113"/>
  <c r="BK113"/>
  <c r="J113"/>
  <c r="BE113"/>
  <c r="BI112"/>
  <c r="BH112"/>
  <c r="BG112"/>
  <c r="BF112"/>
  <c r="T112"/>
  <c r="R112"/>
  <c r="P112"/>
  <c r="BK112"/>
  <c r="J112"/>
  <c r="BE112"/>
  <c r="BI111"/>
  <c r="BH111"/>
  <c r="BG111"/>
  <c r="BF111"/>
  <c r="T111"/>
  <c r="R111"/>
  <c r="P111"/>
  <c r="BK111"/>
  <c r="J111"/>
  <c r="BE111"/>
  <c r="BI110"/>
  <c r="BH110"/>
  <c r="BG110"/>
  <c r="BF110"/>
  <c r="T110"/>
  <c r="R110"/>
  <c r="P110"/>
  <c r="BK110"/>
  <c r="J110"/>
  <c r="BE110"/>
  <c r="BI109"/>
  <c r="BH109"/>
  <c r="BG109"/>
  <c r="BF109"/>
  <c r="T109"/>
  <c r="R109"/>
  <c r="P109"/>
  <c r="BK109"/>
  <c r="J109"/>
  <c r="BE109"/>
  <c r="BI108"/>
  <c r="BH108"/>
  <c r="BG108"/>
  <c r="BF108"/>
  <c r="T108"/>
  <c r="R108"/>
  <c r="P108"/>
  <c r="BK108"/>
  <c r="J108"/>
  <c r="BE108"/>
  <c r="BI107"/>
  <c r="BH107"/>
  <c r="BG107"/>
  <c r="BF107"/>
  <c r="T107"/>
  <c r="R107"/>
  <c r="P107"/>
  <c r="BK107"/>
  <c r="J107"/>
  <c r="BE107"/>
  <c r="BI106"/>
  <c r="BH106"/>
  <c r="BG106"/>
  <c r="BF106"/>
  <c r="T106"/>
  <c r="R106"/>
  <c r="P106"/>
  <c r="BK106"/>
  <c r="J106"/>
  <c r="BE106"/>
  <c r="BI105"/>
  <c r="BH105"/>
  <c r="BG105"/>
  <c r="BF105"/>
  <c r="T105"/>
  <c r="R105"/>
  <c r="P105"/>
  <c r="BK105"/>
  <c r="J105"/>
  <c r="BE105"/>
  <c r="BI104"/>
  <c r="BH104"/>
  <c r="BG104"/>
  <c r="BF104"/>
  <c r="T104"/>
  <c r="R104"/>
  <c r="P104"/>
  <c r="BK104"/>
  <c r="J104"/>
  <c r="BE104"/>
  <c r="BI103"/>
  <c r="BH103"/>
  <c r="BG103"/>
  <c r="BF103"/>
  <c r="T103"/>
  <c r="R103"/>
  <c r="P103"/>
  <c r="BK103"/>
  <c r="J103"/>
  <c r="BE103"/>
  <c r="BI102"/>
  <c r="BH102"/>
  <c r="BG102"/>
  <c r="BF102"/>
  <c r="T102"/>
  <c r="R102"/>
  <c r="P102"/>
  <c r="BK102"/>
  <c r="J102"/>
  <c r="BE102"/>
  <c r="BI101"/>
  <c r="BH101"/>
  <c r="BG101"/>
  <c r="BF101"/>
  <c r="T101"/>
  <c r="R101"/>
  <c r="P101"/>
  <c r="BK101"/>
  <c r="J101"/>
  <c r="BE101"/>
  <c r="BI100"/>
  <c r="BH100"/>
  <c r="BG100"/>
  <c r="BF100"/>
  <c r="T100"/>
  <c r="R100"/>
  <c r="P100"/>
  <c r="BK100"/>
  <c r="J100"/>
  <c r="BE100"/>
  <c r="BI99"/>
  <c r="BH99"/>
  <c r="BG99"/>
  <c r="BF99"/>
  <c r="T99"/>
  <c r="R99"/>
  <c r="P99"/>
  <c r="BK99"/>
  <c r="J99"/>
  <c r="BE99"/>
  <c r="BI98"/>
  <c r="BH98"/>
  <c r="BG98"/>
  <c r="BF98"/>
  <c r="T98"/>
  <c r="R98"/>
  <c r="P98"/>
  <c r="BK98"/>
  <c r="J98"/>
  <c r="BE98"/>
  <c r="BI97"/>
  <c r="BH97"/>
  <c r="BG97"/>
  <c r="BF97"/>
  <c r="T97"/>
  <c r="R97"/>
  <c r="P97"/>
  <c r="BK97"/>
  <c r="J97"/>
  <c r="BE97"/>
  <c r="BI96"/>
  <c r="BH96"/>
  <c r="BG96"/>
  <c r="BF96"/>
  <c r="T96"/>
  <c r="T95"/>
  <c r="R96"/>
  <c r="R95"/>
  <c r="P96"/>
  <c r="P95"/>
  <c r="BK96"/>
  <c r="BK95"/>
  <c r="J95"/>
  <c r="J96"/>
  <c r="BE96"/>
  <c r="J59"/>
  <c r="BI94"/>
  <c r="BH94"/>
  <c r="BG94"/>
  <c r="BF94"/>
  <c r="T94"/>
  <c r="T93"/>
  <c r="R94"/>
  <c r="R93"/>
  <c r="P94"/>
  <c r="P93"/>
  <c r="BK94"/>
  <c r="BK93"/>
  <c r="J93"/>
  <c r="J94"/>
  <c r="BE94"/>
  <c r="J58"/>
  <c r="BI92"/>
  <c r="BH92"/>
  <c r="BG92"/>
  <c r="BF92"/>
  <c r="T92"/>
  <c r="R92"/>
  <c r="P92"/>
  <c r="BK92"/>
  <c r="J92"/>
  <c r="BE92"/>
  <c r="BI91"/>
  <c r="BH91"/>
  <c r="BG91"/>
  <c r="BF91"/>
  <c r="T91"/>
  <c r="R91"/>
  <c r="P91"/>
  <c r="BK91"/>
  <c r="J91"/>
  <c r="BE91"/>
  <c r="BI90"/>
  <c r="BH90"/>
  <c r="BG90"/>
  <c r="BF90"/>
  <c r="T90"/>
  <c r="R90"/>
  <c r="P90"/>
  <c r="BK90"/>
  <c r="J90"/>
  <c r="BE90"/>
  <c r="BI89"/>
  <c r="BH89"/>
  <c r="BG89"/>
  <c r="BF89"/>
  <c r="T89"/>
  <c r="R89"/>
  <c r="P89"/>
  <c r="BK89"/>
  <c r="J89"/>
  <c r="BE89"/>
  <c r="BI88"/>
  <c r="BH88"/>
  <c r="BG88"/>
  <c r="BF88"/>
  <c r="T88"/>
  <c r="R88"/>
  <c r="P88"/>
  <c r="BK88"/>
  <c r="J88"/>
  <c r="BE88"/>
  <c r="BI87"/>
  <c r="BH87"/>
  <c r="BG87"/>
  <c r="BF87"/>
  <c r="T87"/>
  <c r="R87"/>
  <c r="P87"/>
  <c r="BK87"/>
  <c r="J87"/>
  <c r="BE87"/>
  <c r="BI86"/>
  <c r="BH86"/>
  <c r="BG86"/>
  <c r="BF86"/>
  <c r="T86"/>
  <c r="R86"/>
  <c r="P86"/>
  <c r="BK86"/>
  <c r="J86"/>
  <c r="BE86"/>
  <c r="BI85"/>
  <c r="BH85"/>
  <c r="BG85"/>
  <c r="BF85"/>
  <c r="T85"/>
  <c r="R85"/>
  <c r="P85"/>
  <c r="BK85"/>
  <c r="J85"/>
  <c r="BE85"/>
  <c r="BI84"/>
  <c r="F34"/>
  <c i="1" r="BD54"/>
  <c i="4" r="BH84"/>
  <c r="F33"/>
  <c i="1" r="BC54"/>
  <c i="4" r="BG84"/>
  <c r="F32"/>
  <c i="1" r="BB54"/>
  <c i="4" r="BF84"/>
  <c r="J31"/>
  <c i="1" r="AW54"/>
  <c i="4" r="F31"/>
  <c i="1" r="BA54"/>
  <c i="4" r="T84"/>
  <c r="T83"/>
  <c r="T82"/>
  <c r="R84"/>
  <c r="R83"/>
  <c r="R82"/>
  <c r="P84"/>
  <c r="P83"/>
  <c r="P82"/>
  <c i="1" r="AU54"/>
  <c i="4" r="BK84"/>
  <c r="BK83"/>
  <c r="J83"/>
  <c r="BK82"/>
  <c r="J82"/>
  <c r="J56"/>
  <c r="J27"/>
  <c i="1" r="AG54"/>
  <c i="4" r="J84"/>
  <c r="BE84"/>
  <c r="J30"/>
  <c i="1" r="AV54"/>
  <c i="4" r="F30"/>
  <c i="1" r="AZ54"/>
  <c i="4" r="J57"/>
  <c r="F76"/>
  <c r="E74"/>
  <c r="F49"/>
  <c r="E47"/>
  <c r="J36"/>
  <c r="J21"/>
  <c r="E21"/>
  <c r="J78"/>
  <c r="J51"/>
  <c r="J20"/>
  <c r="J18"/>
  <c r="E18"/>
  <c r="F79"/>
  <c r="F52"/>
  <c r="J17"/>
  <c r="J15"/>
  <c r="E15"/>
  <c r="F78"/>
  <c r="F51"/>
  <c r="J14"/>
  <c r="J12"/>
  <c r="J76"/>
  <c r="J49"/>
  <c r="E7"/>
  <c r="E72"/>
  <c r="E45"/>
  <c i="1" r="AY53"/>
  <c r="AX53"/>
  <c i="3" r="BI149"/>
  <c r="BH149"/>
  <c r="BG149"/>
  <c r="BF149"/>
  <c r="T149"/>
  <c r="R149"/>
  <c r="P149"/>
  <c r="BK149"/>
  <c r="J149"/>
  <c r="BE149"/>
  <c r="BI148"/>
  <c r="BH148"/>
  <c r="BG148"/>
  <c r="BF148"/>
  <c r="T148"/>
  <c r="T147"/>
  <c r="R148"/>
  <c r="R147"/>
  <c r="P148"/>
  <c r="P147"/>
  <c r="BK148"/>
  <c r="BK147"/>
  <c r="J147"/>
  <c r="J148"/>
  <c r="BE148"/>
  <c r="J70"/>
  <c r="BI146"/>
  <c r="BH146"/>
  <c r="BG146"/>
  <c r="BF146"/>
  <c r="T146"/>
  <c r="R146"/>
  <c r="P146"/>
  <c r="BK146"/>
  <c r="J146"/>
  <c r="BE146"/>
  <c r="BI145"/>
  <c r="BH145"/>
  <c r="BG145"/>
  <c r="BF145"/>
  <c r="T145"/>
  <c r="R145"/>
  <c r="P145"/>
  <c r="BK145"/>
  <c r="J145"/>
  <c r="BE145"/>
  <c r="BI144"/>
  <c r="BH144"/>
  <c r="BG144"/>
  <c r="BF144"/>
  <c r="T144"/>
  <c r="T143"/>
  <c r="R144"/>
  <c r="R143"/>
  <c r="P144"/>
  <c r="P143"/>
  <c r="BK144"/>
  <c r="BK143"/>
  <c r="J143"/>
  <c r="J144"/>
  <c r="BE144"/>
  <c r="J69"/>
  <c r="BI142"/>
  <c r="BH142"/>
  <c r="BG142"/>
  <c r="BF142"/>
  <c r="T142"/>
  <c r="T141"/>
  <c r="R142"/>
  <c r="R141"/>
  <c r="P142"/>
  <c r="P141"/>
  <c r="BK142"/>
  <c r="BK141"/>
  <c r="J141"/>
  <c r="J142"/>
  <c r="BE142"/>
  <c r="J68"/>
  <c r="BI140"/>
  <c r="BH140"/>
  <c r="BG140"/>
  <c r="BF140"/>
  <c r="T140"/>
  <c r="R140"/>
  <c r="P140"/>
  <c r="BK140"/>
  <c r="J140"/>
  <c r="BE140"/>
  <c r="BI139"/>
  <c r="BH139"/>
  <c r="BG139"/>
  <c r="BF139"/>
  <c r="T139"/>
  <c r="T138"/>
  <c r="T137"/>
  <c r="R139"/>
  <c r="R138"/>
  <c r="R137"/>
  <c r="P139"/>
  <c r="P138"/>
  <c r="P137"/>
  <c r="BK139"/>
  <c r="BK138"/>
  <c r="J138"/>
  <c r="BK137"/>
  <c r="J137"/>
  <c r="J139"/>
  <c r="BE139"/>
  <c r="J67"/>
  <c r="J66"/>
  <c r="BI136"/>
  <c r="BH136"/>
  <c r="BG136"/>
  <c r="BF136"/>
  <c r="T136"/>
  <c r="T135"/>
  <c r="R136"/>
  <c r="R135"/>
  <c r="P136"/>
  <c r="P135"/>
  <c r="BK136"/>
  <c r="BK135"/>
  <c r="J135"/>
  <c r="J136"/>
  <c r="BE136"/>
  <c r="J65"/>
  <c r="BI134"/>
  <c r="BH134"/>
  <c r="BG134"/>
  <c r="BF134"/>
  <c r="T134"/>
  <c r="T133"/>
  <c r="R134"/>
  <c r="R133"/>
  <c r="P134"/>
  <c r="P133"/>
  <c r="BK134"/>
  <c r="BK133"/>
  <c r="J133"/>
  <c r="J134"/>
  <c r="BE134"/>
  <c r="J64"/>
  <c r="BI132"/>
  <c r="BH132"/>
  <c r="BG132"/>
  <c r="BF132"/>
  <c r="T132"/>
  <c r="T131"/>
  <c r="R132"/>
  <c r="R131"/>
  <c r="P132"/>
  <c r="P131"/>
  <c r="BK132"/>
  <c r="BK131"/>
  <c r="J131"/>
  <c r="J132"/>
  <c r="BE132"/>
  <c r="J63"/>
  <c r="BI130"/>
  <c r="BH130"/>
  <c r="BG130"/>
  <c r="BF130"/>
  <c r="T130"/>
  <c r="T129"/>
  <c r="R130"/>
  <c r="R129"/>
  <c r="P130"/>
  <c r="P129"/>
  <c r="BK130"/>
  <c r="BK129"/>
  <c r="J129"/>
  <c r="J130"/>
  <c r="BE130"/>
  <c r="J62"/>
  <c r="BI128"/>
  <c r="BH128"/>
  <c r="BG128"/>
  <c r="BF128"/>
  <c r="T128"/>
  <c r="R128"/>
  <c r="P128"/>
  <c r="BK128"/>
  <c r="J128"/>
  <c r="BE128"/>
  <c r="BI127"/>
  <c r="BH127"/>
  <c r="BG127"/>
  <c r="BF127"/>
  <c r="T127"/>
  <c r="R127"/>
  <c r="P127"/>
  <c r="BK127"/>
  <c r="J127"/>
  <c r="BE127"/>
  <c r="BI126"/>
  <c r="BH126"/>
  <c r="BG126"/>
  <c r="BF126"/>
  <c r="T126"/>
  <c r="R126"/>
  <c r="P126"/>
  <c r="BK126"/>
  <c r="J126"/>
  <c r="BE126"/>
  <c r="BI125"/>
  <c r="BH125"/>
  <c r="BG125"/>
  <c r="BF125"/>
  <c r="T125"/>
  <c r="R125"/>
  <c r="P125"/>
  <c r="BK125"/>
  <c r="J125"/>
  <c r="BE125"/>
  <c r="BI124"/>
  <c r="BH124"/>
  <c r="BG124"/>
  <c r="BF124"/>
  <c r="T124"/>
  <c r="R124"/>
  <c r="P124"/>
  <c r="BK124"/>
  <c r="J124"/>
  <c r="BE124"/>
  <c r="BI123"/>
  <c r="BH123"/>
  <c r="BG123"/>
  <c r="BF123"/>
  <c r="T123"/>
  <c r="R123"/>
  <c r="P123"/>
  <c r="BK123"/>
  <c r="J123"/>
  <c r="BE123"/>
  <c r="BI122"/>
  <c r="BH122"/>
  <c r="BG122"/>
  <c r="BF122"/>
  <c r="T122"/>
  <c r="R122"/>
  <c r="P122"/>
  <c r="BK122"/>
  <c r="J122"/>
  <c r="BE122"/>
  <c r="BI121"/>
  <c r="BH121"/>
  <c r="BG121"/>
  <c r="BF121"/>
  <c r="T121"/>
  <c r="R121"/>
  <c r="P121"/>
  <c r="BK121"/>
  <c r="J121"/>
  <c r="BE121"/>
  <c r="BI120"/>
  <c r="BH120"/>
  <c r="BG120"/>
  <c r="BF120"/>
  <c r="T120"/>
  <c r="R120"/>
  <c r="P120"/>
  <c r="BK120"/>
  <c r="J120"/>
  <c r="BE120"/>
  <c r="BI119"/>
  <c r="BH119"/>
  <c r="BG119"/>
  <c r="BF119"/>
  <c r="T119"/>
  <c r="R119"/>
  <c r="P119"/>
  <c r="BK119"/>
  <c r="J119"/>
  <c r="BE119"/>
  <c r="BI118"/>
  <c r="BH118"/>
  <c r="BG118"/>
  <c r="BF118"/>
  <c r="T118"/>
  <c r="R118"/>
  <c r="P118"/>
  <c r="BK118"/>
  <c r="J118"/>
  <c r="BE118"/>
  <c r="BI117"/>
  <c r="BH117"/>
  <c r="BG117"/>
  <c r="BF117"/>
  <c r="T117"/>
  <c r="T116"/>
  <c r="R117"/>
  <c r="R116"/>
  <c r="P117"/>
  <c r="P116"/>
  <c r="BK117"/>
  <c r="BK116"/>
  <c r="J116"/>
  <c r="J117"/>
  <c r="BE117"/>
  <c r="J61"/>
  <c r="BI115"/>
  <c r="BH115"/>
  <c r="BG115"/>
  <c r="BF115"/>
  <c r="T115"/>
  <c r="R115"/>
  <c r="P115"/>
  <c r="BK115"/>
  <c r="J115"/>
  <c r="BE115"/>
  <c r="BI114"/>
  <c r="BH114"/>
  <c r="BG114"/>
  <c r="BF114"/>
  <c r="T114"/>
  <c r="R114"/>
  <c r="P114"/>
  <c r="BK114"/>
  <c r="J114"/>
  <c r="BE114"/>
  <c r="BI113"/>
  <c r="BH113"/>
  <c r="BG113"/>
  <c r="BF113"/>
  <c r="T113"/>
  <c r="R113"/>
  <c r="P113"/>
  <c r="BK113"/>
  <c r="J113"/>
  <c r="BE113"/>
  <c r="BI112"/>
  <c r="BH112"/>
  <c r="BG112"/>
  <c r="BF112"/>
  <c r="T112"/>
  <c r="T111"/>
  <c r="R112"/>
  <c r="R111"/>
  <c r="P112"/>
  <c r="P111"/>
  <c r="BK112"/>
  <c r="BK111"/>
  <c r="J111"/>
  <c r="J112"/>
  <c r="BE112"/>
  <c r="J60"/>
  <c r="BI110"/>
  <c r="BH110"/>
  <c r="BG110"/>
  <c r="BF110"/>
  <c r="T110"/>
  <c r="R110"/>
  <c r="P110"/>
  <c r="BK110"/>
  <c r="J110"/>
  <c r="BE110"/>
  <c r="BI109"/>
  <c r="BH109"/>
  <c r="BG109"/>
  <c r="BF109"/>
  <c r="T109"/>
  <c r="T108"/>
  <c r="R109"/>
  <c r="R108"/>
  <c r="P109"/>
  <c r="P108"/>
  <c r="BK109"/>
  <c r="BK108"/>
  <c r="J108"/>
  <c r="J109"/>
  <c r="BE109"/>
  <c r="J59"/>
  <c r="BI107"/>
  <c r="BH107"/>
  <c r="BG107"/>
  <c r="BF107"/>
  <c r="T107"/>
  <c r="R107"/>
  <c r="P107"/>
  <c r="BK107"/>
  <c r="J107"/>
  <c r="BE107"/>
  <c r="BI106"/>
  <c r="BH106"/>
  <c r="BG106"/>
  <c r="BF106"/>
  <c r="T106"/>
  <c r="R106"/>
  <c r="P106"/>
  <c r="BK106"/>
  <c r="J106"/>
  <c r="BE106"/>
  <c r="BI105"/>
  <c r="BH105"/>
  <c r="BG105"/>
  <c r="BF105"/>
  <c r="T105"/>
  <c r="R105"/>
  <c r="P105"/>
  <c r="BK105"/>
  <c r="J105"/>
  <c r="BE105"/>
  <c r="BI104"/>
  <c r="BH104"/>
  <c r="BG104"/>
  <c r="BF104"/>
  <c r="T104"/>
  <c r="R104"/>
  <c r="P104"/>
  <c r="BK104"/>
  <c r="J104"/>
  <c r="BE104"/>
  <c r="BI103"/>
  <c r="BH103"/>
  <c r="BG103"/>
  <c r="BF103"/>
  <c r="T103"/>
  <c r="R103"/>
  <c r="P103"/>
  <c r="BK103"/>
  <c r="J103"/>
  <c r="BE103"/>
  <c r="BI102"/>
  <c r="BH102"/>
  <c r="BG102"/>
  <c r="BF102"/>
  <c r="T102"/>
  <c r="R102"/>
  <c r="P102"/>
  <c r="BK102"/>
  <c r="J102"/>
  <c r="BE102"/>
  <c r="BI101"/>
  <c r="BH101"/>
  <c r="BG101"/>
  <c r="BF101"/>
  <c r="T101"/>
  <c r="R101"/>
  <c r="P101"/>
  <c r="BK101"/>
  <c r="J101"/>
  <c r="BE101"/>
  <c r="BI100"/>
  <c r="BH100"/>
  <c r="BG100"/>
  <c r="BF100"/>
  <c r="T100"/>
  <c r="R100"/>
  <c r="P100"/>
  <c r="BK100"/>
  <c r="J100"/>
  <c r="BE100"/>
  <c r="BI99"/>
  <c r="BH99"/>
  <c r="BG99"/>
  <c r="BF99"/>
  <c r="T99"/>
  <c r="R99"/>
  <c r="P99"/>
  <c r="BK99"/>
  <c r="J99"/>
  <c r="BE99"/>
  <c r="BI98"/>
  <c r="BH98"/>
  <c r="BG98"/>
  <c r="BF98"/>
  <c r="T98"/>
  <c r="R98"/>
  <c r="P98"/>
  <c r="BK98"/>
  <c r="J98"/>
  <c r="BE98"/>
  <c r="BI97"/>
  <c r="BH97"/>
  <c r="BG97"/>
  <c r="BF97"/>
  <c r="T97"/>
  <c r="R97"/>
  <c r="P97"/>
  <c r="BK97"/>
  <c r="J97"/>
  <c r="BE97"/>
  <c r="BI96"/>
  <c r="BH96"/>
  <c r="BG96"/>
  <c r="BF96"/>
  <c r="T96"/>
  <c r="R96"/>
  <c r="P96"/>
  <c r="BK96"/>
  <c r="J96"/>
  <c r="BE96"/>
  <c r="BI95"/>
  <c r="BH95"/>
  <c r="BG95"/>
  <c r="BF95"/>
  <c r="T95"/>
  <c r="T94"/>
  <c r="R95"/>
  <c r="R94"/>
  <c r="P95"/>
  <c r="P94"/>
  <c r="BK95"/>
  <c r="BK94"/>
  <c r="J94"/>
  <c r="J95"/>
  <c r="BE95"/>
  <c r="J58"/>
  <c r="BI93"/>
  <c r="BH93"/>
  <c r="BG93"/>
  <c r="BF93"/>
  <c r="T93"/>
  <c r="R93"/>
  <c r="P93"/>
  <c r="BK93"/>
  <c r="J93"/>
  <c r="BE93"/>
  <c r="BI92"/>
  <c r="F34"/>
  <c i="1" r="BD53"/>
  <c i="3" r="BH92"/>
  <c r="F33"/>
  <c i="1" r="BC53"/>
  <c i="3" r="BG92"/>
  <c r="F32"/>
  <c i="1" r="BB53"/>
  <c i="3" r="BF92"/>
  <c r="J31"/>
  <c i="1" r="AW53"/>
  <c i="3" r="F31"/>
  <c i="1" r="BA53"/>
  <c i="3" r="T92"/>
  <c r="T91"/>
  <c r="T90"/>
  <c r="R92"/>
  <c r="R91"/>
  <c r="R90"/>
  <c r="P92"/>
  <c r="P91"/>
  <c r="P90"/>
  <c i="1" r="AU53"/>
  <c i="3" r="BK92"/>
  <c r="BK91"/>
  <c r="J91"/>
  <c r="BK90"/>
  <c r="J90"/>
  <c r="J56"/>
  <c r="J27"/>
  <c i="1" r="AG53"/>
  <c i="3" r="J92"/>
  <c r="BE92"/>
  <c r="J30"/>
  <c i="1" r="AV53"/>
  <c i="3" r="F30"/>
  <c i="1" r="AZ53"/>
  <c i="3" r="J57"/>
  <c r="F84"/>
  <c r="E82"/>
  <c r="F49"/>
  <c r="E47"/>
  <c r="J36"/>
  <c r="J21"/>
  <c r="E21"/>
  <c r="J86"/>
  <c r="J51"/>
  <c r="J20"/>
  <c r="J18"/>
  <c r="E18"/>
  <c r="F87"/>
  <c r="F52"/>
  <c r="J17"/>
  <c r="J15"/>
  <c r="E15"/>
  <c r="F86"/>
  <c r="F51"/>
  <c r="J14"/>
  <c r="J12"/>
  <c r="J84"/>
  <c r="J49"/>
  <c r="E7"/>
  <c r="E80"/>
  <c r="E45"/>
  <c i="1" r="AY52"/>
  <c r="AX52"/>
  <c i="2" r="BI90"/>
  <c r="BH90"/>
  <c r="BG90"/>
  <c r="BF90"/>
  <c r="T90"/>
  <c r="R90"/>
  <c r="P90"/>
  <c r="BK90"/>
  <c r="J90"/>
  <c r="BE90"/>
  <c r="BI89"/>
  <c r="BH89"/>
  <c r="BG89"/>
  <c r="BF89"/>
  <c r="T89"/>
  <c r="R89"/>
  <c r="P89"/>
  <c r="BK89"/>
  <c r="J89"/>
  <c r="BE89"/>
  <c r="BI87"/>
  <c r="BH87"/>
  <c r="BG87"/>
  <c r="BF87"/>
  <c r="T87"/>
  <c r="R87"/>
  <c r="P87"/>
  <c r="BK87"/>
  <c r="J87"/>
  <c r="BE87"/>
  <c r="BI85"/>
  <c r="BH85"/>
  <c r="BG85"/>
  <c r="BF85"/>
  <c r="T85"/>
  <c r="R85"/>
  <c r="P85"/>
  <c r="BK85"/>
  <c r="J85"/>
  <c r="BE85"/>
  <c r="BI83"/>
  <c r="BH83"/>
  <c r="BG83"/>
  <c r="BF83"/>
  <c r="T83"/>
  <c r="R83"/>
  <c r="P83"/>
  <c r="BK83"/>
  <c r="J83"/>
  <c r="BE83"/>
  <c r="BI81"/>
  <c r="BH81"/>
  <c r="BG81"/>
  <c r="BF81"/>
  <c r="T81"/>
  <c r="R81"/>
  <c r="P81"/>
  <c r="BK81"/>
  <c r="J81"/>
  <c r="BE81"/>
  <c r="BI79"/>
  <c r="F34"/>
  <c i="1" r="BD52"/>
  <c i="2" r="BH79"/>
  <c r="F33"/>
  <c i="1" r="BC52"/>
  <c i="2" r="BG79"/>
  <c r="F32"/>
  <c i="1" r="BB52"/>
  <c i="2" r="BF79"/>
  <c r="J31"/>
  <c i="1" r="AW52"/>
  <c i="2" r="F31"/>
  <c i="1" r="BA52"/>
  <c i="2" r="T79"/>
  <c r="T78"/>
  <c r="T77"/>
  <c r="R79"/>
  <c r="R78"/>
  <c r="R77"/>
  <c r="P79"/>
  <c r="P78"/>
  <c r="P77"/>
  <c i="1" r="AU52"/>
  <c i="2" r="BK79"/>
  <c r="BK78"/>
  <c r="J78"/>
  <c r="BK77"/>
  <c r="J77"/>
  <c r="J56"/>
  <c r="J27"/>
  <c i="1" r="AG52"/>
  <c i="2" r="J79"/>
  <c r="BE79"/>
  <c r="J30"/>
  <c i="1" r="AV52"/>
  <c i="2" r="F30"/>
  <c i="1" r="AZ52"/>
  <c i="2" r="J57"/>
  <c r="F71"/>
  <c r="E69"/>
  <c r="F49"/>
  <c r="E47"/>
  <c r="J36"/>
  <c r="J21"/>
  <c r="E21"/>
  <c r="J73"/>
  <c r="J51"/>
  <c r="J20"/>
  <c r="J18"/>
  <c r="E18"/>
  <c r="F74"/>
  <c r="F52"/>
  <c r="J17"/>
  <c r="J15"/>
  <c r="E15"/>
  <c r="F73"/>
  <c r="F51"/>
  <c r="J14"/>
  <c r="J12"/>
  <c r="J71"/>
  <c r="J49"/>
  <c r="E7"/>
  <c r="E67"/>
  <c r="E45"/>
  <c i="1" r="BD51"/>
  <c r="W30"/>
  <c r="BC51"/>
  <c r="W29"/>
  <c r="BB51"/>
  <c r="W28"/>
  <c r="BA51"/>
  <c r="W27"/>
  <c r="AZ51"/>
  <c r="W26"/>
  <c r="AY51"/>
  <c r="AX51"/>
  <c r="AW51"/>
  <c r="AK27"/>
  <c r="AV51"/>
  <c r="AK26"/>
  <c r="AU51"/>
  <c r="AT51"/>
  <c r="AS51"/>
  <c r="AG51"/>
  <c r="AK23"/>
  <c r="AT54"/>
  <c r="AN54"/>
  <c r="AT53"/>
  <c r="AN53"/>
  <c r="AT52"/>
  <c r="AN52"/>
  <c r="AN51"/>
  <c r="L47"/>
  <c r="AM46"/>
  <c r="L46"/>
  <c r="AM44"/>
  <c r="L44"/>
  <c r="L42"/>
  <c r="L41"/>
  <c r="AK32"/>
</calcChain>
</file>

<file path=xl/sharedStrings.xml><?xml version="1.0" encoding="utf-8"?>
<sst xmlns="http://schemas.openxmlformats.org/spreadsheetml/2006/main">
  <si>
    <t>Export VZ</t>
  </si>
  <si>
    <t>List obsahuje:</t>
  </si>
  <si>
    <t>1) Rekapitulace stavby</t>
  </si>
  <si>
    <t>2) Rekapitulace objektů stavby a soupisů prací</t>
  </si>
  <si>
    <t>3.0</t>
  </si>
  <si>
    <t>ZAMOK</t>
  </si>
  <si>
    <t>False</t>
  </si>
  <si>
    <t>{9c686c9b-f61d-440f-a875-b9c3ce5d2e59}</t>
  </si>
  <si>
    <t>0,01</t>
  </si>
  <si>
    <t>21</t>
  </si>
  <si>
    <t>15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</si>
  <si>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</si>
  <si>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</si>
  <si>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</si>
  <si>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</si>
  <si>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</si>
  <si>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181074</t>
  </si>
  <si>
    <t>Měnit lze pouze buňky se žlutým podbarvením!_x000d_
_x000d_
1) v Rekapitulaci stavby vyplňte údaje o Uchazeči (přenesou se do ostatních sestav i v jiných listech)_x000d_
_x000d_
2) na vybraných listech vyplňte v sestavě Soupis prací ceny u položek_x000d_
_x000d_
Podrobnosti k vyplnění naleznete na poslední záložce s Pokyny pro vyplnění</t>
  </si>
  <si>
    <t>Stavba:</t>
  </si>
  <si>
    <t>Zastřešení hřiště - ZŠ u Červených domků, Hodonín</t>
  </si>
  <si>
    <t>KSO:</t>
  </si>
  <si>
    <t/>
  </si>
  <si>
    <t>CC-CZ:</t>
  </si>
  <si>
    <t>Místo:</t>
  </si>
  <si>
    <t>Hodonín</t>
  </si>
  <si>
    <t>Datum:</t>
  </si>
  <si>
    <t>16. 10. 2018</t>
  </si>
  <si>
    <t>Zadavatel:</t>
  </si>
  <si>
    <t>IČ:</t>
  </si>
  <si>
    <t xml:space="preserve"> </t>
  </si>
  <si>
    <t>DIČ:</t>
  </si>
  <si>
    <t>Uchazeč:</t>
  </si>
  <si>
    <t>Vyplň údaj</t>
  </si>
  <si>
    <t>Projektant:</t>
  </si>
  <si>
    <t>True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</si>
  <si>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</si>
  <si>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</si>
  <si>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</si>
  <si>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</si>
  <si>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</si>
  <si>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</si>
  <si>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</si>
  <si>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</si>
  <si>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</si>
  <si>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</si>
  <si>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</si>
  <si>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</si>
  <si>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</si>
  <si>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</si>
  <si>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</si>
  <si>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</si>
  <si>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</si>
  <si>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Objekt, Soupis prací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</si>
  <si>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</si>
  <si>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</si>
  <si>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</si>
  <si>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</si>
  <si>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</si>
  <si>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</si>
  <si>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</si>
  <si>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</si>
  <si>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</si>
  <si>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</si>
  <si>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</si>
  <si>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</si>
  <si>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</si>
  <si>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</si>
  <si>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</si>
  <si>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</si>
  <si>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</si>
  <si>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</si>
  <si>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</si>
  <si>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</si>
  <si>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</si>
  <si>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</si>
  <si>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01</t>
  </si>
  <si>
    <t>SO 01 – Výrobek nafukovací haly včetně kontejneru technologie a skladu</t>
  </si>
  <si>
    <t>STA</t>
  </si>
  <si>
    <t>1</t>
  </si>
  <si>
    <t>{1f06299e-4cd3-48cb-bd2f-69193bbe1b85}</t>
  </si>
  <si>
    <t>2</t>
  </si>
  <si>
    <t>02</t>
  </si>
  <si>
    <t xml:space="preserve">SO 02 – Areálový rozvod elektro </t>
  </si>
  <si>
    <t>{21fbfdaf-b889-4451-98b2-4837a08d78e1}</t>
  </si>
  <si>
    <t>03</t>
  </si>
  <si>
    <t>SO 03 - Nová přípojka plynu, Areálový rozvod plynu</t>
  </si>
  <si>
    <t>{938c9398-ebeb-4cb1-b085-4297dffd6563}</t>
  </si>
  <si>
    <t>1) Krycí list soupisu</t>
  </si>
  <si>
    <t>2) Rekapitulace</t>
  </si>
  <si>
    <t>3) Soupis prací</t>
  </si>
  <si>
    <t>Zpět na list:</t>
  </si>
  <si>
    <t>Rekapitulace stavby</t>
  </si>
  <si>
    <t>KRYCÍ LIST SOUPISU</t>
  </si>
  <si>
    <t>Objekt:</t>
  </si>
  <si>
    <t>01 - SO 01 – Výrobek nafukovací haly včetně kontejneru technologie a skladu</t>
  </si>
  <si>
    <t>REKAPITULACE ČLENĚNÍ SOUPISU PRACÍ</t>
  </si>
  <si>
    <t>Kód dílu - Popis</t>
  </si>
  <si>
    <t>Cena celkem [CZK]</t>
  </si>
  <si>
    <t>Náklady soupisu celkem</t>
  </si>
  <si>
    <t>-1</t>
  </si>
  <si>
    <t xml:space="preserve">D01 - Nafukovací hala s vytápěním     40,00 x 20,00 x 7,50 m</t>
  </si>
  <si>
    <t>SOUPIS PRACÍ</t>
  </si>
  <si>
    <t>PČ</t>
  </si>
  <si>
    <t>Popis</t>
  </si>
  <si>
    <t>MJ</t>
  </si>
  <si>
    <t>Množství</t>
  </si>
  <si>
    <t>J.cena [CZK]</t>
  </si>
  <si>
    <t>Cenová soustava</t>
  </si>
  <si>
    <t>Poznámka</t>
  </si>
  <si>
    <t>J. Nh [h]</t>
  </si>
  <si>
    <t>Nh celkem [h]</t>
  </si>
  <si>
    <t>J. hmotnost_x000d_
[t]</t>
  </si>
  <si>
    <t>Hmotnost_x000d_
celkem [t]</t>
  </si>
  <si>
    <t>J. suť [t]</t>
  </si>
  <si>
    <t>Suť Celkem [t]</t>
  </si>
  <si>
    <t>D01</t>
  </si>
  <si>
    <t xml:space="preserve">Nafukovací hala s vytápěním     40,00 x 20,00 x 7,50 m</t>
  </si>
  <si>
    <t>ROZPOCET</t>
  </si>
  <si>
    <t>K</t>
  </si>
  <si>
    <t>Nafukovací hala</t>
  </si>
  <si>
    <t>kmpl</t>
  </si>
  <si>
    <t>4</t>
  </si>
  <si>
    <t>-382794095</t>
  </si>
  <si>
    <t>P</t>
  </si>
  <si>
    <t xml:space="preserve">Poznámka k položce:
1.1 plachta	                PVC polyesterová tkanina potažená PVC plošná váha 550g/m2
1.2 tepelná izolace	                PE - tepelně izolační folie
1.3 ochranná folie	                PE vnější ochranná folie
1.4 síť z ocelových lan	síť ke statickému zpevnění haly
1.5 folie na zem	                folie pro montáž haly  na antuce
</t>
  </si>
  <si>
    <t>Technologie</t>
  </si>
  <si>
    <t>-1950521331</t>
  </si>
  <si>
    <t>Poznámka k položce:
2.1	hlavní zařízení	dmychadlo s elektromotorem	1 ks
		vzduchový výkon při 300 Pa	19.000 m3/h
		výkon motorů	2 x 3 kW
2.2	topná jednotka	systémový blok s výměníkem tepla 1 ks
		topný výkon 270 kW
		komín z ušlechtilé oceli 1 sada
2.3	hořák	výrobce Weishaupt	1 ks
		topný výkon	350 kW
		provedení	modulovaný		
2.4	regulace tepla		Siemens		
2.5	vzduchové kanály	komplet pro cirkulaci vzduchu		tlumič + izolace		
2.6	nouzový agregát	generátor, dieselmotor, automatika	výkon	12,5 kVA
2.7	rozvodná skříň	centrální řízení provozu haly	automat / PC		
2.8	větrná automatika	bezpečnostní prvek haly při silném větru		</t>
  </si>
  <si>
    <t>3</t>
  </si>
  <si>
    <t>Dveřní prvky</t>
  </si>
  <si>
    <t>-2108009737</t>
  </si>
  <si>
    <t xml:space="preserve">Poznámka k položce:
3.1	otočné dveře	1,8 x 2m, ocel, plně prosklené  1 ks
3.2	nouzové dveře	1,15 x 2m, 1 křídlé dveře	1 ks
3.3	spojovací díl	nafukovací hala a dveřní prvek  2 sada
</t>
  </si>
  <si>
    <t>04</t>
  </si>
  <si>
    <t>Osvětlení - přímé se závěsy</t>
  </si>
  <si>
    <t>-60590209</t>
  </si>
  <si>
    <t xml:space="preserve">Poznámka k položce:
4.1	vanová světla	 světla se zářivkami 2x58W  60 ks, elektrický příkon za hodinu 7 kW
</t>
  </si>
  <si>
    <t>5</t>
  </si>
  <si>
    <t>05</t>
  </si>
  <si>
    <t>Ukotvení</t>
  </si>
  <si>
    <t>-1850648190</t>
  </si>
  <si>
    <t xml:space="preserve">Poznámka k položce:
5.1	ukotvení	 - zemní kotvy s trubkovým rámem, pytle na písek	
</t>
  </si>
  <si>
    <t>6</t>
  </si>
  <si>
    <t>06.1</t>
  </si>
  <si>
    <t>Transport - dodávka spediční firmou</t>
  </si>
  <si>
    <t>-1669022991</t>
  </si>
  <si>
    <t>7</t>
  </si>
  <si>
    <t>06.2</t>
  </si>
  <si>
    <t>instalace	- vedení montáže stavby nafukovací haly</t>
  </si>
  <si>
    <t>269716616</t>
  </si>
  <si>
    <t xml:space="preserve">02 - SO 02 – Areálový rozvod elektro </t>
  </si>
  <si>
    <t>D1 - Kabely,vodiče a příslušenství</t>
  </si>
  <si>
    <t>D2 - Montáže dle ceníku M741</t>
  </si>
  <si>
    <t>D3 - Ukončovací prvky a svorkovnice</t>
  </si>
  <si>
    <t>D4 - Úložný materiál,krabice a příslušenství</t>
  </si>
  <si>
    <t>D5 - Stavební práce při elektromontážích - 846-9</t>
  </si>
  <si>
    <t>D6 - Materiál zemních a stavebních prací</t>
  </si>
  <si>
    <t>D7 - Rozváděče,skříně a příslušenství</t>
  </si>
  <si>
    <t>D8 - El. přístroje a příslušenství</t>
  </si>
  <si>
    <t>D9 - Demontáže dle ceníku M741</t>
  </si>
  <si>
    <t>VRN - Vedlejší rozpočtové náklady</t>
  </si>
  <si>
    <t xml:space="preserve">    VRN1 - Průzkumné, geodetické a projektové práce</t>
  </si>
  <si>
    <t xml:space="preserve">    VRN4 - Inženýrská činnost</t>
  </si>
  <si>
    <t xml:space="preserve">    VRN6 - Územní vlivy</t>
  </si>
  <si>
    <t xml:space="preserve">    VRN9 - Ostatní náklady</t>
  </si>
  <si>
    <t>D1</t>
  </si>
  <si>
    <t>Kabely,vodiče a příslušenství</t>
  </si>
  <si>
    <t>M</t>
  </si>
  <si>
    <t>FOLIE330MM</t>
  </si>
  <si>
    <t>FOLIE VYSTRAZNA CEZ 330MM 250</t>
  </si>
  <si>
    <t>8</t>
  </si>
  <si>
    <t>-768959575</t>
  </si>
  <si>
    <t>AYKY-J4X25</t>
  </si>
  <si>
    <t xml:space="preserve">KABEL AYKY-J 4x25        KS</t>
  </si>
  <si>
    <t>1904571188</t>
  </si>
  <si>
    <t>D2</t>
  </si>
  <si>
    <t>Montáže dle ceníku M741</t>
  </si>
  <si>
    <t>746212250</t>
  </si>
  <si>
    <t>Ukončení vodičů na svorkov 240 mm2</t>
  </si>
  <si>
    <t>kus</t>
  </si>
  <si>
    <t>746212230</t>
  </si>
  <si>
    <t>Ukončení vodičů na svorkov 150 mm2</t>
  </si>
  <si>
    <t>745904117</t>
  </si>
  <si>
    <t>Příplatek za zatahování kabelů-12kg</t>
  </si>
  <si>
    <t>m</t>
  </si>
  <si>
    <t>10</t>
  </si>
  <si>
    <t>747219520</t>
  </si>
  <si>
    <t>Montáž pojist patron nožových</t>
  </si>
  <si>
    <t>12</t>
  </si>
  <si>
    <t>746428112</t>
  </si>
  <si>
    <t>Ukonč kabel konc Raych 1kV 502k046</t>
  </si>
  <si>
    <t>14</t>
  </si>
  <si>
    <t>746214110</t>
  </si>
  <si>
    <t>Ukončení vodičů kabelov okem -25mm2</t>
  </si>
  <si>
    <t>16</t>
  </si>
  <si>
    <t>9</t>
  </si>
  <si>
    <t>745431130</t>
  </si>
  <si>
    <t>Mont kabel Al-1kV volně sk.1 -1,0kg</t>
  </si>
  <si>
    <t>18</t>
  </si>
  <si>
    <t>742311330</t>
  </si>
  <si>
    <t>Montáž pilířů skříní PRIS 3,7</t>
  </si>
  <si>
    <t>20</t>
  </si>
  <si>
    <t>11</t>
  </si>
  <si>
    <t>740999910</t>
  </si>
  <si>
    <t>Zabezpečení pracoviště</t>
  </si>
  <si>
    <t>hod</t>
  </si>
  <si>
    <t>22</t>
  </si>
  <si>
    <t>740999901</t>
  </si>
  <si>
    <t>Práce na stávající instalaci</t>
  </si>
  <si>
    <t>24</t>
  </si>
  <si>
    <t>13</t>
  </si>
  <si>
    <t>743424221</t>
  </si>
  <si>
    <t>Montáž rozvodek pancéř AA 100x100mm</t>
  </si>
  <si>
    <t>26</t>
  </si>
  <si>
    <t>743131213</t>
  </si>
  <si>
    <t>Montáž trub ochran PH tuh volně-p40</t>
  </si>
  <si>
    <t>28</t>
  </si>
  <si>
    <t>743112119</t>
  </si>
  <si>
    <t>Montáž trub inst PH oheb pevně p48</t>
  </si>
  <si>
    <t>30</t>
  </si>
  <si>
    <t>D3</t>
  </si>
  <si>
    <t>Ukončovací prvky a svorkovnice</t>
  </si>
  <si>
    <t>25X8ALU-F</t>
  </si>
  <si>
    <t>OKO KABELOVE 25X8 ALU-F</t>
  </si>
  <si>
    <t>KS</t>
  </si>
  <si>
    <t>611540654</t>
  </si>
  <si>
    <t>17</t>
  </si>
  <si>
    <t>E000000684780</t>
  </si>
  <si>
    <t>KONCOVKA KAB. FMKZ4+ 16- 50</t>
  </si>
  <si>
    <t>-1275721400</t>
  </si>
  <si>
    <t>D4</t>
  </si>
  <si>
    <t>Úložný materiál,krabice a příslušenství</t>
  </si>
  <si>
    <t>E000008397380</t>
  </si>
  <si>
    <t xml:space="preserve">KONCOVKA HDPE S VENTILKEM  32</t>
  </si>
  <si>
    <t>57521093</t>
  </si>
  <si>
    <t>19</t>
  </si>
  <si>
    <t>5041</t>
  </si>
  <si>
    <t>KONCOVKA NA TRUBKU HDPE 40</t>
  </si>
  <si>
    <t>-1479890565</t>
  </si>
  <si>
    <t>KF09075</t>
  </si>
  <si>
    <t>TRUBKA KOPOFLEX 75</t>
  </si>
  <si>
    <t>-1857501428</t>
  </si>
  <si>
    <t>6040</t>
  </si>
  <si>
    <t>CHRANICKA OPT. KABELU HDPE 40</t>
  </si>
  <si>
    <t>-246342716</t>
  </si>
  <si>
    <t>D5</t>
  </si>
  <si>
    <t>Stavební práce při elektromontážích - 846-9</t>
  </si>
  <si>
    <t>270351800</t>
  </si>
  <si>
    <t>Odstranění bednění nezabudovaného</t>
  </si>
  <si>
    <t>m2</t>
  </si>
  <si>
    <t>44</t>
  </si>
  <si>
    <t>23</t>
  </si>
  <si>
    <t>181111100</t>
  </si>
  <si>
    <t>Provizor úprava terénu se zhut tř.1</t>
  </si>
  <si>
    <t>46</t>
  </si>
  <si>
    <t>174311518</t>
  </si>
  <si>
    <t>Zásyp rýh ručně š.50cm,hl.80cm,tř.3</t>
  </si>
  <si>
    <t>48</t>
  </si>
  <si>
    <t>25</t>
  </si>
  <si>
    <t>451573110</t>
  </si>
  <si>
    <t>Lože pískové tl.12 cm, š.do 100 cm</t>
  </si>
  <si>
    <t>50</t>
  </si>
  <si>
    <t>388791210</t>
  </si>
  <si>
    <t>Osaz trub plast do rýhy+obsyp 10 cm</t>
  </si>
  <si>
    <t>52</t>
  </si>
  <si>
    <t>27</t>
  </si>
  <si>
    <t>270352000</t>
  </si>
  <si>
    <t>Zřízení bednění zabudovaného</t>
  </si>
  <si>
    <t>54</t>
  </si>
  <si>
    <t>131319000</t>
  </si>
  <si>
    <t>Jámy ostatních konstrukcí tř.3</t>
  </si>
  <si>
    <t>m3</t>
  </si>
  <si>
    <t>56</t>
  </si>
  <si>
    <t>29</t>
  </si>
  <si>
    <t>131315110</t>
  </si>
  <si>
    <t>Jámy základů skříní přístrojov tř.3</t>
  </si>
  <si>
    <t>58</t>
  </si>
  <si>
    <t>110002200</t>
  </si>
  <si>
    <t>Vytyč vedení podzem v zástavbě</t>
  </si>
  <si>
    <t>km</t>
  </si>
  <si>
    <t>60</t>
  </si>
  <si>
    <t>31</t>
  </si>
  <si>
    <t>171401000</t>
  </si>
  <si>
    <t>Ulož sypaníny do násypu zhut tř.3-4</t>
  </si>
  <si>
    <t>62</t>
  </si>
  <si>
    <t>32</t>
  </si>
  <si>
    <t>141751200</t>
  </si>
  <si>
    <t>Protlač trub-20 cm hornina nesoudrž</t>
  </si>
  <si>
    <t>64</t>
  </si>
  <si>
    <t>33</t>
  </si>
  <si>
    <t>132311518</t>
  </si>
  <si>
    <t>Rýhy ručně š.50 cm, hl.80 cm, tř.3</t>
  </si>
  <si>
    <t>66</t>
  </si>
  <si>
    <t>D6</t>
  </si>
  <si>
    <t>Materiál zemních a stavebních prací</t>
  </si>
  <si>
    <t>34</t>
  </si>
  <si>
    <t>VLZ000010</t>
  </si>
  <si>
    <t>Písek kopaný</t>
  </si>
  <si>
    <t>355533573</t>
  </si>
  <si>
    <t>D7</t>
  </si>
  <si>
    <t>Rozváděče,skříně a příslušenství</t>
  </si>
  <si>
    <t>35</t>
  </si>
  <si>
    <t>2823</t>
  </si>
  <si>
    <t>SKRIN SR522/NKW2</t>
  </si>
  <si>
    <t>-416734745</t>
  </si>
  <si>
    <t>D8</t>
  </si>
  <si>
    <t>El. přístroje a příslušenství</t>
  </si>
  <si>
    <t>36</t>
  </si>
  <si>
    <t>7221</t>
  </si>
  <si>
    <t>POJISTKA NOZOVA PN01 50A GG</t>
  </si>
  <si>
    <t>513273369</t>
  </si>
  <si>
    <t>D9</t>
  </si>
  <si>
    <t>Demontáže dle ceníku M741</t>
  </si>
  <si>
    <t>37</t>
  </si>
  <si>
    <t>740999901dem</t>
  </si>
  <si>
    <t>Demontážní práce všeobecně</t>
  </si>
  <si>
    <t>74</t>
  </si>
  <si>
    <t>VRN</t>
  </si>
  <si>
    <t>Vedlejší rozpočtové náklady</t>
  </si>
  <si>
    <t>VRN1</t>
  </si>
  <si>
    <t>Průzkumné, geodetické a projektové práce</t>
  </si>
  <si>
    <t>38</t>
  </si>
  <si>
    <t>012002R01</t>
  </si>
  <si>
    <t>Geodetické práce</t>
  </si>
  <si>
    <t>soub</t>
  </si>
  <si>
    <t>1024</t>
  </si>
  <si>
    <t>427043041</t>
  </si>
  <si>
    <t>39</t>
  </si>
  <si>
    <t>013002R01</t>
  </si>
  <si>
    <t>Projektové práce</t>
  </si>
  <si>
    <t>1592114685</t>
  </si>
  <si>
    <t>VRN4</t>
  </si>
  <si>
    <t>Inženýrská činnost</t>
  </si>
  <si>
    <t>40</t>
  </si>
  <si>
    <t>044002R01</t>
  </si>
  <si>
    <t>Revize</t>
  </si>
  <si>
    <t>241972887</t>
  </si>
  <si>
    <t>VRN6</t>
  </si>
  <si>
    <t>Územní vlivy</t>
  </si>
  <si>
    <t>41</t>
  </si>
  <si>
    <t>065002R01</t>
  </si>
  <si>
    <t>Mimostaveništní doprava materiálů</t>
  </si>
  <si>
    <t>-1424047216</t>
  </si>
  <si>
    <t>42</t>
  </si>
  <si>
    <t>065002R02</t>
  </si>
  <si>
    <t>296157179</t>
  </si>
  <si>
    <t>43</t>
  </si>
  <si>
    <t>065002R03</t>
  </si>
  <si>
    <t>1437707331</t>
  </si>
  <si>
    <t>VRN9</t>
  </si>
  <si>
    <t>Ostatní náklady</t>
  </si>
  <si>
    <t>090001R01</t>
  </si>
  <si>
    <t>868135795</t>
  </si>
  <si>
    <t>45</t>
  </si>
  <si>
    <t>090001R02</t>
  </si>
  <si>
    <t>-2084750891</t>
  </si>
  <si>
    <t>03 - SO 03 - Nová přípojka plynu, Areálový rozvod plynu</t>
  </si>
  <si>
    <t>1 - Zemní práce</t>
  </si>
  <si>
    <t>4 - Vodorovné konstrukce</t>
  </si>
  <si>
    <t>723 - Vnitřní plynovod</t>
  </si>
  <si>
    <t>771 - Podlahy z dlaždic a obklady</t>
  </si>
  <si>
    <t>783 - Nátěry</t>
  </si>
  <si>
    <t>M23 - Montáže potrubí</t>
  </si>
  <si>
    <t>Zemní práce</t>
  </si>
  <si>
    <t>113106123U00</t>
  </si>
  <si>
    <t xml:space="preserve">Rozebr  dlažba pro pěší komun</t>
  </si>
  <si>
    <t>132201202R00</t>
  </si>
  <si>
    <t>Hloubení rýh šířky do 200 cm v hor.3 do 1000 m3</t>
  </si>
  <si>
    <t>132201209R00</t>
  </si>
  <si>
    <t>Příplatek za lepivost - hloubení rýh 200cm v hor.3</t>
  </si>
  <si>
    <t>141700106R00</t>
  </si>
  <si>
    <t>Protlak neřízený z trub PVC D 200 mm v hor.1 - 4</t>
  </si>
  <si>
    <t>161101101R00</t>
  </si>
  <si>
    <t>Svislé přemístění výkopku z hor.1-4 do 2,5 m</t>
  </si>
  <si>
    <t>166101101R00</t>
  </si>
  <si>
    <t>Přehození výkopku z hor.1-4</t>
  </si>
  <si>
    <t>171201211U00</t>
  </si>
  <si>
    <t>Skládkovné zemina</t>
  </si>
  <si>
    <t>t</t>
  </si>
  <si>
    <t>174101101R00</t>
  </si>
  <si>
    <t>Zásyp jam, rýh, šachet se zhutněním</t>
  </si>
  <si>
    <t>28614071</t>
  </si>
  <si>
    <t>Chránička plynová PEHD d 200 x 7,7 x 6000 mm</t>
  </si>
  <si>
    <t>Vodorovné konstrukce</t>
  </si>
  <si>
    <t>451572110U00</t>
  </si>
  <si>
    <t>Lože pískové tl 10cm š -65cm</t>
  </si>
  <si>
    <t>723</t>
  </si>
  <si>
    <t>Vnitřní plynovod</t>
  </si>
  <si>
    <t>723150313R00</t>
  </si>
  <si>
    <t>Potrubí ocelové hladké černé svařované D 76/3,2</t>
  </si>
  <si>
    <t>723150315R00</t>
  </si>
  <si>
    <t>Potrubí ocelové hladké černé svařované D 108/4</t>
  </si>
  <si>
    <t>723150317R00</t>
  </si>
  <si>
    <t>Potrubí ocelové hladké černé svařované D 159/4,5</t>
  </si>
  <si>
    <t>723160806R00</t>
  </si>
  <si>
    <t>Demontáž kohoutů závitových G 6/4</t>
  </si>
  <si>
    <t>pár</t>
  </si>
  <si>
    <t>723160833R00</t>
  </si>
  <si>
    <t>Demontáž rozpěrky přípojek plynoměru, G 6/4</t>
  </si>
  <si>
    <t>723190254R00</t>
  </si>
  <si>
    <t>Vyvedení a upevnění plynovodních výpustek DN 50</t>
  </si>
  <si>
    <t>723190901R00</t>
  </si>
  <si>
    <t>Uzavření nebo otevření plynového potrubí</t>
  </si>
  <si>
    <t>723190907R00</t>
  </si>
  <si>
    <t>Odvzdušnění a napuštění plynového potrubí</t>
  </si>
  <si>
    <t>723190909R00</t>
  </si>
  <si>
    <t xml:space="preserve">Zkouška tlaková  plynového potrubí</t>
  </si>
  <si>
    <t>723190918R00</t>
  </si>
  <si>
    <t>Navaření odbočky na plynové potrubí DN 65</t>
  </si>
  <si>
    <t>723235115R00</t>
  </si>
  <si>
    <t xml:space="preserve">Kohout kulový,vnitřní-vnitřní  DN 40</t>
  </si>
  <si>
    <t>723235117R00</t>
  </si>
  <si>
    <t>Kohout kulový,vnitřní-vnitřní z. DN 65</t>
  </si>
  <si>
    <t>723239107R00</t>
  </si>
  <si>
    <t>Montáž plynovodních armatur, 2 závity, G 2 1/2</t>
  </si>
  <si>
    <t>723260802R00</t>
  </si>
  <si>
    <t>Demontáž plynoměrů PS 20, PS 30, PL 4</t>
  </si>
  <si>
    <t>734421101U00</t>
  </si>
  <si>
    <t>Tlakoměr</t>
  </si>
  <si>
    <t>předb. cena</t>
  </si>
  <si>
    <t>uvedení do provozu</t>
  </si>
  <si>
    <t>ks</t>
  </si>
  <si>
    <t>38822269</t>
  </si>
  <si>
    <t xml:space="preserve">Plynoměr membránový   G 40</t>
  </si>
  <si>
    <t>38822276</t>
  </si>
  <si>
    <t xml:space="preserve">Plynoměr membránový komunální  G16</t>
  </si>
  <si>
    <t>předb. cena.1</t>
  </si>
  <si>
    <t>vytyčovací vodič H07V-U6</t>
  </si>
  <si>
    <t>předb. cena.2</t>
  </si>
  <si>
    <t>výstražná folie 330 mm</t>
  </si>
  <si>
    <t>předběžná cena</t>
  </si>
  <si>
    <t>skříň plynoměru</t>
  </si>
  <si>
    <t>kpl</t>
  </si>
  <si>
    <t>998723201R00</t>
  </si>
  <si>
    <t>Přesun hmot pro vnitřní plynovod, výšky do 6 m</t>
  </si>
  <si>
    <t>%</t>
  </si>
  <si>
    <t xml:space="preserve">905      R01</t>
  </si>
  <si>
    <t>Hzs-revize provoz.souboru a st.obj. Revize</t>
  </si>
  <si>
    <t>h</t>
  </si>
  <si>
    <t>771</t>
  </si>
  <si>
    <t>Podlahy z dlaždic a obklady</t>
  </si>
  <si>
    <t>771220111R00</t>
  </si>
  <si>
    <t>Kladení dlažby</t>
  </si>
  <si>
    <t>68</t>
  </si>
  <si>
    <t>783</t>
  </si>
  <si>
    <t>Nátěry</t>
  </si>
  <si>
    <t>783424140R00</t>
  </si>
  <si>
    <t xml:space="preserve">Nátěr syntetický potrubí do DN 50 mm  Z + 2x</t>
  </si>
  <si>
    <t>70</t>
  </si>
  <si>
    <t>M23</t>
  </si>
  <si>
    <t>Montáže potrubí</t>
  </si>
  <si>
    <t>230180026R00</t>
  </si>
  <si>
    <t>Montáž trub z plastických hmot PE, PP, 90 x 5,1</t>
  </si>
  <si>
    <t>72</t>
  </si>
  <si>
    <t>28613963.A</t>
  </si>
  <si>
    <t>Trubka tlaková plyn d90x5,2mm návin PE100 SDR 17,6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</si>
  <si>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</si>
  <si>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</si>
  <si>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</si>
  <si>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</si>
  <si>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Trebuchet MS"/>
        <charset val="238"/>
        <i val="1"/>
        <color auto="1"/>
        <sz val="9"/>
        <scheme val="none"/>
      </rPr>
      <t xml:space="preserve">Rekapitulace stavby </t>
    </r>
    <r>
      <rPr>
        <rFont val="Trebuchet MS"/>
        <charset val="238"/>
        <color auto="1"/>
        <sz val="9"/>
        <scheme val="none"/>
      </rPr>
      <t>obsahuje sestavu Rekapitulace stavby a Rekapitulace objektů stavby a soupisů prací.</t>
    </r>
  </si>
  <si>
    <r>
      <t xml:space="preserve">V sestavě </t>
    </r>
    <r>
      <rPr>
        <rFont val="Trebuchet MS"/>
        <charset val="238"/>
        <b val="1"/>
        <color auto="1"/>
        <sz val="9"/>
        <scheme val="none"/>
      </rPr>
      <t>Rekapitulace stavby</t>
    </r>
    <r>
      <rPr>
        <rFont val="Trebuchet MS"/>
        <charset val="238"/>
        <color auto="1"/>
        <sz val="9"/>
        <scheme val="none"/>
      </rPr>
      <t xml:space="preserve"> jsou uvedeny informace identifikující předmět veřejné zakázky na stavební práce, KSO, CC-CZ, CZ-CPV, CZ-CPA a rekapitulaci </t>
    </r>
  </si>
  <si>
    <t>celkové nabídkové ceny uchazeče.</t>
  </si>
  <si>
    <r>
      <t xml:space="preserve">V sestavě </t>
    </r>
    <r>
      <rPr>
        <rFont val="Trebuchet MS"/>
        <charset val="238"/>
        <b val="1"/>
        <color auto="1"/>
        <sz val="9"/>
        <scheme val="none"/>
      </rPr>
      <t>Rekapitulace objektů stavby a soupisů prací</t>
    </r>
    <r>
      <rPr>
        <rFont val="Trebuchet MS"/>
        <charset val="238"/>
        <color auto="1"/>
        <sz val="9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</si>
  <si>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</si>
  <si>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</si>
  <si>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</si>
  <si>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</si>
  <si>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</si>
  <si>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</si>
  <si>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</si>
  <si>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</si>
  <si>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</si>
  <si>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</si>
  <si>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</si>
  <si>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</t>
  </si>
  <si>
    <t>Soupis prací pro daný typ objektu</t>
  </si>
  <si>
    <r>
      <rPr>
        <rFont val="Trebuchet MS"/>
        <charset val="238"/>
        <i val="1"/>
        <color auto="1"/>
        <sz val="9"/>
        <scheme val="none"/>
      </rPr>
      <t xml:space="preserve">Soupis prací </t>
    </r>
    <r>
      <rPr>
        <rFont val="Trebuchet MS"/>
        <charset val="238"/>
        <color auto="1"/>
        <sz val="9"/>
        <scheme val="none"/>
      </rPr>
      <t>pro jednotlivé objekty obsahuje sestavy Krycí list soupisu, Rekapitulace členění soupisu prací, Soupis prací. Za soupis prací může být považován</t>
    </r>
  </si>
  <si>
    <t>i objekt stavby v případě, že neobsahuje podřízenou zakázku.</t>
  </si>
  <si>
    <r>
      <rPr>
        <rFont val="Trebuchet MS"/>
        <charset val="238"/>
        <b val="1"/>
        <color auto="1"/>
        <sz val="9"/>
        <scheme val="none"/>
      </rPr>
      <t>Krycí list soupisu</t>
    </r>
    <r>
      <rPr>
        <rFont val="Trebuchet MS"/>
        <charset val="238"/>
        <color auto="1"/>
        <sz val="9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</si>
  <si>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uchazeče za aktuální soupis prací.</t>
  </si>
  <si>
    <r>
      <rPr>
        <rFont val="Trebuchet MS"/>
        <charset val="238"/>
        <b val="1"/>
        <color auto="1"/>
        <sz val="9"/>
        <scheme val="none"/>
      </rPr>
      <t>Rekapitulace členění soupisu prací</t>
    </r>
    <r>
      <rPr>
        <rFont val="Trebuchet MS"/>
        <charset val="238"/>
        <color auto="1"/>
        <sz val="9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</si>
  <si>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</si>
  <si>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Trebuchet MS"/>
        <charset val="238"/>
        <b val="1"/>
        <color auto="1"/>
        <sz val="9"/>
        <scheme val="none"/>
      </rPr>
      <t xml:space="preserve">Soupis prací </t>
    </r>
    <r>
      <rPr>
        <rFont val="Trebuchet MS"/>
        <charset val="238"/>
        <color auto="1"/>
        <sz val="9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</si>
  <si>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</si>
  <si>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</si>
  <si>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</si>
  <si>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</si>
  <si>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</si>
  <si>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</si>
  <si>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</si>
  <si>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</si>
  <si>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</si>
  <si>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</si>
  <si>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</si>
  <si>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</si>
  <si>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</si>
  <si>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</si>
  <si>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</si>
  <si>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</si>
  <si>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</si>
  <si>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</si>
  <si>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</si>
  <si>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</si>
  <si>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</si>
  <si>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</si>
  <si>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</si>
  <si>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Uchazeč je pro podání nabídky povinen vyplnit žlutě podbarvená pole: </t>
  </si>
  <si>
    <t xml:space="preserve">Pole Uchazeč v sestavě Rekapitulace stavby - zde uchazeč vyplní svůj název (název subjektu) </t>
  </si>
  <si>
    <t>Pole IČ a DIČ v sestavě Rekapitulace stavby - zde uchazeč vyplní svoje IČ a DIČ</t>
  </si>
  <si>
    <t>Datum v sestavě Rekapitulace stavby - zde uchazeč vyplní datum vytvoření nabídky</t>
  </si>
  <si>
    <t>J.cena = jednotková cena v sestavě Soupis prací o maximálním počtu desetinných míst uvedených v poli</t>
  </si>
  <si>
    <t>- pokud sestavy soupisů prací obsahují pole J.cena, musí být všechna tato pole vyplněna nenulovými kladnými číslicemi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</si>
  <si>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</si>
  <si>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</si>
  <si>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</si>
  <si>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</si>
  <si>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Uchazeč je v tomto případě povinen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</si>
  <si>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</si>
  <si>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Není však přípustné, aby obě pole - J.materiál, J.Montáž byly u jedné položky vyplněny nulou.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</si>
  <si>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</si>
  <si>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</si>
  <si>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</si>
  <si>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</si>
  <si>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</si>
  <si>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</si>
  <si>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</si>
  <si>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</si>
  <si>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</si>
  <si>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</si>
  <si>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</si>
  <si>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</si>
  <si>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</si>
  <si>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</si>
  <si>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</si>
  <si>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</si>
  <si>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</si>
  <si>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</si>
  <si>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</si>
  <si>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</si>
  <si>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</si>
  <si>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</si>
  <si>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</si>
  <si>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</si>
  <si>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</si>
  <si>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</si>
  <si>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</si>
  <si>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</si>
  <si>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</si>
  <si>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</si>
  <si>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</si>
  <si>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Uchazeč</t>
  </si>
  <si>
    <t>Uchazeč veřejné zakázky</t>
  </si>
  <si>
    <t>Projektant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</si>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</sst>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43">
    <font>
      <sz val="8"/>
      <name val="Trebuchet MS"/>
      <family val="2"/>
    </font>
    <font>
      <sz val="8"/>
      <color rgb="FF969696"/>
      <name val="Trebuchet MS"/>
    </font>
    <font>
      <sz val="9"/>
      <name val="Trebuchet MS"/>
    </font>
    <font>
      <b/>
      <sz val="12"/>
      <name val="Trebuchet MS"/>
    </font>
    <font>
      <sz val="11"/>
      <name val="Trebuchet MS"/>
    </font>
    <font>
      <sz val="12"/>
      <color rgb="FF003366"/>
      <name val="Trebuchet MS"/>
    </font>
    <font>
      <sz val="8"/>
      <color rgb="FF003366"/>
      <name val="Trebuchet MS"/>
    </font>
    <font>
      <sz val="10"/>
      <color rgb="FF003366"/>
      <name val="Trebuchet MS"/>
    </font>
    <font>
      <sz val="8"/>
      <name val="Trebuchet MS"/>
      <family val="0"/>
      <charset val="238"/>
    </font>
    <font>
      <sz val="8"/>
      <color rgb="FFFAE682"/>
      <name val="Trebuchet MS"/>
    </font>
    <font>
      <sz val="10"/>
      <name val="Trebuchet MS"/>
    </font>
    <font>
      <sz val="10"/>
      <color rgb="FF960000"/>
      <name val="Trebuchet MS"/>
    </font>
    <font>
      <u/>
      <sz val="10"/>
      <color theme="10"/>
      <name val="Trebuchet MS"/>
    </font>
    <font>
      <b/>
      <sz val="16"/>
      <name val="Trebuchet MS"/>
    </font>
    <font>
      <sz val="8"/>
      <color rgb="FF3366FF"/>
      <name val="Trebuchet MS"/>
    </font>
    <font>
      <b/>
      <sz val="12"/>
      <color rgb="FF969696"/>
      <name val="Trebuchet MS"/>
    </font>
    <font>
      <sz val="9"/>
      <color rgb="FF969696"/>
      <name val="Trebuchet MS"/>
    </font>
    <font>
      <b/>
      <sz val="8"/>
      <color rgb="FF969696"/>
      <name val="Trebuchet MS"/>
    </font>
    <font>
      <b/>
      <sz val="10"/>
      <name val="Trebuchet MS"/>
    </font>
    <font>
      <b/>
      <sz val="9"/>
      <name val="Trebuchet MS"/>
    </font>
    <font>
      <sz val="12"/>
      <color rgb="FF969696"/>
      <name val="Trebuchet MS"/>
    </font>
    <font>
      <b/>
      <sz val="12"/>
      <color rgb="FF960000"/>
      <name val="Trebuchet MS"/>
    </font>
    <font>
      <sz val="12"/>
      <name val="Trebuchet MS"/>
    </font>
    <font>
      <sz val="18"/>
      <color theme="10"/>
      <name val="Wingdings 2"/>
    </font>
    <font>
      <b/>
      <sz val="11"/>
      <color rgb="FF003366"/>
      <name val="Trebuchet MS"/>
    </font>
    <font>
      <sz val="11"/>
      <color rgb="FF003366"/>
      <name val="Trebuchet MS"/>
    </font>
    <font>
      <b/>
      <sz val="11"/>
      <name val="Trebuchet MS"/>
    </font>
    <font>
      <sz val="11"/>
      <color rgb="FF969696"/>
      <name val="Trebuchet MS"/>
    </font>
    <font>
      <sz val="10"/>
      <color theme="10"/>
      <name val="Trebuchet MS"/>
    </font>
    <font>
      <b/>
      <sz val="12"/>
      <color rgb="FF800000"/>
      <name val="Trebuchet MS"/>
    </font>
    <font>
      <sz val="8"/>
      <color rgb="FF960000"/>
      <name val="Trebuchet MS"/>
    </font>
    <font>
      <b/>
      <sz val="8"/>
      <name val="Trebuchet MS"/>
    </font>
    <font>
      <sz val="7"/>
      <color rgb="FF969696"/>
      <name val="Trebuchet MS"/>
    </font>
    <font>
      <i/>
      <sz val="7"/>
      <color rgb="FF969696"/>
      <name val="Trebuchet MS"/>
    </font>
    <font>
      <i/>
      <sz val="8"/>
      <color rgb="FF0000FF"/>
      <name val="Trebuchet MS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AE682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7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right style="thin">
        <color rgb="FF000000"/>
      </right>
      <top style="hair">
        <color rgb="FF969696"/>
      </top>
    </border>
    <border>
      <right style="thin">
        <color rgb="FF000000"/>
      </right>
      <top style="hair">
        <color rgb="FF000000"/>
      </top>
      <bottom style="hair">
        <color rgb="FF000000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42" fillId="0" borderId="0" applyNumberFormat="0" applyFill="0" applyBorder="0" applyAlignment="0" applyProtection="0"/>
  </cellStyleXfs>
  <cellXfs count="330">
    <xf numFmtId="0" fontId="0" fillId="0" borderId="0" xfId="0"/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6" fillId="0" borderId="0" xfId="0" applyFont="1" applyAlignment="1"/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/>
      <protection locked="0"/>
    </xf>
    <xf numFmtId="0" fontId="9" fillId="2" borderId="0" xfId="0" applyFont="1" applyFill="1" applyAlignment="1" applyProtection="1">
      <alignment horizontal="left" vertical="center"/>
    </xf>
    <xf numFmtId="0" fontId="10" fillId="2" borderId="0" xfId="0" applyFont="1" applyFill="1" applyAlignment="1" applyProtection="1">
      <alignment vertical="center"/>
    </xf>
    <xf numFmtId="0" fontId="11" fillId="2" borderId="0" xfId="0" applyFont="1" applyFill="1" applyAlignment="1" applyProtection="1">
      <alignment horizontal="left" vertical="center"/>
    </xf>
    <xf numFmtId="0" fontId="12" fillId="2" borderId="0" xfId="1" applyFont="1" applyFill="1" applyAlignment="1" applyProtection="1">
      <alignment vertical="center"/>
    </xf>
    <xf numFmtId="0" fontId="42" fillId="2" borderId="0" xfId="1" applyFill="1"/>
    <xf numFmtId="0" fontId="0" fillId="2" borderId="0" xfId="0" applyFill="1"/>
    <xf numFmtId="0" fontId="9" fillId="2" borderId="0" xfId="0" applyFont="1" applyFill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 applyProtection="1"/>
    <xf numFmtId="0" fontId="0" fillId="0" borderId="5" xfId="0" applyBorder="1" applyProtection="1"/>
    <xf numFmtId="0" fontId="0" fillId="0" borderId="0" xfId="0" applyBorder="1" applyProtection="1"/>
    <xf numFmtId="0" fontId="13" fillId="0" borderId="0" xfId="0" applyFont="1" applyBorder="1" applyAlignment="1" applyProtection="1">
      <alignment horizontal="left" vertical="center"/>
    </xf>
    <xf numFmtId="0" fontId="0" fillId="0" borderId="6" xfId="0" applyBorder="1" applyProtection="1"/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Border="1" applyAlignment="1" applyProtection="1">
      <alignment horizontal="left" vertical="top"/>
    </xf>
    <xf numFmtId="0" fontId="2" fillId="0" borderId="0" xfId="0" applyFont="1" applyBorder="1" applyAlignment="1" applyProtection="1">
      <alignment horizontal="left" vertical="center"/>
    </xf>
    <xf numFmtId="0" fontId="17" fillId="0" borderId="0" xfId="0" applyFont="1" applyAlignment="1">
      <alignment horizontal="left" vertical="top" wrapText="1"/>
    </xf>
    <xf numFmtId="0" fontId="3" fillId="0" borderId="0" xfId="0" applyFont="1" applyBorder="1" applyAlignment="1" applyProtection="1">
      <alignment horizontal="left" vertical="top"/>
    </xf>
    <xf numFmtId="0" fontId="3" fillId="0" borderId="0" xfId="0" applyFont="1" applyBorder="1" applyAlignment="1" applyProtection="1">
      <alignment horizontal="left" vertical="top" wrapText="1"/>
    </xf>
    <xf numFmtId="0" fontId="17" fillId="0" borderId="0" xfId="0" applyFont="1" applyAlignment="1">
      <alignment horizontal="left" vertical="center"/>
    </xf>
    <xf numFmtId="0" fontId="16" fillId="0" borderId="0" xfId="0" applyFont="1" applyBorder="1" applyAlignment="1" applyProtection="1">
      <alignment horizontal="left" vertical="center"/>
    </xf>
    <xf numFmtId="0" fontId="2" fillId="3" borderId="0" xfId="0" applyFont="1" applyFill="1" applyBorder="1" applyAlignment="1" applyProtection="1">
      <alignment horizontal="left" vertical="center"/>
      <protection locked="0"/>
    </xf>
    <xf numFmtId="49" fontId="2" fillId="3" borderId="0" xfId="0" applyNumberFormat="1" applyFont="1" applyFill="1" applyBorder="1" applyAlignment="1" applyProtection="1">
      <alignment horizontal="left" vertical="center"/>
      <protection locked="0"/>
    </xf>
    <xf numFmtId="49" fontId="2" fillId="0" borderId="0" xfId="0" applyNumberFormat="1" applyFont="1" applyBorder="1" applyAlignment="1" applyProtection="1">
      <alignment horizontal="left" vertical="center"/>
    </xf>
    <xf numFmtId="0" fontId="2" fillId="0" borderId="0" xfId="0" applyFont="1" applyBorder="1" applyAlignment="1" applyProtection="1">
      <alignment horizontal="left" vertical="center" wrapText="1"/>
    </xf>
    <xf numFmtId="0" fontId="0" fillId="0" borderId="7" xfId="0" applyBorder="1" applyProtection="1"/>
    <xf numFmtId="0" fontId="0" fillId="0" borderId="5" xfId="0" applyFont="1" applyBorder="1" applyAlignment="1" applyProtection="1">
      <alignment vertical="center"/>
    </xf>
    <xf numFmtId="0" fontId="0" fillId="0" borderId="0" xfId="0" applyFont="1" applyBorder="1" applyAlignment="1" applyProtection="1">
      <alignment vertical="center"/>
    </xf>
    <xf numFmtId="0" fontId="18" fillId="0" borderId="8" xfId="0" applyFont="1" applyBorder="1" applyAlignment="1" applyProtection="1">
      <alignment horizontal="left" vertical="center"/>
    </xf>
    <xf numFmtId="0" fontId="0" fillId="0" borderId="8" xfId="0" applyFont="1" applyBorder="1" applyAlignment="1" applyProtection="1">
      <alignment vertical="center"/>
    </xf>
    <xf numFmtId="4" fontId="18" fillId="0" borderId="8" xfId="0" applyNumberFormat="1" applyFont="1" applyBorder="1" applyAlignment="1" applyProtection="1">
      <alignment vertical="center"/>
    </xf>
    <xf numFmtId="0" fontId="0" fillId="0" borderId="6" xfId="0" applyFont="1" applyBorder="1" applyAlignment="1" applyProtection="1">
      <alignment vertical="center"/>
    </xf>
    <xf numFmtId="0" fontId="1" fillId="0" borderId="0" xfId="0" applyFont="1" applyBorder="1" applyAlignment="1" applyProtection="1">
      <alignment horizontal="right" vertical="center"/>
    </xf>
    <xf numFmtId="0" fontId="1" fillId="0" borderId="5" xfId="0" applyFont="1" applyBorder="1" applyAlignment="1" applyProtection="1">
      <alignment vertical="center"/>
    </xf>
    <xf numFmtId="0" fontId="1" fillId="0" borderId="0" xfId="0" applyFont="1" applyBorder="1" applyAlignment="1" applyProtection="1">
      <alignment vertical="center"/>
    </xf>
    <xf numFmtId="0" fontId="1" fillId="0" borderId="0" xfId="0" applyFont="1" applyBorder="1" applyAlignment="1" applyProtection="1">
      <alignment horizontal="left" vertical="center"/>
    </xf>
    <xf numFmtId="164" fontId="1" fillId="0" borderId="0" xfId="0" applyNumberFormat="1" applyFont="1" applyBorder="1" applyAlignment="1" applyProtection="1">
      <alignment horizontal="center" vertical="center"/>
    </xf>
    <xf numFmtId="4" fontId="17" fillId="0" borderId="0" xfId="0" applyNumberFormat="1" applyFont="1" applyBorder="1" applyAlignment="1" applyProtection="1">
      <alignment vertical="center"/>
    </xf>
    <xf numFmtId="0" fontId="1" fillId="0" borderId="6" xfId="0" applyFont="1" applyBorder="1" applyAlignment="1" applyProtection="1">
      <alignment vertical="center"/>
    </xf>
    <xf numFmtId="0" fontId="0" fillId="4" borderId="0" xfId="0" applyFont="1" applyFill="1" applyBorder="1" applyAlignment="1" applyProtection="1">
      <alignment vertical="center"/>
    </xf>
    <xf numFmtId="0" fontId="3" fillId="4" borderId="9" xfId="0" applyFont="1" applyFill="1" applyBorder="1" applyAlignment="1" applyProtection="1">
      <alignment horizontal="left" vertical="center"/>
    </xf>
    <xf numFmtId="0" fontId="0" fillId="4" borderId="10" xfId="0" applyFont="1" applyFill="1" applyBorder="1" applyAlignment="1" applyProtection="1">
      <alignment vertical="center"/>
    </xf>
    <xf numFmtId="0" fontId="3" fillId="4" borderId="10" xfId="0" applyFont="1" applyFill="1" applyBorder="1" applyAlignment="1" applyProtection="1">
      <alignment horizontal="center" vertical="center"/>
    </xf>
    <xf numFmtId="0" fontId="3" fillId="4" borderId="10" xfId="0" applyFont="1" applyFill="1" applyBorder="1" applyAlignment="1" applyProtection="1">
      <alignment horizontal="left" vertical="center"/>
    </xf>
    <xf numFmtId="4" fontId="3" fillId="4" borderId="10" xfId="0" applyNumberFormat="1" applyFont="1" applyFill="1" applyBorder="1" applyAlignment="1" applyProtection="1">
      <alignment vertical="center"/>
    </xf>
    <xf numFmtId="0" fontId="0" fillId="4" borderId="11" xfId="0" applyFont="1" applyFill="1" applyBorder="1" applyAlignment="1" applyProtection="1">
      <alignment vertical="center"/>
    </xf>
    <xf numFmtId="0" fontId="0" fillId="4" borderId="6" xfId="0" applyFont="1" applyFill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5" xfId="0" applyFont="1" applyBorder="1" applyAlignment="1">
      <alignment vertical="center"/>
    </xf>
    <xf numFmtId="0" fontId="13" fillId="0" borderId="0" xfId="0" applyFont="1" applyAlignment="1" applyProtection="1">
      <alignment horizontal="left" vertical="center"/>
    </xf>
    <xf numFmtId="0" fontId="0" fillId="0" borderId="0" xfId="0" applyFont="1" applyAlignment="1" applyProtection="1">
      <alignment vertical="center"/>
    </xf>
    <xf numFmtId="0" fontId="2" fillId="0" borderId="5" xfId="0" applyFont="1" applyBorder="1" applyAlignment="1" applyProtection="1">
      <alignment vertical="center"/>
    </xf>
    <xf numFmtId="0" fontId="16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vertical="center"/>
    </xf>
    <xf numFmtId="0" fontId="2" fillId="0" borderId="5" xfId="0" applyFont="1" applyBorder="1" applyAlignment="1">
      <alignment vertical="center"/>
    </xf>
    <xf numFmtId="0" fontId="3" fillId="0" borderId="5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5" xfId="0" applyFont="1" applyBorder="1" applyAlignment="1">
      <alignment vertical="center"/>
    </xf>
    <xf numFmtId="0" fontId="19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0" fillId="0" borderId="15" xfId="0" applyFont="1" applyBorder="1" applyAlignment="1">
      <alignment horizontal="center" vertical="center"/>
    </xf>
    <xf numFmtId="0" fontId="20" fillId="0" borderId="16" xfId="0" applyFont="1" applyBorder="1" applyAlignment="1">
      <alignment horizontal="left" vertical="center"/>
    </xf>
    <xf numFmtId="0" fontId="0" fillId="0" borderId="16" xfId="0" applyFont="1" applyBorder="1" applyAlignment="1">
      <alignment vertical="center"/>
    </xf>
    <xf numFmtId="0" fontId="0" fillId="0" borderId="17" xfId="0" applyFont="1" applyBorder="1" applyAlignment="1">
      <alignment vertical="center"/>
    </xf>
    <xf numFmtId="0" fontId="1" fillId="0" borderId="18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9" xfId="0" applyFont="1" applyBorder="1" applyAlignment="1">
      <alignment vertical="center"/>
    </xf>
    <xf numFmtId="0" fontId="1" fillId="0" borderId="18" xfId="0" applyFont="1" applyBorder="1" applyAlignment="1" applyProtection="1">
      <alignment horizontal="left" vertical="center"/>
    </xf>
    <xf numFmtId="0" fontId="0" fillId="0" borderId="19" xfId="0" applyFont="1" applyBorder="1" applyAlignment="1" applyProtection="1">
      <alignment vertical="center"/>
    </xf>
    <xf numFmtId="0" fontId="2" fillId="5" borderId="9" xfId="0" applyFont="1" applyFill="1" applyBorder="1" applyAlignment="1" applyProtection="1">
      <alignment horizontal="center" vertical="center"/>
    </xf>
    <xf numFmtId="0" fontId="2" fillId="5" borderId="10" xfId="0" applyFont="1" applyFill="1" applyBorder="1" applyAlignment="1" applyProtection="1">
      <alignment horizontal="left" vertical="center"/>
    </xf>
    <xf numFmtId="0" fontId="0" fillId="5" borderId="10" xfId="0" applyFont="1" applyFill="1" applyBorder="1" applyAlignment="1" applyProtection="1">
      <alignment vertical="center"/>
    </xf>
    <xf numFmtId="0" fontId="2" fillId="5" borderId="10" xfId="0" applyFont="1" applyFill="1" applyBorder="1" applyAlignment="1" applyProtection="1">
      <alignment horizontal="center" vertical="center"/>
    </xf>
    <xf numFmtId="0" fontId="2" fillId="5" borderId="10" xfId="0" applyFont="1" applyFill="1" applyBorder="1" applyAlignment="1" applyProtection="1">
      <alignment horizontal="right" vertical="center"/>
    </xf>
    <xf numFmtId="0" fontId="2" fillId="5" borderId="11" xfId="0" applyFont="1" applyFill="1" applyBorder="1" applyAlignment="1" applyProtection="1">
      <alignment horizontal="center" vertical="center"/>
    </xf>
    <xf numFmtId="0" fontId="16" fillId="0" borderId="20" xfId="0" applyFont="1" applyBorder="1" applyAlignment="1" applyProtection="1">
      <alignment horizontal="center" vertical="center" wrapText="1"/>
    </xf>
    <xf numFmtId="0" fontId="16" fillId="0" borderId="21" xfId="0" applyFont="1" applyBorder="1" applyAlignment="1" applyProtection="1">
      <alignment horizontal="center" vertical="center" wrapText="1"/>
    </xf>
    <xf numFmtId="0" fontId="16" fillId="0" borderId="22" xfId="0" applyFont="1" applyBorder="1" applyAlignment="1" applyProtection="1">
      <alignment horizontal="center" vertical="center" wrapText="1"/>
    </xf>
    <xf numFmtId="0" fontId="0" fillId="0" borderId="15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0" fillId="0" borderId="17" xfId="0" applyFont="1" applyBorder="1" applyAlignment="1" applyProtection="1">
      <alignment vertical="center"/>
    </xf>
    <xf numFmtId="0" fontId="21" fillId="0" borderId="0" xfId="0" applyFont="1" applyAlignment="1" applyProtection="1">
      <alignment horizontal="left" vertical="center"/>
    </xf>
    <xf numFmtId="0" fontId="21" fillId="0" borderId="0" xfId="0" applyFont="1" applyAlignment="1" applyProtection="1">
      <alignment vertical="center"/>
    </xf>
    <xf numFmtId="4" fontId="21" fillId="0" borderId="0" xfId="0" applyNumberFormat="1" applyFont="1" applyAlignment="1" applyProtection="1">
      <alignment horizontal="right" vertical="center"/>
    </xf>
    <xf numFmtId="4" fontId="21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4" fontId="20" fillId="0" borderId="18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9" xfId="0" applyNumberFormat="1" applyFont="1" applyBorder="1" applyAlignment="1" applyProtection="1">
      <alignment vertical="center"/>
    </xf>
    <xf numFmtId="0" fontId="3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3" fillId="0" borderId="0" xfId="1" applyFont="1" applyAlignment="1">
      <alignment horizontal="center" vertical="center"/>
    </xf>
    <xf numFmtId="0" fontId="4" fillId="0" borderId="5" xfId="0" applyFont="1" applyBorder="1" applyAlignment="1" applyProtection="1">
      <alignment vertical="center"/>
    </xf>
    <xf numFmtId="0" fontId="24" fillId="0" borderId="0" xfId="0" applyFont="1" applyAlignment="1" applyProtection="1">
      <alignment vertical="center"/>
    </xf>
    <xf numFmtId="0" fontId="24" fillId="0" borderId="0" xfId="0" applyFont="1" applyAlignment="1" applyProtection="1">
      <alignment horizontal="left" vertical="center" wrapText="1"/>
    </xf>
    <xf numFmtId="0" fontId="25" fillId="0" borderId="0" xfId="0" applyFont="1" applyAlignment="1" applyProtection="1">
      <alignment vertical="center"/>
    </xf>
    <xf numFmtId="4" fontId="25" fillId="0" borderId="0" xfId="0" applyNumberFormat="1" applyFont="1" applyAlignment="1" applyProtection="1">
      <alignment vertical="center"/>
    </xf>
    <xf numFmtId="0" fontId="26" fillId="0" borderId="0" xfId="0" applyFont="1" applyAlignment="1" applyProtection="1">
      <alignment horizontal="center" vertical="center"/>
    </xf>
    <xf numFmtId="0" fontId="4" fillId="0" borderId="5" xfId="0" applyFont="1" applyBorder="1" applyAlignment="1">
      <alignment vertical="center"/>
    </xf>
    <xf numFmtId="4" fontId="27" fillId="0" borderId="18" xfId="0" applyNumberFormat="1" applyFont="1" applyBorder="1" applyAlignment="1" applyProtection="1">
      <alignment vertical="center"/>
    </xf>
    <xf numFmtId="4" fontId="27" fillId="0" borderId="0" xfId="0" applyNumberFormat="1" applyFont="1" applyBorder="1" applyAlignment="1" applyProtection="1">
      <alignment vertical="center"/>
    </xf>
    <xf numFmtId="166" fontId="27" fillId="0" borderId="0" xfId="0" applyNumberFormat="1" applyFont="1" applyBorder="1" applyAlignment="1" applyProtection="1">
      <alignment vertical="center"/>
    </xf>
    <xf numFmtId="4" fontId="27" fillId="0" borderId="19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4" fontId="27" fillId="0" borderId="23" xfId="0" applyNumberFormat="1" applyFont="1" applyBorder="1" applyAlignment="1" applyProtection="1">
      <alignment vertical="center"/>
    </xf>
    <xf numFmtId="4" fontId="27" fillId="0" borderId="24" xfId="0" applyNumberFormat="1" applyFont="1" applyBorder="1" applyAlignment="1" applyProtection="1">
      <alignment vertical="center"/>
    </xf>
    <xf numFmtId="166" fontId="27" fillId="0" borderId="24" xfId="0" applyNumberFormat="1" applyFont="1" applyBorder="1" applyAlignment="1" applyProtection="1">
      <alignment vertical="center"/>
    </xf>
    <xf numFmtId="4" fontId="27" fillId="0" borderId="25" xfId="0" applyNumberFormat="1" applyFont="1" applyBorder="1" applyAlignment="1" applyProtection="1">
      <alignment vertical="center"/>
    </xf>
    <xf numFmtId="0" fontId="0" fillId="0" borderId="0" xfId="0" applyProtection="1">
      <protection locked="0"/>
    </xf>
    <xf numFmtId="0" fontId="10" fillId="2" borderId="0" xfId="0" applyFont="1" applyFill="1" applyAlignment="1">
      <alignment vertical="center"/>
    </xf>
    <xf numFmtId="0" fontId="11" fillId="2" borderId="0" xfId="0" applyFont="1" applyFill="1" applyAlignment="1">
      <alignment horizontal="left" vertical="center"/>
    </xf>
    <xf numFmtId="0" fontId="28" fillId="2" borderId="0" xfId="1" applyFont="1" applyFill="1" applyAlignment="1">
      <alignment vertical="center"/>
    </xf>
    <xf numFmtId="0" fontId="10" fillId="2" borderId="0" xfId="0" applyFont="1" applyFill="1" applyAlignment="1" applyProtection="1">
      <alignment vertical="center"/>
      <protection locked="0"/>
    </xf>
    <xf numFmtId="0" fontId="0" fillId="0" borderId="3" xfId="0" applyBorder="1" applyProtection="1">
      <protection locked="0"/>
    </xf>
    <xf numFmtId="0" fontId="0" fillId="0" borderId="0" xfId="0" applyBorder="1" applyProtection="1">
      <protection locked="0"/>
    </xf>
    <xf numFmtId="0" fontId="16" fillId="0" borderId="0" xfId="0" applyFont="1" applyBorder="1" applyAlignment="1" applyProtection="1">
      <alignment horizontal="left" vertical="center" wrapText="1"/>
    </xf>
    <xf numFmtId="0" fontId="0" fillId="0" borderId="0" xfId="0" applyFont="1" applyBorder="1" applyAlignment="1" applyProtection="1">
      <alignment vertical="center"/>
      <protection locked="0"/>
    </xf>
    <xf numFmtId="0" fontId="3" fillId="0" borderId="0" xfId="0" applyFont="1" applyBorder="1" applyAlignment="1" applyProtection="1">
      <alignment horizontal="left" vertical="center" wrapText="1"/>
    </xf>
    <xf numFmtId="0" fontId="16" fillId="0" borderId="0" xfId="0" applyFont="1" applyBorder="1" applyAlignment="1" applyProtection="1">
      <alignment horizontal="left" vertical="center"/>
      <protection locked="0"/>
    </xf>
    <xf numFmtId="165" fontId="2" fillId="0" borderId="0" xfId="0" applyNumberFormat="1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 wrapText="1"/>
    </xf>
    <xf numFmtId="0" fontId="0" fillId="0" borderId="0" xfId="0" applyFont="1" applyBorder="1" applyAlignment="1" applyProtection="1">
      <alignment vertical="center" wrapText="1"/>
    </xf>
    <xf numFmtId="0" fontId="0" fillId="0" borderId="0" xfId="0" applyFont="1" applyBorder="1" applyAlignment="1" applyProtection="1">
      <alignment vertical="center" wrapText="1"/>
      <protection locked="0"/>
    </xf>
    <xf numFmtId="0" fontId="0" fillId="0" borderId="6" xfId="0" applyFont="1" applyBorder="1" applyAlignment="1" applyProtection="1">
      <alignment vertical="center" wrapText="1"/>
    </xf>
    <xf numFmtId="0" fontId="0" fillId="0" borderId="16" xfId="0" applyFont="1" applyBorder="1" applyAlignment="1" applyProtection="1">
      <alignment vertical="center"/>
      <protection locked="0"/>
    </xf>
    <xf numFmtId="0" fontId="0" fillId="0" borderId="26" xfId="0" applyFont="1" applyBorder="1" applyAlignment="1" applyProtection="1">
      <alignment vertical="center"/>
    </xf>
    <xf numFmtId="0" fontId="18" fillId="0" borderId="0" xfId="0" applyFont="1" applyBorder="1" applyAlignment="1" applyProtection="1">
      <alignment horizontal="left" vertical="center"/>
    </xf>
    <xf numFmtId="4" fontId="21" fillId="0" borderId="0" xfId="0" applyNumberFormat="1" applyFont="1" applyBorder="1" applyAlignment="1" applyProtection="1">
      <alignment vertical="center"/>
    </xf>
    <xf numFmtId="0" fontId="1" fillId="0" borderId="0" xfId="0" applyFont="1" applyBorder="1" applyAlignment="1" applyProtection="1">
      <alignment horizontal="right" vertical="center"/>
      <protection locked="0"/>
    </xf>
    <xf numFmtId="4" fontId="1" fillId="0" borderId="0" xfId="0" applyNumberFormat="1" applyFont="1" applyBorder="1" applyAlignment="1" applyProtection="1">
      <alignment vertical="center"/>
    </xf>
    <xf numFmtId="164" fontId="1" fillId="0" borderId="0" xfId="0" applyNumberFormat="1" applyFont="1" applyBorder="1" applyAlignment="1" applyProtection="1">
      <alignment horizontal="right" vertical="center"/>
      <protection locked="0"/>
    </xf>
    <xf numFmtId="0" fontId="0" fillId="5" borderId="0" xfId="0" applyFont="1" applyFill="1" applyBorder="1" applyAlignment="1" applyProtection="1">
      <alignment vertical="center"/>
    </xf>
    <xf numFmtId="0" fontId="3" fillId="5" borderId="9" xfId="0" applyFont="1" applyFill="1" applyBorder="1" applyAlignment="1" applyProtection="1">
      <alignment horizontal="left" vertical="center"/>
    </xf>
    <xf numFmtId="0" fontId="3" fillId="5" borderId="10" xfId="0" applyFont="1" applyFill="1" applyBorder="1" applyAlignment="1" applyProtection="1">
      <alignment horizontal="right" vertical="center"/>
    </xf>
    <xf numFmtId="0" fontId="3" fillId="5" borderId="10" xfId="0" applyFont="1" applyFill="1" applyBorder="1" applyAlignment="1" applyProtection="1">
      <alignment horizontal="center" vertical="center"/>
    </xf>
    <xf numFmtId="0" fontId="0" fillId="5" borderId="10" xfId="0" applyFont="1" applyFill="1" applyBorder="1" applyAlignment="1" applyProtection="1">
      <alignment vertical="center"/>
      <protection locked="0"/>
    </xf>
    <xf numFmtId="4" fontId="3" fillId="5" borderId="10" xfId="0" applyNumberFormat="1" applyFont="1" applyFill="1" applyBorder="1" applyAlignment="1" applyProtection="1">
      <alignment vertical="center"/>
    </xf>
    <xf numFmtId="0" fontId="0" fillId="5" borderId="27" xfId="0" applyFont="1" applyFill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  <protection locked="0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0" fillId="0" borderId="3" xfId="0" applyFont="1" applyBorder="1" applyAlignment="1" applyProtection="1">
      <alignment vertical="center"/>
      <protection locked="0"/>
    </xf>
    <xf numFmtId="0" fontId="0" fillId="0" borderId="4" xfId="0" applyFont="1" applyBorder="1" applyAlignment="1">
      <alignment vertical="center"/>
    </xf>
    <xf numFmtId="0" fontId="0" fillId="0" borderId="0" xfId="0" applyFont="1" applyBorder="1" applyAlignment="1" applyProtection="1">
      <alignment horizontal="left" vertical="center"/>
    </xf>
    <xf numFmtId="0" fontId="2" fillId="5" borderId="0" xfId="0" applyFont="1" applyFill="1" applyBorder="1" applyAlignment="1" applyProtection="1">
      <alignment horizontal="left" vertical="center"/>
    </xf>
    <xf numFmtId="0" fontId="0" fillId="5" borderId="0" xfId="0" applyFont="1" applyFill="1" applyBorder="1" applyAlignment="1" applyProtection="1">
      <alignment vertical="center"/>
      <protection locked="0"/>
    </xf>
    <xf numFmtId="0" fontId="2" fillId="5" borderId="0" xfId="0" applyFont="1" applyFill="1" applyBorder="1" applyAlignment="1" applyProtection="1">
      <alignment horizontal="right" vertical="center"/>
    </xf>
    <xf numFmtId="0" fontId="0" fillId="5" borderId="6" xfId="0" applyFont="1" applyFill="1" applyBorder="1" applyAlignment="1" applyProtection="1">
      <alignment vertical="center"/>
    </xf>
    <xf numFmtId="0" fontId="29" fillId="0" borderId="0" xfId="0" applyFont="1" applyBorder="1" applyAlignment="1" applyProtection="1">
      <alignment horizontal="left" vertical="center"/>
    </xf>
    <xf numFmtId="0" fontId="5" fillId="0" borderId="5" xfId="0" applyFont="1" applyBorder="1" applyAlignment="1" applyProtection="1">
      <alignment vertical="center"/>
    </xf>
    <xf numFmtId="0" fontId="5" fillId="0" borderId="0" xfId="0" applyFont="1" applyBorder="1" applyAlignment="1" applyProtection="1">
      <alignment vertical="center"/>
    </xf>
    <xf numFmtId="0" fontId="5" fillId="0" borderId="24" xfId="0" applyFont="1" applyBorder="1" applyAlignment="1" applyProtection="1">
      <alignment horizontal="left" vertical="center"/>
    </xf>
    <xf numFmtId="0" fontId="5" fillId="0" borderId="24" xfId="0" applyFont="1" applyBorder="1" applyAlignment="1" applyProtection="1">
      <alignment vertical="center"/>
    </xf>
    <xf numFmtId="0" fontId="5" fillId="0" borderId="24" xfId="0" applyFont="1" applyBorder="1" applyAlignment="1" applyProtection="1">
      <alignment vertical="center"/>
      <protection locked="0"/>
    </xf>
    <xf numFmtId="4" fontId="5" fillId="0" borderId="24" xfId="0" applyNumberFormat="1" applyFont="1" applyBorder="1" applyAlignment="1" applyProtection="1">
      <alignment vertical="center"/>
    </xf>
    <xf numFmtId="0" fontId="5" fillId="0" borderId="6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  <protection locked="0"/>
    </xf>
    <xf numFmtId="0" fontId="16" fillId="0" borderId="0" xfId="0" applyFont="1" applyAlignment="1" applyProtection="1">
      <alignment horizontal="left" vertical="center" wrapText="1"/>
    </xf>
    <xf numFmtId="0" fontId="2" fillId="0" borderId="0" xfId="0" applyFont="1" applyAlignment="1" applyProtection="1">
      <alignment horizontal="left" vertical="center"/>
    </xf>
    <xf numFmtId="0" fontId="16" fillId="0" borderId="0" xfId="0" applyFont="1" applyAlignment="1" applyProtection="1">
      <alignment horizontal="left" vertical="center"/>
      <protection locked="0"/>
    </xf>
    <xf numFmtId="0" fontId="0" fillId="0" borderId="5" xfId="0" applyFont="1" applyBorder="1" applyAlignment="1" applyProtection="1">
      <alignment horizontal="center" vertical="center" wrapText="1"/>
    </xf>
    <xf numFmtId="0" fontId="2" fillId="5" borderId="20" xfId="0" applyFont="1" applyFill="1" applyBorder="1" applyAlignment="1" applyProtection="1">
      <alignment horizontal="center" vertical="center" wrapText="1"/>
    </xf>
    <xf numFmtId="0" fontId="2" fillId="5" borderId="21" xfId="0" applyFont="1" applyFill="1" applyBorder="1" applyAlignment="1" applyProtection="1">
      <alignment horizontal="center" vertical="center" wrapText="1"/>
    </xf>
    <xf numFmtId="0" fontId="2" fillId="5" borderId="21" xfId="0" applyFont="1" applyFill="1" applyBorder="1" applyAlignment="1" applyProtection="1">
      <alignment horizontal="center" vertical="center" wrapText="1"/>
      <protection locked="0"/>
    </xf>
    <xf numFmtId="0" fontId="2" fillId="5" borderId="22" xfId="0" applyFont="1" applyFill="1" applyBorder="1" applyAlignment="1" applyProtection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4" fontId="21" fillId="0" borderId="0" xfId="0" applyNumberFormat="1" applyFont="1" applyAlignment="1" applyProtection="1"/>
    <xf numFmtId="166" fontId="30" fillId="0" borderId="16" xfId="0" applyNumberFormat="1" applyFont="1" applyBorder="1" applyAlignment="1" applyProtection="1"/>
    <xf numFmtId="166" fontId="30" fillId="0" borderId="17" xfId="0" applyNumberFormat="1" applyFont="1" applyBorder="1" applyAlignment="1" applyProtection="1"/>
    <xf numFmtId="4" fontId="31" fillId="0" borderId="0" xfId="0" applyNumberFormat="1" applyFont="1" applyAlignment="1">
      <alignment vertical="center"/>
    </xf>
    <xf numFmtId="0" fontId="6" fillId="0" borderId="5" xfId="0" applyFont="1" applyBorder="1" applyAlignment="1" applyProtection="1"/>
    <xf numFmtId="0" fontId="6" fillId="0" borderId="0" xfId="0" applyFont="1" applyAlignment="1" applyProtection="1"/>
    <xf numFmtId="0" fontId="6" fillId="0" borderId="0" xfId="0" applyFont="1" applyAlignment="1" applyProtection="1">
      <alignment horizontal="left"/>
    </xf>
    <xf numFmtId="0" fontId="5" fillId="0" borderId="0" xfId="0" applyFont="1" applyAlignment="1" applyProtection="1">
      <alignment horizontal="left"/>
    </xf>
    <xf numFmtId="0" fontId="6" fillId="0" borderId="0" xfId="0" applyFont="1" applyAlignment="1" applyProtection="1">
      <protection locked="0"/>
    </xf>
    <xf numFmtId="4" fontId="5" fillId="0" borderId="0" xfId="0" applyNumberFormat="1" applyFont="1" applyAlignment="1" applyProtection="1"/>
    <xf numFmtId="0" fontId="6" fillId="0" borderId="5" xfId="0" applyFont="1" applyBorder="1" applyAlignment="1"/>
    <xf numFmtId="0" fontId="6" fillId="0" borderId="18" xfId="0" applyFont="1" applyBorder="1" applyAlignment="1" applyProtection="1"/>
    <xf numFmtId="0" fontId="6" fillId="0" borderId="0" xfId="0" applyFont="1" applyBorder="1" applyAlignment="1" applyProtection="1"/>
    <xf numFmtId="166" fontId="6" fillId="0" borderId="0" xfId="0" applyNumberFormat="1" applyFont="1" applyBorder="1" applyAlignment="1" applyProtection="1"/>
    <xf numFmtId="166" fontId="6" fillId="0" borderId="19" xfId="0" applyNumberFormat="1" applyFont="1" applyBorder="1" applyAlignment="1" applyProtection="1"/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4" fontId="6" fillId="0" borderId="0" xfId="0" applyNumberFormat="1" applyFont="1" applyAlignment="1">
      <alignment vertical="center"/>
    </xf>
    <xf numFmtId="0" fontId="0" fillId="0" borderId="28" xfId="0" applyFont="1" applyBorder="1" applyAlignment="1" applyProtection="1">
      <alignment horizontal="center" vertical="center"/>
    </xf>
    <xf numFmtId="49" fontId="0" fillId="0" borderId="28" xfId="0" applyNumberFormat="1" applyFont="1" applyBorder="1" applyAlignment="1" applyProtection="1">
      <alignment horizontal="left" vertical="center" wrapText="1"/>
    </xf>
    <xf numFmtId="0" fontId="0" fillId="0" borderId="28" xfId="0" applyFont="1" applyBorder="1" applyAlignment="1" applyProtection="1">
      <alignment horizontal="left" vertical="center" wrapText="1"/>
    </xf>
    <xf numFmtId="0" fontId="0" fillId="0" borderId="28" xfId="0" applyFont="1" applyBorder="1" applyAlignment="1" applyProtection="1">
      <alignment horizontal="center" vertical="center" wrapText="1"/>
    </xf>
    <xf numFmtId="167" fontId="0" fillId="0" borderId="28" xfId="0" applyNumberFormat="1" applyFont="1" applyBorder="1" applyAlignment="1" applyProtection="1">
      <alignment vertical="center"/>
    </xf>
    <xf numFmtId="4" fontId="0" fillId="3" borderId="28" xfId="0" applyNumberFormat="1" applyFont="1" applyFill="1" applyBorder="1" applyAlignment="1" applyProtection="1">
      <alignment vertical="center"/>
      <protection locked="0"/>
    </xf>
    <xf numFmtId="4" fontId="0" fillId="0" borderId="28" xfId="0" applyNumberFormat="1" applyFont="1" applyBorder="1" applyAlignment="1" applyProtection="1">
      <alignment vertical="center"/>
    </xf>
    <xf numFmtId="0" fontId="1" fillId="3" borderId="28" xfId="0" applyFont="1" applyFill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center" vertical="center"/>
    </xf>
    <xf numFmtId="166" fontId="1" fillId="0" borderId="0" xfId="0" applyNumberFormat="1" applyFont="1" applyBorder="1" applyAlignment="1" applyProtection="1">
      <alignment vertical="center"/>
    </xf>
    <xf numFmtId="166" fontId="1" fillId="0" borderId="19" xfId="0" applyNumberFormat="1" applyFont="1" applyBorder="1" applyAlignment="1" applyProtection="1">
      <alignment vertical="center"/>
    </xf>
    <xf numFmtId="4" fontId="0" fillId="0" borderId="0" xfId="0" applyNumberFormat="1" applyFont="1" applyAlignment="1">
      <alignment vertical="center"/>
    </xf>
    <xf numFmtId="0" fontId="32" fillId="0" borderId="0" xfId="0" applyFont="1" applyAlignment="1" applyProtection="1">
      <alignment horizontal="left" vertical="center"/>
    </xf>
    <xf numFmtId="0" fontId="33" fillId="0" borderId="0" xfId="0" applyFont="1" applyAlignment="1" applyProtection="1">
      <alignment vertical="center" wrapText="1"/>
    </xf>
    <xf numFmtId="0" fontId="0" fillId="0" borderId="18" xfId="0" applyFont="1" applyBorder="1" applyAlignment="1" applyProtection="1">
      <alignment vertical="center"/>
    </xf>
    <xf numFmtId="0" fontId="1" fillId="0" borderId="24" xfId="0" applyFont="1" applyBorder="1" applyAlignment="1" applyProtection="1">
      <alignment horizontal="center" vertical="center"/>
    </xf>
    <xf numFmtId="0" fontId="0" fillId="0" borderId="24" xfId="0" applyFont="1" applyBorder="1" applyAlignment="1" applyProtection="1">
      <alignment vertical="center"/>
    </xf>
    <xf numFmtId="166" fontId="1" fillId="0" borderId="24" xfId="0" applyNumberFormat="1" applyFont="1" applyBorder="1" applyAlignment="1" applyProtection="1">
      <alignment vertical="center"/>
    </xf>
    <xf numFmtId="166" fontId="1" fillId="0" borderId="25" xfId="0" applyNumberFormat="1" applyFont="1" applyBorder="1" applyAlignment="1" applyProtection="1">
      <alignment vertical="center"/>
    </xf>
    <xf numFmtId="0" fontId="7" fillId="0" borderId="5" xfId="0" applyFont="1" applyBorder="1" applyAlignment="1" applyProtection="1">
      <alignment vertical="center"/>
    </xf>
    <xf numFmtId="0" fontId="7" fillId="0" borderId="0" xfId="0" applyFont="1" applyBorder="1" applyAlignment="1" applyProtection="1">
      <alignment vertical="center"/>
    </xf>
    <xf numFmtId="0" fontId="7" fillId="0" borderId="24" xfId="0" applyFont="1" applyBorder="1" applyAlignment="1" applyProtection="1">
      <alignment horizontal="left" vertical="center"/>
    </xf>
    <xf numFmtId="0" fontId="7" fillId="0" borderId="24" xfId="0" applyFont="1" applyBorder="1" applyAlignment="1" applyProtection="1">
      <alignment vertical="center"/>
    </xf>
    <xf numFmtId="0" fontId="7" fillId="0" borderId="24" xfId="0" applyFont="1" applyBorder="1" applyAlignment="1" applyProtection="1">
      <alignment vertical="center"/>
      <protection locked="0"/>
    </xf>
    <xf numFmtId="4" fontId="7" fillId="0" borderId="24" xfId="0" applyNumberFormat="1" applyFont="1" applyBorder="1" applyAlignment="1" applyProtection="1">
      <alignment vertical="center"/>
    </xf>
    <xf numFmtId="0" fontId="7" fillId="0" borderId="6" xfId="0" applyFont="1" applyBorder="1" applyAlignment="1" applyProtection="1">
      <alignment vertical="center"/>
    </xf>
    <xf numFmtId="0" fontId="34" fillId="0" borderId="28" xfId="0" applyFont="1" applyBorder="1" applyAlignment="1" applyProtection="1">
      <alignment horizontal="center" vertical="center"/>
    </xf>
    <xf numFmtId="49" fontId="34" fillId="0" borderId="28" xfId="0" applyNumberFormat="1" applyFont="1" applyBorder="1" applyAlignment="1" applyProtection="1">
      <alignment horizontal="left" vertical="center" wrapText="1"/>
    </xf>
    <xf numFmtId="0" fontId="34" fillId="0" borderId="28" xfId="0" applyFont="1" applyBorder="1" applyAlignment="1" applyProtection="1">
      <alignment horizontal="left" vertical="center" wrapText="1"/>
    </xf>
    <xf numFmtId="0" fontId="34" fillId="0" borderId="28" xfId="0" applyFont="1" applyBorder="1" applyAlignment="1" applyProtection="1">
      <alignment horizontal="center" vertical="center" wrapText="1"/>
    </xf>
    <xf numFmtId="167" fontId="34" fillId="0" borderId="28" xfId="0" applyNumberFormat="1" applyFont="1" applyBorder="1" applyAlignment="1" applyProtection="1">
      <alignment vertical="center"/>
    </xf>
    <xf numFmtId="4" fontId="34" fillId="3" borderId="28" xfId="0" applyNumberFormat="1" applyFont="1" applyFill="1" applyBorder="1" applyAlignment="1" applyProtection="1">
      <alignment vertical="center"/>
      <protection locked="0"/>
    </xf>
    <xf numFmtId="4" fontId="34" fillId="0" borderId="28" xfId="0" applyNumberFormat="1" applyFont="1" applyBorder="1" applyAlignment="1" applyProtection="1">
      <alignment vertical="center"/>
    </xf>
    <xf numFmtId="0" fontId="34" fillId="0" borderId="5" xfId="0" applyFont="1" applyBorder="1" applyAlignment="1">
      <alignment vertical="center"/>
    </xf>
    <xf numFmtId="0" fontId="34" fillId="3" borderId="28" xfId="0" applyFont="1" applyFill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center"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167" fontId="0" fillId="3" borderId="28" xfId="0" applyNumberFormat="1" applyFont="1" applyFill="1" applyBorder="1" applyAlignment="1" applyProtection="1">
      <alignment vertical="center"/>
      <protection locked="0"/>
    </xf>
    <xf numFmtId="0" fontId="34" fillId="0" borderId="24" xfId="0" applyFont="1" applyBorder="1" applyAlignment="1" applyProtection="1">
      <alignment horizontal="center" vertical="center"/>
    </xf>
    <xf numFmtId="0" fontId="0" fillId="0" borderId="0" xfId="0" applyAlignment="1">
      <alignment vertical="top"/>
      <protection locked="0"/>
    </xf>
    <xf numFmtId="0" fontId="35" fillId="0" borderId="29" xfId="0" applyFont="1" applyBorder="1" applyAlignment="1">
      <alignment vertical="center" wrapText="1"/>
      <protection locked="0"/>
    </xf>
    <xf numFmtId="0" fontId="35" fillId="0" borderId="30" xfId="0" applyFont="1" applyBorder="1" applyAlignment="1">
      <alignment vertical="center" wrapText="1"/>
      <protection locked="0"/>
    </xf>
    <xf numFmtId="0" fontId="35" fillId="0" borderId="31" xfId="0" applyFont="1" applyBorder="1" applyAlignment="1">
      <alignment vertical="center" wrapText="1"/>
      <protection locked="0"/>
    </xf>
    <xf numFmtId="0" fontId="35" fillId="0" borderId="32" xfId="0" applyFont="1" applyBorder="1" applyAlignment="1">
      <alignment horizontal="center" vertical="center" wrapText="1"/>
      <protection locked="0"/>
    </xf>
    <xf numFmtId="0" fontId="36" fillId="0" borderId="1" xfId="0" applyFont="1" applyBorder="1" applyAlignment="1">
      <alignment horizontal="center" vertical="center" wrapText="1"/>
      <protection locked="0"/>
    </xf>
    <xf numFmtId="0" fontId="35" fillId="0" borderId="33" xfId="0" applyFont="1" applyBorder="1" applyAlignment="1">
      <alignment horizontal="center" vertical="center" wrapText="1"/>
      <protection locked="0"/>
    </xf>
    <xf numFmtId="0" fontId="35" fillId="0" borderId="32" xfId="0" applyFont="1" applyBorder="1" applyAlignment="1">
      <alignment vertical="center" wrapText="1"/>
      <protection locked="0"/>
    </xf>
    <xf numFmtId="0" fontId="37" fillId="0" borderId="34" xfId="0" applyFont="1" applyBorder="1" applyAlignment="1">
      <alignment horizontal="left" wrapText="1"/>
      <protection locked="0"/>
    </xf>
    <xf numFmtId="0" fontId="35" fillId="0" borderId="33" xfId="0" applyFont="1" applyBorder="1" applyAlignment="1">
      <alignment vertical="center" wrapText="1"/>
      <protection locked="0"/>
    </xf>
    <xf numFmtId="0" fontId="37" fillId="0" borderId="1" xfId="0" applyFont="1" applyBorder="1" applyAlignment="1">
      <alignment horizontal="left" vertical="center" wrapText="1"/>
      <protection locked="0"/>
    </xf>
    <xf numFmtId="0" fontId="38" fillId="0" borderId="1" xfId="0" applyFont="1" applyBorder="1" applyAlignment="1">
      <alignment horizontal="left" vertical="center" wrapText="1"/>
      <protection locked="0"/>
    </xf>
    <xf numFmtId="0" fontId="38" fillId="0" borderId="32" xfId="0" applyFont="1" applyBorder="1" applyAlignment="1">
      <alignment vertical="center" wrapText="1"/>
      <protection locked="0"/>
    </xf>
    <xf numFmtId="0" fontId="38" fillId="0" borderId="1" xfId="0" applyFont="1" applyBorder="1" applyAlignment="1">
      <alignment vertical="center" wrapText="1"/>
      <protection locked="0"/>
    </xf>
    <xf numFmtId="0" fontId="38" fillId="0" borderId="1" xfId="0" applyFont="1" applyBorder="1" applyAlignment="1">
      <alignment vertical="center"/>
      <protection locked="0"/>
    </xf>
    <xf numFmtId="0" fontId="38" fillId="0" borderId="1" xfId="0" applyFont="1" applyBorder="1" applyAlignment="1">
      <alignment horizontal="left" vertical="center"/>
      <protection locked="0"/>
    </xf>
    <xf numFmtId="49" fontId="38" fillId="0" borderId="1" xfId="0" applyNumberFormat="1" applyFont="1" applyBorder="1" applyAlignment="1">
      <alignment horizontal="left" vertical="center" wrapText="1"/>
      <protection locked="0"/>
    </xf>
    <xf numFmtId="49" fontId="38" fillId="0" borderId="1" xfId="0" applyNumberFormat="1" applyFont="1" applyBorder="1" applyAlignment="1">
      <alignment vertical="center" wrapText="1"/>
      <protection locked="0"/>
    </xf>
    <xf numFmtId="0" fontId="35" fillId="0" borderId="35" xfId="0" applyFont="1" applyBorder="1" applyAlignment="1">
      <alignment vertical="center" wrapText="1"/>
      <protection locked="0"/>
    </xf>
    <xf numFmtId="0" fontId="39" fillId="0" borderId="34" xfId="0" applyFont="1" applyBorder="1" applyAlignment="1">
      <alignment vertical="center" wrapText="1"/>
      <protection locked="0"/>
    </xf>
    <xf numFmtId="0" fontId="35" fillId="0" borderId="36" xfId="0" applyFont="1" applyBorder="1" applyAlignment="1">
      <alignment vertical="center" wrapText="1"/>
      <protection locked="0"/>
    </xf>
    <xf numFmtId="0" fontId="35" fillId="0" borderId="1" xfId="0" applyFont="1" applyBorder="1" applyAlignment="1">
      <alignment vertical="top"/>
      <protection locked="0"/>
    </xf>
    <xf numFmtId="0" fontId="35" fillId="0" borderId="0" xfId="0" applyFont="1" applyAlignment="1">
      <alignment vertical="top"/>
      <protection locked="0"/>
    </xf>
    <xf numFmtId="0" fontId="35" fillId="0" borderId="29" xfId="0" applyFont="1" applyBorder="1" applyAlignment="1">
      <alignment horizontal="left" vertical="center"/>
      <protection locked="0"/>
    </xf>
    <xf numFmtId="0" fontId="35" fillId="0" borderId="30" xfId="0" applyFont="1" applyBorder="1" applyAlignment="1">
      <alignment horizontal="left" vertical="center"/>
      <protection locked="0"/>
    </xf>
    <xf numFmtId="0" fontId="35" fillId="0" borderId="31" xfId="0" applyFont="1" applyBorder="1" applyAlignment="1">
      <alignment horizontal="left" vertical="center"/>
      <protection locked="0"/>
    </xf>
    <xf numFmtId="0" fontId="35" fillId="0" borderId="32" xfId="0" applyFont="1" applyBorder="1" applyAlignment="1">
      <alignment horizontal="left" vertical="center"/>
      <protection locked="0"/>
    </xf>
    <xf numFmtId="0" fontId="36" fillId="0" borderId="1" xfId="0" applyFont="1" applyBorder="1" applyAlignment="1">
      <alignment horizontal="center" vertical="center"/>
      <protection locked="0"/>
    </xf>
    <xf numFmtId="0" fontId="35" fillId="0" borderId="33" xfId="0" applyFont="1" applyBorder="1" applyAlignment="1">
      <alignment horizontal="left" vertical="center"/>
      <protection locked="0"/>
    </xf>
    <xf numFmtId="0" fontId="37" fillId="0" borderId="1" xfId="0" applyFont="1" applyBorder="1" applyAlignment="1">
      <alignment horizontal="left" vertical="center"/>
      <protection locked="0"/>
    </xf>
    <xf numFmtId="0" fontId="40" fillId="0" borderId="0" xfId="0" applyFont="1" applyAlignment="1">
      <alignment horizontal="left" vertical="center"/>
      <protection locked="0"/>
    </xf>
    <xf numFmtId="0" fontId="37" fillId="0" borderId="34" xfId="0" applyFont="1" applyBorder="1" applyAlignment="1">
      <alignment horizontal="left" vertical="center"/>
      <protection locked="0"/>
    </xf>
    <xf numFmtId="0" fontId="37" fillId="0" borderId="34" xfId="0" applyFont="1" applyBorder="1" applyAlignment="1">
      <alignment horizontal="center" vertical="center"/>
      <protection locked="0"/>
    </xf>
    <xf numFmtId="0" fontId="40" fillId="0" borderId="34" xfId="0" applyFont="1" applyBorder="1" applyAlignment="1">
      <alignment horizontal="left" vertical="center"/>
      <protection locked="0"/>
    </xf>
    <xf numFmtId="0" fontId="41" fillId="0" borderId="1" xfId="0" applyFont="1" applyBorder="1" applyAlignment="1">
      <alignment horizontal="left" vertical="center"/>
      <protection locked="0"/>
    </xf>
    <xf numFmtId="0" fontId="38" fillId="0" borderId="0" xfId="0" applyFont="1" applyAlignment="1">
      <alignment horizontal="left" vertical="center"/>
      <protection locked="0"/>
    </xf>
    <xf numFmtId="0" fontId="38" fillId="0" borderId="1" xfId="0" applyFont="1" applyBorder="1" applyAlignment="1">
      <alignment horizontal="center" vertical="center"/>
      <protection locked="0"/>
    </xf>
    <xf numFmtId="0" fontId="38" fillId="0" borderId="32" xfId="0" applyFont="1" applyBorder="1" applyAlignment="1">
      <alignment horizontal="left" vertical="center"/>
      <protection locked="0"/>
    </xf>
    <xf numFmtId="0" fontId="38" fillId="0" borderId="1" xfId="0" applyFont="1" applyFill="1" applyBorder="1" applyAlignment="1">
      <alignment horizontal="left" vertical="center"/>
      <protection locked="0"/>
    </xf>
    <xf numFmtId="0" fontId="38" fillId="0" borderId="1" xfId="0" applyFont="1" applyFill="1" applyBorder="1" applyAlignment="1">
      <alignment horizontal="center" vertical="center"/>
      <protection locked="0"/>
    </xf>
    <xf numFmtId="0" fontId="35" fillId="0" borderId="35" xfId="0" applyFont="1" applyBorder="1" applyAlignment="1">
      <alignment horizontal="left" vertical="center"/>
      <protection locked="0"/>
    </xf>
    <xf numFmtId="0" fontId="39" fillId="0" borderId="34" xfId="0" applyFont="1" applyBorder="1" applyAlignment="1">
      <alignment horizontal="left" vertical="center"/>
      <protection locked="0"/>
    </xf>
    <xf numFmtId="0" fontId="35" fillId="0" borderId="36" xfId="0" applyFont="1" applyBorder="1" applyAlignment="1">
      <alignment horizontal="left" vertical="center"/>
      <protection locked="0"/>
    </xf>
    <xf numFmtId="0" fontId="35" fillId="0" borderId="1" xfId="0" applyFont="1" applyBorder="1" applyAlignment="1">
      <alignment horizontal="left" vertical="center"/>
      <protection locked="0"/>
    </xf>
    <xf numFmtId="0" fontId="39" fillId="0" borderId="1" xfId="0" applyFont="1" applyBorder="1" applyAlignment="1">
      <alignment horizontal="left" vertical="center"/>
      <protection locked="0"/>
    </xf>
    <xf numFmtId="0" fontId="40" fillId="0" borderId="1" xfId="0" applyFont="1" applyBorder="1" applyAlignment="1">
      <alignment horizontal="left" vertical="center"/>
      <protection locked="0"/>
    </xf>
    <xf numFmtId="0" fontId="38" fillId="0" borderId="34" xfId="0" applyFont="1" applyBorder="1" applyAlignment="1">
      <alignment horizontal="left" vertical="center"/>
      <protection locked="0"/>
    </xf>
    <xf numFmtId="0" fontId="35" fillId="0" borderId="1" xfId="0" applyFont="1" applyBorder="1" applyAlignment="1">
      <alignment horizontal="left" vertical="center" wrapText="1"/>
      <protection locked="0"/>
    </xf>
    <xf numFmtId="0" fontId="38" fillId="0" borderId="1" xfId="0" applyFont="1" applyBorder="1" applyAlignment="1">
      <alignment horizontal="center" vertical="center" wrapText="1"/>
      <protection locked="0"/>
    </xf>
    <xf numFmtId="0" fontId="35" fillId="0" borderId="29" xfId="0" applyFont="1" applyBorder="1" applyAlignment="1">
      <alignment horizontal="left" vertical="center" wrapText="1"/>
      <protection locked="0"/>
    </xf>
    <xf numFmtId="0" fontId="35" fillId="0" borderId="30" xfId="0" applyFont="1" applyBorder="1" applyAlignment="1">
      <alignment horizontal="left" vertical="center" wrapText="1"/>
      <protection locked="0"/>
    </xf>
    <xf numFmtId="0" fontId="35" fillId="0" borderId="31" xfId="0" applyFont="1" applyBorder="1" applyAlignment="1">
      <alignment horizontal="left" vertical="center" wrapText="1"/>
      <protection locked="0"/>
    </xf>
    <xf numFmtId="0" fontId="35" fillId="0" borderId="32" xfId="0" applyFont="1" applyBorder="1" applyAlignment="1">
      <alignment horizontal="left" vertical="center" wrapText="1"/>
      <protection locked="0"/>
    </xf>
    <xf numFmtId="0" fontId="35" fillId="0" borderId="33" xfId="0" applyFont="1" applyBorder="1" applyAlignment="1">
      <alignment horizontal="left" vertical="center" wrapText="1"/>
      <protection locked="0"/>
    </xf>
    <xf numFmtId="0" fontId="40" fillId="0" borderId="32" xfId="0" applyFont="1" applyBorder="1" applyAlignment="1">
      <alignment horizontal="left" vertical="center" wrapText="1"/>
      <protection locked="0"/>
    </xf>
    <xf numFmtId="0" fontId="40" fillId="0" borderId="33" xfId="0" applyFont="1" applyBorder="1" applyAlignment="1">
      <alignment horizontal="left" vertical="center" wrapText="1"/>
      <protection locked="0"/>
    </xf>
    <xf numFmtId="0" fontId="38" fillId="0" borderId="32" xfId="0" applyFont="1" applyBorder="1" applyAlignment="1">
      <alignment horizontal="left" vertical="center" wrapText="1"/>
      <protection locked="0"/>
    </xf>
    <xf numFmtId="0" fontId="38" fillId="0" borderId="33" xfId="0" applyFont="1" applyBorder="1" applyAlignment="1">
      <alignment horizontal="left" vertical="center" wrapText="1"/>
      <protection locked="0"/>
    </xf>
    <xf numFmtId="0" fontId="38" fillId="0" borderId="33" xfId="0" applyFont="1" applyBorder="1" applyAlignment="1">
      <alignment horizontal="left" vertical="center"/>
      <protection locked="0"/>
    </xf>
    <xf numFmtId="0" fontId="38" fillId="0" borderId="35" xfId="0" applyFont="1" applyBorder="1" applyAlignment="1">
      <alignment horizontal="left" vertical="center" wrapText="1"/>
      <protection locked="0"/>
    </xf>
    <xf numFmtId="0" fontId="38" fillId="0" borderId="34" xfId="0" applyFont="1" applyBorder="1" applyAlignment="1">
      <alignment horizontal="left" vertical="center" wrapText="1"/>
      <protection locked="0"/>
    </xf>
    <xf numFmtId="0" fontId="38" fillId="0" borderId="36" xfId="0" applyFont="1" applyBorder="1" applyAlignment="1">
      <alignment horizontal="left" vertical="center" wrapText="1"/>
      <protection locked="0"/>
    </xf>
    <xf numFmtId="0" fontId="38" fillId="0" borderId="1" xfId="0" applyFont="1" applyBorder="1" applyAlignment="1">
      <alignment horizontal="left" vertical="top"/>
      <protection locked="0"/>
    </xf>
    <xf numFmtId="0" fontId="38" fillId="0" borderId="1" xfId="0" applyFont="1" applyBorder="1" applyAlignment="1">
      <alignment horizontal="center" vertical="top"/>
      <protection locked="0"/>
    </xf>
    <xf numFmtId="0" fontId="38" fillId="0" borderId="35" xfId="0" applyFont="1" applyBorder="1" applyAlignment="1">
      <alignment horizontal="left" vertical="center"/>
      <protection locked="0"/>
    </xf>
    <xf numFmtId="0" fontId="38" fillId="0" borderId="36" xfId="0" applyFont="1" applyBorder="1" applyAlignment="1">
      <alignment horizontal="left" vertical="center"/>
      <protection locked="0"/>
    </xf>
    <xf numFmtId="0" fontId="40" fillId="0" borderId="0" xfId="0" applyFont="1" applyAlignment="1">
      <alignment vertical="center"/>
      <protection locked="0"/>
    </xf>
    <xf numFmtId="0" fontId="37" fillId="0" borderId="1" xfId="0" applyFont="1" applyBorder="1" applyAlignment="1">
      <alignment vertical="center"/>
      <protection locked="0"/>
    </xf>
    <xf numFmtId="0" fontId="40" fillId="0" borderId="34" xfId="0" applyFont="1" applyBorder="1" applyAlignment="1">
      <alignment vertical="center"/>
      <protection locked="0"/>
    </xf>
    <xf numFmtId="0" fontId="37" fillId="0" borderId="34" xfId="0" applyFont="1" applyBorder="1" applyAlignment="1">
      <alignment vertical="center"/>
      <protection locked="0"/>
    </xf>
    <xf numFmtId="0" fontId="0" fillId="0" borderId="1" xfId="0" applyBorder="1" applyAlignment="1">
      <alignment vertical="top"/>
      <protection locked="0"/>
    </xf>
    <xf numFmtId="49" fontId="38" fillId="0" borderId="1" xfId="0" applyNumberFormat="1" applyFont="1" applyBorder="1" applyAlignment="1">
      <alignment horizontal="left" vertical="center"/>
      <protection locked="0"/>
    </xf>
    <xf numFmtId="0" fontId="0" fillId="0" borderId="34" xfId="0" applyBorder="1" applyAlignment="1">
      <alignment vertical="top"/>
      <protection locked="0"/>
    </xf>
    <xf numFmtId="0" fontId="37" fillId="0" borderId="34" xfId="0" applyFont="1" applyBorder="1" applyAlignment="1">
      <alignment horizontal="left"/>
      <protection locked="0"/>
    </xf>
    <xf numFmtId="0" fontId="40" fillId="0" borderId="34" xfId="0" applyFont="1" applyBorder="1" applyAlignment="1">
      <protection locked="0"/>
    </xf>
    <xf numFmtId="0" fontId="35" fillId="0" borderId="32" xfId="0" applyFont="1" applyBorder="1" applyAlignment="1">
      <alignment vertical="top"/>
      <protection locked="0"/>
    </xf>
    <xf numFmtId="0" fontId="35" fillId="0" borderId="33" xfId="0" applyFont="1" applyBorder="1" applyAlignment="1">
      <alignment vertical="top"/>
      <protection locked="0"/>
    </xf>
    <xf numFmtId="0" fontId="35" fillId="0" borderId="1" xfId="0" applyFont="1" applyBorder="1" applyAlignment="1">
      <alignment horizontal="center" vertical="center"/>
      <protection locked="0"/>
    </xf>
    <xf numFmtId="0" fontId="35" fillId="0" borderId="1" xfId="0" applyFont="1" applyBorder="1" applyAlignment="1">
      <alignment horizontal="left" vertical="top"/>
      <protection locked="0"/>
    </xf>
    <xf numFmtId="0" fontId="35" fillId="0" borderId="35" xfId="0" applyFont="1" applyBorder="1" applyAlignment="1">
      <alignment vertical="top"/>
      <protection locked="0"/>
    </xf>
    <xf numFmtId="0" fontId="35" fillId="0" borderId="34" xfId="0" applyFont="1" applyBorder="1" applyAlignment="1">
      <alignment vertical="top"/>
      <protection locked="0"/>
    </xf>
    <xf numFmtId="0" fontId="35" fillId="0" borderId="36" xfId="0" applyFont="1" applyBorder="1" applyAlignment="1">
      <alignment vertical="top"/>
      <protection locked="0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theme" Target="theme/theme1.xml" /><Relationship Id="rId8" Type="http://schemas.openxmlformats.org/officeDocument/2006/relationships/calcChain" Target="calcChain.xml" /><Relationship Id="rId9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71145" cy="271145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>
      <pane activePane="bottomLeft" state="frozen" topLeftCell="A2" ySplit="1"/>
    </sheetView>
  </sheetViews>
  <cols>
    <col min="1" max="1" width="8.33" customWidth="1"/>
    <col min="2" max="2" width="1.67" customWidth="1"/>
    <col min="3" max="3" width="4.17" customWidth="1"/>
    <col min="4" max="4" width="2.67" customWidth="1"/>
    <col min="5" max="5" width="2.67" customWidth="1"/>
    <col min="6" max="6" width="2.67" customWidth="1"/>
    <col min="7" max="7" width="2.67" customWidth="1"/>
    <col min="8" max="8" width="2.67" customWidth="1"/>
    <col min="9" max="9" width="2.67" customWidth="1"/>
    <col min="10" max="10" width="2.67" customWidth="1"/>
    <col min="11" max="11" width="2.67" customWidth="1"/>
    <col min="12" max="12" width="2.67" customWidth="1"/>
    <col min="13" max="13" width="2.67" customWidth="1"/>
    <col min="14" max="14" width="2.67" customWidth="1"/>
    <col min="15" max="15" width="2.67" customWidth="1"/>
    <col min="16" max="16" width="2.67" customWidth="1"/>
    <col min="17" max="17" width="2.67" customWidth="1"/>
    <col min="18" max="18" width="2.67" customWidth="1"/>
    <col min="19" max="19" width="2.67" customWidth="1"/>
    <col min="20" max="20" width="2.67" customWidth="1"/>
    <col min="21" max="21" width="2.67" customWidth="1"/>
    <col min="22" max="22" width="2.67" customWidth="1"/>
    <col min="23" max="23" width="2.67" customWidth="1"/>
    <col min="24" max="24" width="2.67" customWidth="1"/>
    <col min="25" max="25" width="2.67" customWidth="1"/>
    <col min="26" max="26" width="2.67" customWidth="1"/>
    <col min="27" max="27" width="2.67" customWidth="1"/>
    <col min="28" max="28" width="2.67" customWidth="1"/>
    <col min="29" max="29" width="2.67" customWidth="1"/>
    <col min="30" max="30" width="2.67" customWidth="1"/>
    <col min="31" max="31" width="2.67" customWidth="1"/>
    <col min="32" max="32" width="2.67" customWidth="1"/>
    <col min="33" max="33" width="2.67" customWidth="1"/>
    <col min="34" max="34" width="3.33" customWidth="1"/>
    <col min="35" max="35" width="31.67" customWidth="1"/>
    <col min="36" max="36" width="2.5" customWidth="1"/>
    <col min="37" max="37" width="2.5" customWidth="1"/>
    <col min="38" max="38" width="8.33" customWidth="1"/>
    <col min="39" max="39" width="3.33" customWidth="1"/>
    <col min="40" max="40" width="13.33" customWidth="1"/>
    <col min="41" max="41" width="7.5" customWidth="1"/>
    <col min="42" max="42" width="4.17" customWidth="1"/>
    <col min="43" max="43" width="15.67" customWidth="1"/>
    <col min="44" max="44" width="13.67" customWidth="1"/>
    <col min="45" max="45" width="25.83" hidden="1" customWidth="1"/>
    <col min="46" max="46" width="25.83" hidden="1" customWidth="1"/>
    <col min="47" max="47" width="25.83" hidden="1" customWidth="1"/>
    <col min="48" max="48" width="21.67" hidden="1" customWidth="1"/>
    <col min="49" max="49" width="21.67" hidden="1" customWidth="1"/>
    <col min="50" max="50" width="21.67" hidden="1" customWidth="1"/>
    <col min="51" max="51" width="21.67" hidden="1" customWidth="1"/>
    <col min="52" max="52" width="21.67" hidden="1" customWidth="1"/>
    <col min="53" max="53" width="19.17" hidden="1" customWidth="1"/>
    <col min="54" max="54" width="25" hidden="1" customWidth="1"/>
    <col min="55" max="55" width="19.17" hidden="1" customWidth="1"/>
    <col min="56" max="56" width="19.17" hidden="1" customWidth="1"/>
    <col min="57" max="57" width="66.5" customWidth="1"/>
    <col min="71" max="71" width="9.33" hidden="1"/>
    <col min="72" max="72" width="9.33" hidden="1"/>
    <col min="73" max="73" width="9.33" hidden="1"/>
    <col min="74" max="74" width="9.33" hidden="1"/>
    <col min="75" max="75" width="9.33" hidden="1"/>
    <col min="76" max="76" width="9.33" hidden="1"/>
    <col min="77" max="77" width="9.33" hidden="1"/>
    <col min="78" max="78" width="9.33" hidden="1"/>
    <col min="79" max="79" width="9.33" hidden="1"/>
    <col min="80" max="80" width="9.33" hidden="1"/>
    <col min="81" max="81" width="9.33" hidden="1"/>
    <col min="82" max="82" width="9.33" hidden="1"/>
    <col min="83" max="83" width="9.33" hidden="1"/>
    <col min="84" max="84" width="9.33" hidden="1"/>
    <col min="85" max="85" width="9.33" hidden="1"/>
    <col min="86" max="86" width="9.33" hidden="1"/>
    <col min="87" max="87" width="9.33" hidden="1"/>
    <col min="88" max="88" width="9.33" hidden="1"/>
    <col min="89" max="89" width="9.33" hidden="1"/>
    <col min="90" max="90" width="9.33" hidden="1"/>
    <col min="91" max="91" width="9.33" hidden="1"/>
  </cols>
  <sheetData>
    <row r="1" ht="21.36" customHeight="1">
      <c r="A1" s="12" t="s">
        <v>0</v>
      </c>
      <c r="B1" s="13"/>
      <c r="C1" s="13"/>
      <c r="D1" s="14" t="s">
        <v>1</v>
      </c>
      <c r="E1" s="13"/>
      <c r="F1" s="13"/>
      <c r="G1" s="13"/>
      <c r="H1" s="13"/>
      <c r="I1" s="13"/>
      <c r="J1" s="13"/>
      <c r="K1" s="15" t="s">
        <v>2</v>
      </c>
      <c r="L1" s="15"/>
      <c r="M1" s="15"/>
      <c r="N1" s="15"/>
      <c r="O1" s="15"/>
      <c r="P1" s="15"/>
      <c r="Q1" s="15"/>
      <c r="R1" s="15"/>
      <c r="S1" s="15"/>
      <c r="T1" s="13"/>
      <c r="U1" s="13"/>
      <c r="V1" s="13"/>
      <c r="W1" s="15" t="s">
        <v>3</v>
      </c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6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8" t="s">
        <v>4</v>
      </c>
      <c r="BB1" s="18" t="s">
        <v>5</v>
      </c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  <c r="BO1" s="17"/>
      <c r="BP1" s="17"/>
      <c r="BQ1" s="17"/>
      <c r="BR1" s="17"/>
      <c r="BT1" s="19" t="s">
        <v>6</v>
      </c>
      <c r="BU1" s="19" t="s">
        <v>6</v>
      </c>
      <c r="BV1" s="19" t="s">
        <v>7</v>
      </c>
    </row>
    <row r="2" ht="36.96" customHeight="1">
      <c r="AR2"/>
      <c r="BS2" s="20" t="s">
        <v>8</v>
      </c>
      <c r="BT2" s="20" t="s">
        <v>9</v>
      </c>
    </row>
    <row r="3" ht="6.96" customHeight="1">
      <c r="B3" s="21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3"/>
      <c r="BS3" s="20" t="s">
        <v>8</v>
      </c>
      <c r="BT3" s="20" t="s">
        <v>10</v>
      </c>
    </row>
    <row r="4" ht="36.96" customHeight="1">
      <c r="B4" s="24"/>
      <c r="C4" s="25"/>
      <c r="D4" s="26" t="s">
        <v>11</v>
      </c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7"/>
      <c r="AS4" s="28" t="s">
        <v>12</v>
      </c>
      <c r="BE4" s="29" t="s">
        <v>13</v>
      </c>
      <c r="BS4" s="20" t="s">
        <v>14</v>
      </c>
    </row>
    <row r="5" ht="14.4" customHeight="1">
      <c r="B5" s="24"/>
      <c r="C5" s="25"/>
      <c r="D5" s="30" t="s">
        <v>15</v>
      </c>
      <c r="E5" s="25"/>
      <c r="F5" s="25"/>
      <c r="G5" s="25"/>
      <c r="H5" s="25"/>
      <c r="I5" s="25"/>
      <c r="J5" s="25"/>
      <c r="K5" s="31" t="s">
        <v>16</v>
      </c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7"/>
      <c r="BE5" s="32" t="s">
        <v>17</v>
      </c>
      <c r="BS5" s="20" t="s">
        <v>8</v>
      </c>
    </row>
    <row r="6" ht="36.96" customHeight="1">
      <c r="B6" s="24"/>
      <c r="C6" s="25"/>
      <c r="D6" s="33" t="s">
        <v>18</v>
      </c>
      <c r="E6" s="25"/>
      <c r="F6" s="25"/>
      <c r="G6" s="25"/>
      <c r="H6" s="25"/>
      <c r="I6" s="25"/>
      <c r="J6" s="25"/>
      <c r="K6" s="34" t="s">
        <v>19</v>
      </c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7"/>
      <c r="BE6" s="35"/>
      <c r="BS6" s="20" t="s">
        <v>8</v>
      </c>
    </row>
    <row r="7" ht="14.4" customHeight="1">
      <c r="B7" s="24"/>
      <c r="C7" s="25"/>
      <c r="D7" s="36" t="s">
        <v>20</v>
      </c>
      <c r="E7" s="25"/>
      <c r="F7" s="25"/>
      <c r="G7" s="25"/>
      <c r="H7" s="25"/>
      <c r="I7" s="25"/>
      <c r="J7" s="25"/>
      <c r="K7" s="31" t="s">
        <v>21</v>
      </c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36" t="s">
        <v>22</v>
      </c>
      <c r="AL7" s="25"/>
      <c r="AM7" s="25"/>
      <c r="AN7" s="31" t="s">
        <v>21</v>
      </c>
      <c r="AO7" s="25"/>
      <c r="AP7" s="25"/>
      <c r="AQ7" s="27"/>
      <c r="BE7" s="35"/>
      <c r="BS7" s="20" t="s">
        <v>8</v>
      </c>
    </row>
    <row r="8" ht="14.4" customHeight="1">
      <c r="B8" s="24"/>
      <c r="C8" s="25"/>
      <c r="D8" s="36" t="s">
        <v>23</v>
      </c>
      <c r="E8" s="25"/>
      <c r="F8" s="25"/>
      <c r="G8" s="25"/>
      <c r="H8" s="25"/>
      <c r="I8" s="25"/>
      <c r="J8" s="25"/>
      <c r="K8" s="31" t="s">
        <v>24</v>
      </c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36" t="s">
        <v>25</v>
      </c>
      <c r="AL8" s="25"/>
      <c r="AM8" s="25"/>
      <c r="AN8" s="37" t="s">
        <v>26</v>
      </c>
      <c r="AO8" s="25"/>
      <c r="AP8" s="25"/>
      <c r="AQ8" s="27"/>
      <c r="BE8" s="35"/>
      <c r="BS8" s="20" t="s">
        <v>8</v>
      </c>
    </row>
    <row r="9" ht="14.4" customHeight="1">
      <c r="B9" s="24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7"/>
      <c r="BE9" s="35"/>
      <c r="BS9" s="20" t="s">
        <v>8</v>
      </c>
    </row>
    <row r="10" ht="14.4" customHeight="1">
      <c r="B10" s="24"/>
      <c r="C10" s="25"/>
      <c r="D10" s="36" t="s">
        <v>27</v>
      </c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36" t="s">
        <v>28</v>
      </c>
      <c r="AL10" s="25"/>
      <c r="AM10" s="25"/>
      <c r="AN10" s="31" t="s">
        <v>21</v>
      </c>
      <c r="AO10" s="25"/>
      <c r="AP10" s="25"/>
      <c r="AQ10" s="27"/>
      <c r="BE10" s="35"/>
      <c r="BS10" s="20" t="s">
        <v>8</v>
      </c>
    </row>
    <row r="11" ht="18.48" customHeight="1">
      <c r="B11" s="24"/>
      <c r="C11" s="25"/>
      <c r="D11" s="25"/>
      <c r="E11" s="31" t="s">
        <v>29</v>
      </c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36" t="s">
        <v>30</v>
      </c>
      <c r="AL11" s="25"/>
      <c r="AM11" s="25"/>
      <c r="AN11" s="31" t="s">
        <v>21</v>
      </c>
      <c r="AO11" s="25"/>
      <c r="AP11" s="25"/>
      <c r="AQ11" s="27"/>
      <c r="BE11" s="35"/>
      <c r="BS11" s="20" t="s">
        <v>8</v>
      </c>
    </row>
    <row r="12" ht="6.96" customHeight="1">
      <c r="B12" s="24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  <c r="AN12" s="25"/>
      <c r="AO12" s="25"/>
      <c r="AP12" s="25"/>
      <c r="AQ12" s="27"/>
      <c r="BE12" s="35"/>
      <c r="BS12" s="20" t="s">
        <v>8</v>
      </c>
    </row>
    <row r="13" ht="14.4" customHeight="1">
      <c r="B13" s="24"/>
      <c r="C13" s="25"/>
      <c r="D13" s="36" t="s">
        <v>31</v>
      </c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36" t="s">
        <v>28</v>
      </c>
      <c r="AL13" s="25"/>
      <c r="AM13" s="25"/>
      <c r="AN13" s="38" t="s">
        <v>32</v>
      </c>
      <c r="AO13" s="25"/>
      <c r="AP13" s="25"/>
      <c r="AQ13" s="27"/>
      <c r="BE13" s="35"/>
      <c r="BS13" s="20" t="s">
        <v>8</v>
      </c>
    </row>
    <row r="14">
      <c r="B14" s="24"/>
      <c r="C14" s="25"/>
      <c r="D14" s="25"/>
      <c r="E14" s="38" t="s">
        <v>32</v>
      </c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I14" s="39"/>
      <c r="AJ14" s="39"/>
      <c r="AK14" s="36" t="s">
        <v>30</v>
      </c>
      <c r="AL14" s="25"/>
      <c r="AM14" s="25"/>
      <c r="AN14" s="38" t="s">
        <v>32</v>
      </c>
      <c r="AO14" s="25"/>
      <c r="AP14" s="25"/>
      <c r="AQ14" s="27"/>
      <c r="BE14" s="35"/>
      <c r="BS14" s="20" t="s">
        <v>8</v>
      </c>
    </row>
    <row r="15" ht="6.96" customHeight="1">
      <c r="B15" s="24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7"/>
      <c r="BE15" s="35"/>
      <c r="BS15" s="20" t="s">
        <v>6</v>
      </c>
    </row>
    <row r="16" ht="14.4" customHeight="1">
      <c r="B16" s="24"/>
      <c r="C16" s="25"/>
      <c r="D16" s="36" t="s">
        <v>33</v>
      </c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36" t="s">
        <v>28</v>
      </c>
      <c r="AL16" s="25"/>
      <c r="AM16" s="25"/>
      <c r="AN16" s="31" t="s">
        <v>21</v>
      </c>
      <c r="AO16" s="25"/>
      <c r="AP16" s="25"/>
      <c r="AQ16" s="27"/>
      <c r="BE16" s="35"/>
      <c r="BS16" s="20" t="s">
        <v>6</v>
      </c>
    </row>
    <row r="17" ht="18.48" customHeight="1">
      <c r="B17" s="24"/>
      <c r="C17" s="25"/>
      <c r="D17" s="25"/>
      <c r="E17" s="31" t="s">
        <v>29</v>
      </c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36" t="s">
        <v>30</v>
      </c>
      <c r="AL17" s="25"/>
      <c r="AM17" s="25"/>
      <c r="AN17" s="31" t="s">
        <v>21</v>
      </c>
      <c r="AO17" s="25"/>
      <c r="AP17" s="25"/>
      <c r="AQ17" s="27"/>
      <c r="BE17" s="35"/>
      <c r="BS17" s="20" t="s">
        <v>34</v>
      </c>
    </row>
    <row r="18" ht="6.96" customHeight="1">
      <c r="B18" s="24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7"/>
      <c r="BE18" s="35"/>
      <c r="BS18" s="20" t="s">
        <v>8</v>
      </c>
    </row>
    <row r="19" ht="14.4" customHeight="1">
      <c r="B19" s="24"/>
      <c r="C19" s="25"/>
      <c r="D19" s="36" t="s">
        <v>35</v>
      </c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25"/>
      <c r="AL19" s="25"/>
      <c r="AM19" s="25"/>
      <c r="AN19" s="25"/>
      <c r="AO19" s="25"/>
      <c r="AP19" s="25"/>
      <c r="AQ19" s="27"/>
      <c r="BE19" s="35"/>
      <c r="BS19" s="20" t="s">
        <v>8</v>
      </c>
    </row>
    <row r="20" ht="16.5" customHeight="1">
      <c r="B20" s="24"/>
      <c r="C20" s="25"/>
      <c r="D20" s="25"/>
      <c r="E20" s="40" t="s">
        <v>21</v>
      </c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  <c r="AF20" s="40"/>
      <c r="AG20" s="40"/>
      <c r="AH20" s="40"/>
      <c r="AI20" s="40"/>
      <c r="AJ20" s="40"/>
      <c r="AK20" s="40"/>
      <c r="AL20" s="40"/>
      <c r="AM20" s="40"/>
      <c r="AN20" s="40"/>
      <c r="AO20" s="25"/>
      <c r="AP20" s="25"/>
      <c r="AQ20" s="27"/>
      <c r="BE20" s="35"/>
      <c r="BS20" s="20" t="s">
        <v>6</v>
      </c>
    </row>
    <row r="21" ht="6.96" customHeight="1">
      <c r="B21" s="24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7"/>
      <c r="BE21" s="35"/>
    </row>
    <row r="22" ht="6.96" customHeight="1">
      <c r="B22" s="24"/>
      <c r="C22" s="25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1"/>
      <c r="AJ22" s="41"/>
      <c r="AK22" s="41"/>
      <c r="AL22" s="41"/>
      <c r="AM22" s="41"/>
      <c r="AN22" s="41"/>
      <c r="AO22" s="41"/>
      <c r="AP22" s="25"/>
      <c r="AQ22" s="27"/>
      <c r="BE22" s="35"/>
    </row>
    <row r="23" s="1" customFormat="1" ht="25.92" customHeight="1">
      <c r="B23" s="42"/>
      <c r="C23" s="43"/>
      <c r="D23" s="44" t="s">
        <v>36</v>
      </c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5"/>
      <c r="AG23" s="45"/>
      <c r="AH23" s="45"/>
      <c r="AI23" s="45"/>
      <c r="AJ23" s="45"/>
      <c r="AK23" s="46">
        <f>ROUND(AG51,2)</f>
        <v>0</v>
      </c>
      <c r="AL23" s="45"/>
      <c r="AM23" s="45"/>
      <c r="AN23" s="45"/>
      <c r="AO23" s="45"/>
      <c r="AP23" s="43"/>
      <c r="AQ23" s="47"/>
      <c r="BE23" s="35"/>
    </row>
    <row r="24" s="1" customFormat="1" ht="6.96" customHeight="1">
      <c r="B24" s="42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  <c r="Z24" s="43"/>
      <c r="AA24" s="43"/>
      <c r="AB24" s="43"/>
      <c r="AC24" s="43"/>
      <c r="AD24" s="43"/>
      <c r="AE24" s="43"/>
      <c r="AF24" s="43"/>
      <c r="AG24" s="43"/>
      <c r="AH24" s="43"/>
      <c r="AI24" s="43"/>
      <c r="AJ24" s="43"/>
      <c r="AK24" s="43"/>
      <c r="AL24" s="43"/>
      <c r="AM24" s="43"/>
      <c r="AN24" s="43"/>
      <c r="AO24" s="43"/>
      <c r="AP24" s="43"/>
      <c r="AQ24" s="47"/>
      <c r="BE24" s="35"/>
    </row>
    <row r="25" s="1" customFormat="1">
      <c r="B25" s="42"/>
      <c r="C25" s="43"/>
      <c r="D25" s="43"/>
      <c r="E25" s="43"/>
      <c r="F25" s="43"/>
      <c r="G25" s="43"/>
      <c r="H25" s="43"/>
      <c r="I25" s="43"/>
      <c r="J25" s="43"/>
      <c r="K25" s="43"/>
      <c r="L25" s="48" t="s">
        <v>37</v>
      </c>
      <c r="M25" s="48"/>
      <c r="N25" s="48"/>
      <c r="O25" s="48"/>
      <c r="P25" s="43"/>
      <c r="Q25" s="43"/>
      <c r="R25" s="43"/>
      <c r="S25" s="43"/>
      <c r="T25" s="43"/>
      <c r="U25" s="43"/>
      <c r="V25" s="43"/>
      <c r="W25" s="48" t="s">
        <v>38</v>
      </c>
      <c r="X25" s="48"/>
      <c r="Y25" s="48"/>
      <c r="Z25" s="48"/>
      <c r="AA25" s="48"/>
      <c r="AB25" s="48"/>
      <c r="AC25" s="48"/>
      <c r="AD25" s="48"/>
      <c r="AE25" s="48"/>
      <c r="AF25" s="43"/>
      <c r="AG25" s="43"/>
      <c r="AH25" s="43"/>
      <c r="AI25" s="43"/>
      <c r="AJ25" s="43"/>
      <c r="AK25" s="48" t="s">
        <v>39</v>
      </c>
      <c r="AL25" s="48"/>
      <c r="AM25" s="48"/>
      <c r="AN25" s="48"/>
      <c r="AO25" s="48"/>
      <c r="AP25" s="43"/>
      <c r="AQ25" s="47"/>
      <c r="BE25" s="35"/>
    </row>
    <row r="26" s="2" customFormat="1" ht="14.4" customHeight="1">
      <c r="B26" s="49"/>
      <c r="C26" s="50"/>
      <c r="D26" s="51" t="s">
        <v>40</v>
      </c>
      <c r="E26" s="50"/>
      <c r="F26" s="51" t="s">
        <v>41</v>
      </c>
      <c r="G26" s="50"/>
      <c r="H26" s="50"/>
      <c r="I26" s="50"/>
      <c r="J26" s="50"/>
      <c r="K26" s="50"/>
      <c r="L26" s="52">
        <v>0.20999999999999999</v>
      </c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3">
        <f>ROUND(AZ51,2)</f>
        <v>0</v>
      </c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  <c r="AJ26" s="50"/>
      <c r="AK26" s="53">
        <f>ROUND(AV51,2)</f>
        <v>0</v>
      </c>
      <c r="AL26" s="50"/>
      <c r="AM26" s="50"/>
      <c r="AN26" s="50"/>
      <c r="AO26" s="50"/>
      <c r="AP26" s="50"/>
      <c r="AQ26" s="54"/>
      <c r="BE26" s="35"/>
    </row>
    <row r="27" s="2" customFormat="1" ht="14.4" customHeight="1">
      <c r="B27" s="49"/>
      <c r="C27" s="50"/>
      <c r="D27" s="50"/>
      <c r="E27" s="50"/>
      <c r="F27" s="51" t="s">
        <v>42</v>
      </c>
      <c r="G27" s="50"/>
      <c r="H27" s="50"/>
      <c r="I27" s="50"/>
      <c r="J27" s="50"/>
      <c r="K27" s="50"/>
      <c r="L27" s="52">
        <v>0.14999999999999999</v>
      </c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3">
        <f>ROUND(BA51,2)</f>
        <v>0</v>
      </c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  <c r="AJ27" s="50"/>
      <c r="AK27" s="53">
        <f>ROUND(AW51,2)</f>
        <v>0</v>
      </c>
      <c r="AL27" s="50"/>
      <c r="AM27" s="50"/>
      <c r="AN27" s="50"/>
      <c r="AO27" s="50"/>
      <c r="AP27" s="50"/>
      <c r="AQ27" s="54"/>
      <c r="BE27" s="35"/>
    </row>
    <row r="28" hidden="1" s="2" customFormat="1" ht="14.4" customHeight="1">
      <c r="B28" s="49"/>
      <c r="C28" s="50"/>
      <c r="D28" s="50"/>
      <c r="E28" s="50"/>
      <c r="F28" s="51" t="s">
        <v>43</v>
      </c>
      <c r="G28" s="50"/>
      <c r="H28" s="50"/>
      <c r="I28" s="50"/>
      <c r="J28" s="50"/>
      <c r="K28" s="50"/>
      <c r="L28" s="52">
        <v>0.20999999999999999</v>
      </c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3">
        <f>ROUND(BB51,2)</f>
        <v>0</v>
      </c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  <c r="AJ28" s="50"/>
      <c r="AK28" s="53">
        <v>0</v>
      </c>
      <c r="AL28" s="50"/>
      <c r="AM28" s="50"/>
      <c r="AN28" s="50"/>
      <c r="AO28" s="50"/>
      <c r="AP28" s="50"/>
      <c r="AQ28" s="54"/>
      <c r="BE28" s="35"/>
    </row>
    <row r="29" hidden="1" s="2" customFormat="1" ht="14.4" customHeight="1">
      <c r="B29" s="49"/>
      <c r="C29" s="50"/>
      <c r="D29" s="50"/>
      <c r="E29" s="50"/>
      <c r="F29" s="51" t="s">
        <v>44</v>
      </c>
      <c r="G29" s="50"/>
      <c r="H29" s="50"/>
      <c r="I29" s="50"/>
      <c r="J29" s="50"/>
      <c r="K29" s="50"/>
      <c r="L29" s="52">
        <v>0.14999999999999999</v>
      </c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3">
        <f>ROUND(BC51,2)</f>
        <v>0</v>
      </c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  <c r="AJ29" s="50"/>
      <c r="AK29" s="53">
        <v>0</v>
      </c>
      <c r="AL29" s="50"/>
      <c r="AM29" s="50"/>
      <c r="AN29" s="50"/>
      <c r="AO29" s="50"/>
      <c r="AP29" s="50"/>
      <c r="AQ29" s="54"/>
      <c r="BE29" s="35"/>
    </row>
    <row r="30" hidden="1" s="2" customFormat="1" ht="14.4" customHeight="1">
      <c r="B30" s="49"/>
      <c r="C30" s="50"/>
      <c r="D30" s="50"/>
      <c r="E30" s="50"/>
      <c r="F30" s="51" t="s">
        <v>45</v>
      </c>
      <c r="G30" s="50"/>
      <c r="H30" s="50"/>
      <c r="I30" s="50"/>
      <c r="J30" s="50"/>
      <c r="K30" s="50"/>
      <c r="L30" s="52">
        <v>0</v>
      </c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3">
        <f>ROUND(BD51,2)</f>
        <v>0</v>
      </c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3">
        <v>0</v>
      </c>
      <c r="AL30" s="50"/>
      <c r="AM30" s="50"/>
      <c r="AN30" s="50"/>
      <c r="AO30" s="50"/>
      <c r="AP30" s="50"/>
      <c r="AQ30" s="54"/>
      <c r="BE30" s="35"/>
    </row>
    <row r="31" s="1" customFormat="1" ht="6.96" customHeight="1">
      <c r="B31" s="42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3"/>
      <c r="AL31" s="43"/>
      <c r="AM31" s="43"/>
      <c r="AN31" s="43"/>
      <c r="AO31" s="43"/>
      <c r="AP31" s="43"/>
      <c r="AQ31" s="47"/>
      <c r="BE31" s="35"/>
    </row>
    <row r="32" s="1" customFormat="1" ht="25.92" customHeight="1">
      <c r="B32" s="42"/>
      <c r="C32" s="55"/>
      <c r="D32" s="56" t="s">
        <v>46</v>
      </c>
      <c r="E32" s="57"/>
      <c r="F32" s="57"/>
      <c r="G32" s="57"/>
      <c r="H32" s="57"/>
      <c r="I32" s="57"/>
      <c r="J32" s="57"/>
      <c r="K32" s="57"/>
      <c r="L32" s="57"/>
      <c r="M32" s="57"/>
      <c r="N32" s="57"/>
      <c r="O32" s="57"/>
      <c r="P32" s="57"/>
      <c r="Q32" s="57"/>
      <c r="R32" s="57"/>
      <c r="S32" s="57"/>
      <c r="T32" s="58" t="s">
        <v>47</v>
      </c>
      <c r="U32" s="57"/>
      <c r="V32" s="57"/>
      <c r="W32" s="57"/>
      <c r="X32" s="59" t="s">
        <v>48</v>
      </c>
      <c r="Y32" s="57"/>
      <c r="Z32" s="57"/>
      <c r="AA32" s="57"/>
      <c r="AB32" s="57"/>
      <c r="AC32" s="57"/>
      <c r="AD32" s="57"/>
      <c r="AE32" s="57"/>
      <c r="AF32" s="57"/>
      <c r="AG32" s="57"/>
      <c r="AH32" s="57"/>
      <c r="AI32" s="57"/>
      <c r="AJ32" s="57"/>
      <c r="AK32" s="60">
        <f>SUM(AK23:AK30)</f>
        <v>0</v>
      </c>
      <c r="AL32" s="57"/>
      <c r="AM32" s="57"/>
      <c r="AN32" s="57"/>
      <c r="AO32" s="61"/>
      <c r="AP32" s="55"/>
      <c r="AQ32" s="62"/>
      <c r="BE32" s="35"/>
    </row>
    <row r="33" s="1" customFormat="1" ht="6.96" customHeight="1">
      <c r="B33" s="42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43"/>
      <c r="AL33" s="43"/>
      <c r="AM33" s="43"/>
      <c r="AN33" s="43"/>
      <c r="AO33" s="43"/>
      <c r="AP33" s="43"/>
      <c r="AQ33" s="47"/>
    </row>
    <row r="34" s="1" customFormat="1" ht="6.96" customHeight="1">
      <c r="B34" s="63"/>
      <c r="C34" s="64"/>
      <c r="D34" s="64"/>
      <c r="E34" s="64"/>
      <c r="F34" s="64"/>
      <c r="G34" s="64"/>
      <c r="H34" s="64"/>
      <c r="I34" s="64"/>
      <c r="J34" s="64"/>
      <c r="K34" s="64"/>
      <c r="L34" s="64"/>
      <c r="M34" s="64"/>
      <c r="N34" s="64"/>
      <c r="O34" s="64"/>
      <c r="P34" s="64"/>
      <c r="Q34" s="64"/>
      <c r="R34" s="64"/>
      <c r="S34" s="64"/>
      <c r="T34" s="64"/>
      <c r="U34" s="64"/>
      <c r="V34" s="64"/>
      <c r="W34" s="64"/>
      <c r="X34" s="64"/>
      <c r="Y34" s="64"/>
      <c r="Z34" s="64"/>
      <c r="AA34" s="64"/>
      <c r="AB34" s="64"/>
      <c r="AC34" s="64"/>
      <c r="AD34" s="64"/>
      <c r="AE34" s="64"/>
      <c r="AF34" s="64"/>
      <c r="AG34" s="64"/>
      <c r="AH34" s="64"/>
      <c r="AI34" s="64"/>
      <c r="AJ34" s="64"/>
      <c r="AK34" s="64"/>
      <c r="AL34" s="64"/>
      <c r="AM34" s="64"/>
      <c r="AN34" s="64"/>
      <c r="AO34" s="64"/>
      <c r="AP34" s="64"/>
      <c r="AQ34" s="65"/>
    </row>
    <row r="38" s="1" customFormat="1" ht="6.96" customHeight="1">
      <c r="B38" s="66"/>
      <c r="C38" s="67"/>
      <c r="D38" s="67"/>
      <c r="E38" s="67"/>
      <c r="F38" s="67"/>
      <c r="G38" s="67"/>
      <c r="H38" s="67"/>
      <c r="I38" s="67"/>
      <c r="J38" s="67"/>
      <c r="K38" s="67"/>
      <c r="L38" s="67"/>
      <c r="M38" s="67"/>
      <c r="N38" s="67"/>
      <c r="O38" s="67"/>
      <c r="P38" s="67"/>
      <c r="Q38" s="67"/>
      <c r="R38" s="67"/>
      <c r="S38" s="67"/>
      <c r="T38" s="67"/>
      <c r="U38" s="67"/>
      <c r="V38" s="67"/>
      <c r="W38" s="67"/>
      <c r="X38" s="67"/>
      <c r="Y38" s="67"/>
      <c r="Z38" s="67"/>
      <c r="AA38" s="67"/>
      <c r="AB38" s="67"/>
      <c r="AC38" s="67"/>
      <c r="AD38" s="67"/>
      <c r="AE38" s="67"/>
      <c r="AF38" s="67"/>
      <c r="AG38" s="67"/>
      <c r="AH38" s="67"/>
      <c r="AI38" s="67"/>
      <c r="AJ38" s="67"/>
      <c r="AK38" s="67"/>
      <c r="AL38" s="67"/>
      <c r="AM38" s="67"/>
      <c r="AN38" s="67"/>
      <c r="AO38" s="67"/>
      <c r="AP38" s="67"/>
      <c r="AQ38" s="67"/>
      <c r="AR38" s="68"/>
    </row>
    <row r="39" s="1" customFormat="1" ht="36.96" customHeight="1">
      <c r="B39" s="42"/>
      <c r="C39" s="69" t="s">
        <v>49</v>
      </c>
      <c r="D39" s="70"/>
      <c r="E39" s="70"/>
      <c r="F39" s="70"/>
      <c r="G39" s="70"/>
      <c r="H39" s="70"/>
      <c r="I39" s="70"/>
      <c r="J39" s="70"/>
      <c r="K39" s="70"/>
      <c r="L39" s="70"/>
      <c r="M39" s="70"/>
      <c r="N39" s="70"/>
      <c r="O39" s="70"/>
      <c r="P39" s="70"/>
      <c r="Q39" s="70"/>
      <c r="R39" s="70"/>
      <c r="S39" s="70"/>
      <c r="T39" s="70"/>
      <c r="U39" s="70"/>
      <c r="V39" s="70"/>
      <c r="W39" s="70"/>
      <c r="X39" s="70"/>
      <c r="Y39" s="70"/>
      <c r="Z39" s="70"/>
      <c r="AA39" s="70"/>
      <c r="AB39" s="70"/>
      <c r="AC39" s="70"/>
      <c r="AD39" s="70"/>
      <c r="AE39" s="70"/>
      <c r="AF39" s="70"/>
      <c r="AG39" s="70"/>
      <c r="AH39" s="70"/>
      <c r="AI39" s="70"/>
      <c r="AJ39" s="70"/>
      <c r="AK39" s="70"/>
      <c r="AL39" s="70"/>
      <c r="AM39" s="70"/>
      <c r="AN39" s="70"/>
      <c r="AO39" s="70"/>
      <c r="AP39" s="70"/>
      <c r="AQ39" s="70"/>
      <c r="AR39" s="68"/>
    </row>
    <row r="40" s="1" customFormat="1" ht="6.96" customHeight="1">
      <c r="B40" s="42"/>
      <c r="C40" s="70"/>
      <c r="D40" s="70"/>
      <c r="E40" s="70"/>
      <c r="F40" s="70"/>
      <c r="G40" s="70"/>
      <c r="H40" s="70"/>
      <c r="I40" s="70"/>
      <c r="J40" s="70"/>
      <c r="K40" s="70"/>
      <c r="L40" s="70"/>
      <c r="M40" s="70"/>
      <c r="N40" s="70"/>
      <c r="O40" s="70"/>
      <c r="P40" s="70"/>
      <c r="Q40" s="70"/>
      <c r="R40" s="70"/>
      <c r="S40" s="70"/>
      <c r="T40" s="70"/>
      <c r="U40" s="70"/>
      <c r="V40" s="70"/>
      <c r="W40" s="70"/>
      <c r="X40" s="70"/>
      <c r="Y40" s="70"/>
      <c r="Z40" s="70"/>
      <c r="AA40" s="70"/>
      <c r="AB40" s="70"/>
      <c r="AC40" s="70"/>
      <c r="AD40" s="70"/>
      <c r="AE40" s="70"/>
      <c r="AF40" s="70"/>
      <c r="AG40" s="70"/>
      <c r="AH40" s="70"/>
      <c r="AI40" s="70"/>
      <c r="AJ40" s="70"/>
      <c r="AK40" s="70"/>
      <c r="AL40" s="70"/>
      <c r="AM40" s="70"/>
      <c r="AN40" s="70"/>
      <c r="AO40" s="70"/>
      <c r="AP40" s="70"/>
      <c r="AQ40" s="70"/>
      <c r="AR40" s="68"/>
    </row>
    <row r="41" s="3" customFormat="1" ht="14.4" customHeight="1">
      <c r="B41" s="71"/>
      <c r="C41" s="72" t="s">
        <v>15</v>
      </c>
      <c r="D41" s="73"/>
      <c r="E41" s="73"/>
      <c r="F41" s="73"/>
      <c r="G41" s="73"/>
      <c r="H41" s="73"/>
      <c r="I41" s="73"/>
      <c r="J41" s="73"/>
      <c r="K41" s="73"/>
      <c r="L41" s="73" t="str">
        <f>K5</f>
        <v>181074</v>
      </c>
      <c r="M41" s="73"/>
      <c r="N41" s="73"/>
      <c r="O41" s="73"/>
      <c r="P41" s="73"/>
      <c r="Q41" s="73"/>
      <c r="R41" s="73"/>
      <c r="S41" s="73"/>
      <c r="T41" s="73"/>
      <c r="U41" s="73"/>
      <c r="V41" s="73"/>
      <c r="W41" s="73"/>
      <c r="X41" s="73"/>
      <c r="Y41" s="73"/>
      <c r="Z41" s="73"/>
      <c r="AA41" s="73"/>
      <c r="AB41" s="73"/>
      <c r="AC41" s="73"/>
      <c r="AD41" s="73"/>
      <c r="AE41" s="73"/>
      <c r="AF41" s="73"/>
      <c r="AG41" s="73"/>
      <c r="AH41" s="73"/>
      <c r="AI41" s="73"/>
      <c r="AJ41" s="73"/>
      <c r="AK41" s="73"/>
      <c r="AL41" s="73"/>
      <c r="AM41" s="73"/>
      <c r="AN41" s="73"/>
      <c r="AO41" s="73"/>
      <c r="AP41" s="73"/>
      <c r="AQ41" s="73"/>
      <c r="AR41" s="74"/>
    </row>
    <row r="42" s="4" customFormat="1" ht="36.96" customHeight="1">
      <c r="B42" s="75"/>
      <c r="C42" s="76" t="s">
        <v>18</v>
      </c>
      <c r="D42" s="77"/>
      <c r="E42" s="77"/>
      <c r="F42" s="77"/>
      <c r="G42" s="77"/>
      <c r="H42" s="77"/>
      <c r="I42" s="77"/>
      <c r="J42" s="77"/>
      <c r="K42" s="77"/>
      <c r="L42" s="78" t="str">
        <f>K6</f>
        <v>Zastřešení hřiště - ZŠ u Červených domků, Hodonín</v>
      </c>
      <c r="M42" s="77"/>
      <c r="N42" s="77"/>
      <c r="O42" s="77"/>
      <c r="P42" s="77"/>
      <c r="Q42" s="77"/>
      <c r="R42" s="77"/>
      <c r="S42" s="77"/>
      <c r="T42" s="77"/>
      <c r="U42" s="77"/>
      <c r="V42" s="77"/>
      <c r="W42" s="77"/>
      <c r="X42" s="77"/>
      <c r="Y42" s="77"/>
      <c r="Z42" s="77"/>
      <c r="AA42" s="77"/>
      <c r="AB42" s="77"/>
      <c r="AC42" s="77"/>
      <c r="AD42" s="77"/>
      <c r="AE42" s="77"/>
      <c r="AF42" s="77"/>
      <c r="AG42" s="77"/>
      <c r="AH42" s="77"/>
      <c r="AI42" s="77"/>
      <c r="AJ42" s="77"/>
      <c r="AK42" s="77"/>
      <c r="AL42" s="77"/>
      <c r="AM42" s="77"/>
      <c r="AN42" s="77"/>
      <c r="AO42" s="77"/>
      <c r="AP42" s="77"/>
      <c r="AQ42" s="77"/>
      <c r="AR42" s="79"/>
    </row>
    <row r="43" s="1" customFormat="1" ht="6.96" customHeight="1">
      <c r="B43" s="42"/>
      <c r="C43" s="70"/>
      <c r="D43" s="70"/>
      <c r="E43" s="70"/>
      <c r="F43" s="70"/>
      <c r="G43" s="70"/>
      <c r="H43" s="70"/>
      <c r="I43" s="70"/>
      <c r="J43" s="70"/>
      <c r="K43" s="70"/>
      <c r="L43" s="70"/>
      <c r="M43" s="70"/>
      <c r="N43" s="70"/>
      <c r="O43" s="70"/>
      <c r="P43" s="70"/>
      <c r="Q43" s="70"/>
      <c r="R43" s="70"/>
      <c r="S43" s="70"/>
      <c r="T43" s="70"/>
      <c r="U43" s="70"/>
      <c r="V43" s="70"/>
      <c r="W43" s="70"/>
      <c r="X43" s="70"/>
      <c r="Y43" s="70"/>
      <c r="Z43" s="70"/>
      <c r="AA43" s="70"/>
      <c r="AB43" s="70"/>
      <c r="AC43" s="70"/>
      <c r="AD43" s="70"/>
      <c r="AE43" s="70"/>
      <c r="AF43" s="70"/>
      <c r="AG43" s="70"/>
      <c r="AH43" s="70"/>
      <c r="AI43" s="70"/>
      <c r="AJ43" s="70"/>
      <c r="AK43" s="70"/>
      <c r="AL43" s="70"/>
      <c r="AM43" s="70"/>
      <c r="AN43" s="70"/>
      <c r="AO43" s="70"/>
      <c r="AP43" s="70"/>
      <c r="AQ43" s="70"/>
      <c r="AR43" s="68"/>
    </row>
    <row r="44" s="1" customFormat="1">
      <c r="B44" s="42"/>
      <c r="C44" s="72" t="s">
        <v>23</v>
      </c>
      <c r="D44" s="70"/>
      <c r="E44" s="70"/>
      <c r="F44" s="70"/>
      <c r="G44" s="70"/>
      <c r="H44" s="70"/>
      <c r="I44" s="70"/>
      <c r="J44" s="70"/>
      <c r="K44" s="70"/>
      <c r="L44" s="80" t="str">
        <f>IF(K8="","",K8)</f>
        <v>Hodonín</v>
      </c>
      <c r="M44" s="70"/>
      <c r="N44" s="70"/>
      <c r="O44" s="70"/>
      <c r="P44" s="70"/>
      <c r="Q44" s="70"/>
      <c r="R44" s="70"/>
      <c r="S44" s="70"/>
      <c r="T44" s="70"/>
      <c r="U44" s="70"/>
      <c r="V44" s="70"/>
      <c r="W44" s="70"/>
      <c r="X44" s="70"/>
      <c r="Y44" s="70"/>
      <c r="Z44" s="70"/>
      <c r="AA44" s="70"/>
      <c r="AB44" s="70"/>
      <c r="AC44" s="70"/>
      <c r="AD44" s="70"/>
      <c r="AE44" s="70"/>
      <c r="AF44" s="70"/>
      <c r="AG44" s="70"/>
      <c r="AH44" s="70"/>
      <c r="AI44" s="72" t="s">
        <v>25</v>
      </c>
      <c r="AJ44" s="70"/>
      <c r="AK44" s="70"/>
      <c r="AL44" s="70"/>
      <c r="AM44" s="81" t="str">
        <f>IF(AN8= "","",AN8)</f>
        <v>16. 10. 2018</v>
      </c>
      <c r="AN44" s="81"/>
      <c r="AO44" s="70"/>
      <c r="AP44" s="70"/>
      <c r="AQ44" s="70"/>
      <c r="AR44" s="68"/>
    </row>
    <row r="45" s="1" customFormat="1" ht="6.96" customHeight="1">
      <c r="B45" s="42"/>
      <c r="C45" s="70"/>
      <c r="D45" s="70"/>
      <c r="E45" s="70"/>
      <c r="F45" s="70"/>
      <c r="G45" s="70"/>
      <c r="H45" s="70"/>
      <c r="I45" s="70"/>
      <c r="J45" s="70"/>
      <c r="K45" s="70"/>
      <c r="L45" s="70"/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70"/>
      <c r="AE45" s="70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68"/>
    </row>
    <row r="46" s="1" customFormat="1">
      <c r="B46" s="42"/>
      <c r="C46" s="72" t="s">
        <v>27</v>
      </c>
      <c r="D46" s="70"/>
      <c r="E46" s="70"/>
      <c r="F46" s="70"/>
      <c r="G46" s="70"/>
      <c r="H46" s="70"/>
      <c r="I46" s="70"/>
      <c r="J46" s="70"/>
      <c r="K46" s="70"/>
      <c r="L46" s="73" t="str">
        <f>IF(E11= "","",E11)</f>
        <v xml:space="preserve"> </v>
      </c>
      <c r="M46" s="70"/>
      <c r="N46" s="70"/>
      <c r="O46" s="70"/>
      <c r="P46" s="70"/>
      <c r="Q46" s="70"/>
      <c r="R46" s="70"/>
      <c r="S46" s="70"/>
      <c r="T46" s="70"/>
      <c r="U46" s="70"/>
      <c r="V46" s="70"/>
      <c r="W46" s="70"/>
      <c r="X46" s="70"/>
      <c r="Y46" s="70"/>
      <c r="Z46" s="70"/>
      <c r="AA46" s="70"/>
      <c r="AB46" s="70"/>
      <c r="AC46" s="70"/>
      <c r="AD46" s="70"/>
      <c r="AE46" s="70"/>
      <c r="AF46" s="70"/>
      <c r="AG46" s="70"/>
      <c r="AH46" s="70"/>
      <c r="AI46" s="72" t="s">
        <v>33</v>
      </c>
      <c r="AJ46" s="70"/>
      <c r="AK46" s="70"/>
      <c r="AL46" s="70"/>
      <c r="AM46" s="73" t="str">
        <f>IF(E17="","",E17)</f>
        <v xml:space="preserve"> </v>
      </c>
      <c r="AN46" s="73"/>
      <c r="AO46" s="73"/>
      <c r="AP46" s="73"/>
      <c r="AQ46" s="70"/>
      <c r="AR46" s="68"/>
      <c r="AS46" s="82" t="s">
        <v>50</v>
      </c>
      <c r="AT46" s="83"/>
      <c r="AU46" s="84"/>
      <c r="AV46" s="84"/>
      <c r="AW46" s="84"/>
      <c r="AX46" s="84"/>
      <c r="AY46" s="84"/>
      <c r="AZ46" s="84"/>
      <c r="BA46" s="84"/>
      <c r="BB46" s="84"/>
      <c r="BC46" s="84"/>
      <c r="BD46" s="85"/>
    </row>
    <row r="47" s="1" customFormat="1">
      <c r="B47" s="42"/>
      <c r="C47" s="72" t="s">
        <v>31</v>
      </c>
      <c r="D47" s="70"/>
      <c r="E47" s="70"/>
      <c r="F47" s="70"/>
      <c r="G47" s="70"/>
      <c r="H47" s="70"/>
      <c r="I47" s="70"/>
      <c r="J47" s="70"/>
      <c r="K47" s="70"/>
      <c r="L47" s="73" t="str">
        <f>IF(E14= "Vyplň údaj","",E14)</f>
        <v/>
      </c>
      <c r="M47" s="70"/>
      <c r="N47" s="70"/>
      <c r="O47" s="70"/>
      <c r="P47" s="70"/>
      <c r="Q47" s="70"/>
      <c r="R47" s="70"/>
      <c r="S47" s="70"/>
      <c r="T47" s="70"/>
      <c r="U47" s="70"/>
      <c r="V47" s="70"/>
      <c r="W47" s="70"/>
      <c r="X47" s="70"/>
      <c r="Y47" s="70"/>
      <c r="Z47" s="70"/>
      <c r="AA47" s="70"/>
      <c r="AB47" s="70"/>
      <c r="AC47" s="70"/>
      <c r="AD47" s="70"/>
      <c r="AE47" s="70"/>
      <c r="AF47" s="70"/>
      <c r="AG47" s="70"/>
      <c r="AH47" s="70"/>
      <c r="AI47" s="70"/>
      <c r="AJ47" s="70"/>
      <c r="AK47" s="70"/>
      <c r="AL47" s="70"/>
      <c r="AM47" s="70"/>
      <c r="AN47" s="70"/>
      <c r="AO47" s="70"/>
      <c r="AP47" s="70"/>
      <c r="AQ47" s="70"/>
      <c r="AR47" s="68"/>
      <c r="AS47" s="86"/>
      <c r="AT47" s="87"/>
      <c r="AU47" s="88"/>
      <c r="AV47" s="88"/>
      <c r="AW47" s="88"/>
      <c r="AX47" s="88"/>
      <c r="AY47" s="88"/>
      <c r="AZ47" s="88"/>
      <c r="BA47" s="88"/>
      <c r="BB47" s="88"/>
      <c r="BC47" s="88"/>
      <c r="BD47" s="89"/>
    </row>
    <row r="48" s="1" customFormat="1" ht="10.8" customHeight="1">
      <c r="B48" s="42"/>
      <c r="C48" s="70"/>
      <c r="D48" s="70"/>
      <c r="E48" s="70"/>
      <c r="F48" s="70"/>
      <c r="G48" s="70"/>
      <c r="H48" s="70"/>
      <c r="I48" s="70"/>
      <c r="J48" s="70"/>
      <c r="K48" s="70"/>
      <c r="L48" s="70"/>
      <c r="M48" s="70"/>
      <c r="N48" s="70"/>
      <c r="O48" s="70"/>
      <c r="P48" s="70"/>
      <c r="Q48" s="70"/>
      <c r="R48" s="70"/>
      <c r="S48" s="70"/>
      <c r="T48" s="70"/>
      <c r="U48" s="70"/>
      <c r="V48" s="70"/>
      <c r="W48" s="70"/>
      <c r="X48" s="70"/>
      <c r="Y48" s="70"/>
      <c r="Z48" s="70"/>
      <c r="AA48" s="70"/>
      <c r="AB48" s="70"/>
      <c r="AC48" s="70"/>
      <c r="AD48" s="70"/>
      <c r="AE48" s="70"/>
      <c r="AF48" s="70"/>
      <c r="AG48" s="70"/>
      <c r="AH48" s="70"/>
      <c r="AI48" s="70"/>
      <c r="AJ48" s="70"/>
      <c r="AK48" s="70"/>
      <c r="AL48" s="70"/>
      <c r="AM48" s="70"/>
      <c r="AN48" s="70"/>
      <c r="AO48" s="70"/>
      <c r="AP48" s="70"/>
      <c r="AQ48" s="70"/>
      <c r="AR48" s="68"/>
      <c r="AS48" s="90"/>
      <c r="AT48" s="51"/>
      <c r="AU48" s="43"/>
      <c r="AV48" s="43"/>
      <c r="AW48" s="43"/>
      <c r="AX48" s="43"/>
      <c r="AY48" s="43"/>
      <c r="AZ48" s="43"/>
      <c r="BA48" s="43"/>
      <c r="BB48" s="43"/>
      <c r="BC48" s="43"/>
      <c r="BD48" s="91"/>
    </row>
    <row r="49" s="1" customFormat="1" ht="29.28" customHeight="1">
      <c r="B49" s="42"/>
      <c r="C49" s="92" t="s">
        <v>51</v>
      </c>
      <c r="D49" s="93"/>
      <c r="E49" s="93"/>
      <c r="F49" s="93"/>
      <c r="G49" s="93"/>
      <c r="H49" s="94"/>
      <c r="I49" s="95" t="s">
        <v>52</v>
      </c>
      <c r="J49" s="93"/>
      <c r="K49" s="93"/>
      <c r="L49" s="93"/>
      <c r="M49" s="93"/>
      <c r="N49" s="93"/>
      <c r="O49" s="93"/>
      <c r="P49" s="93"/>
      <c r="Q49" s="93"/>
      <c r="R49" s="93"/>
      <c r="S49" s="93"/>
      <c r="T49" s="93"/>
      <c r="U49" s="93"/>
      <c r="V49" s="93"/>
      <c r="W49" s="93"/>
      <c r="X49" s="93"/>
      <c r="Y49" s="93"/>
      <c r="Z49" s="93"/>
      <c r="AA49" s="93"/>
      <c r="AB49" s="93"/>
      <c r="AC49" s="93"/>
      <c r="AD49" s="93"/>
      <c r="AE49" s="93"/>
      <c r="AF49" s="93"/>
      <c r="AG49" s="96" t="s">
        <v>53</v>
      </c>
      <c r="AH49" s="93"/>
      <c r="AI49" s="93"/>
      <c r="AJ49" s="93"/>
      <c r="AK49" s="93"/>
      <c r="AL49" s="93"/>
      <c r="AM49" s="93"/>
      <c r="AN49" s="95" t="s">
        <v>54</v>
      </c>
      <c r="AO49" s="93"/>
      <c r="AP49" s="93"/>
      <c r="AQ49" s="97" t="s">
        <v>55</v>
      </c>
      <c r="AR49" s="68"/>
      <c r="AS49" s="98" t="s">
        <v>56</v>
      </c>
      <c r="AT49" s="99" t="s">
        <v>57</v>
      </c>
      <c r="AU49" s="99" t="s">
        <v>58</v>
      </c>
      <c r="AV49" s="99" t="s">
        <v>59</v>
      </c>
      <c r="AW49" s="99" t="s">
        <v>60</v>
      </c>
      <c r="AX49" s="99" t="s">
        <v>61</v>
      </c>
      <c r="AY49" s="99" t="s">
        <v>62</v>
      </c>
      <c r="AZ49" s="99" t="s">
        <v>63</v>
      </c>
      <c r="BA49" s="99" t="s">
        <v>64</v>
      </c>
      <c r="BB49" s="99" t="s">
        <v>65</v>
      </c>
      <c r="BC49" s="99" t="s">
        <v>66</v>
      </c>
      <c r="BD49" s="100" t="s">
        <v>67</v>
      </c>
    </row>
    <row r="50" s="1" customFormat="1" ht="10.8" customHeight="1">
      <c r="B50" s="42"/>
      <c r="C50" s="70"/>
      <c r="D50" s="70"/>
      <c r="E50" s="70"/>
      <c r="F50" s="70"/>
      <c r="G50" s="70"/>
      <c r="H50" s="70"/>
      <c r="I50" s="70"/>
      <c r="J50" s="70"/>
      <c r="K50" s="70"/>
      <c r="L50" s="70"/>
      <c r="M50" s="70"/>
      <c r="N50" s="70"/>
      <c r="O50" s="70"/>
      <c r="P50" s="70"/>
      <c r="Q50" s="70"/>
      <c r="R50" s="70"/>
      <c r="S50" s="70"/>
      <c r="T50" s="70"/>
      <c r="U50" s="70"/>
      <c r="V50" s="70"/>
      <c r="W50" s="70"/>
      <c r="X50" s="70"/>
      <c r="Y50" s="70"/>
      <c r="Z50" s="70"/>
      <c r="AA50" s="70"/>
      <c r="AB50" s="70"/>
      <c r="AC50" s="70"/>
      <c r="AD50" s="70"/>
      <c r="AE50" s="70"/>
      <c r="AF50" s="70"/>
      <c r="AG50" s="70"/>
      <c r="AH50" s="70"/>
      <c r="AI50" s="70"/>
      <c r="AJ50" s="70"/>
      <c r="AK50" s="70"/>
      <c r="AL50" s="70"/>
      <c r="AM50" s="70"/>
      <c r="AN50" s="70"/>
      <c r="AO50" s="70"/>
      <c r="AP50" s="70"/>
      <c r="AQ50" s="70"/>
      <c r="AR50" s="68"/>
      <c r="AS50" s="101"/>
      <c r="AT50" s="102"/>
      <c r="AU50" s="102"/>
      <c r="AV50" s="102"/>
      <c r="AW50" s="102"/>
      <c r="AX50" s="102"/>
      <c r="AY50" s="102"/>
      <c r="AZ50" s="102"/>
      <c r="BA50" s="102"/>
      <c r="BB50" s="102"/>
      <c r="BC50" s="102"/>
      <c r="BD50" s="103"/>
    </row>
    <row r="51" s="4" customFormat="1" ht="32.4" customHeight="1">
      <c r="B51" s="75"/>
      <c r="C51" s="104" t="s">
        <v>68</v>
      </c>
      <c r="D51" s="105"/>
      <c r="E51" s="105"/>
      <c r="F51" s="105"/>
      <c r="G51" s="105"/>
      <c r="H51" s="105"/>
      <c r="I51" s="105"/>
      <c r="J51" s="105"/>
      <c r="K51" s="105"/>
      <c r="L51" s="105"/>
      <c r="M51" s="105"/>
      <c r="N51" s="105"/>
      <c r="O51" s="105"/>
      <c r="P51" s="105"/>
      <c r="Q51" s="105"/>
      <c r="R51" s="105"/>
      <c r="S51" s="105"/>
      <c r="T51" s="105"/>
      <c r="U51" s="105"/>
      <c r="V51" s="105"/>
      <c r="W51" s="105"/>
      <c r="X51" s="105"/>
      <c r="Y51" s="105"/>
      <c r="Z51" s="105"/>
      <c r="AA51" s="105"/>
      <c r="AB51" s="105"/>
      <c r="AC51" s="105"/>
      <c r="AD51" s="105"/>
      <c r="AE51" s="105"/>
      <c r="AF51" s="105"/>
      <c r="AG51" s="106">
        <f>ROUND(SUM(AG52:AG54),2)</f>
        <v>0</v>
      </c>
      <c r="AH51" s="106"/>
      <c r="AI51" s="106"/>
      <c r="AJ51" s="106"/>
      <c r="AK51" s="106"/>
      <c r="AL51" s="106"/>
      <c r="AM51" s="106"/>
      <c r="AN51" s="107">
        <f>SUM(AG51,AT51)</f>
        <v>0</v>
      </c>
      <c r="AO51" s="107"/>
      <c r="AP51" s="107"/>
      <c r="AQ51" s="108" t="s">
        <v>21</v>
      </c>
      <c r="AR51" s="79"/>
      <c r="AS51" s="109">
        <f>ROUND(SUM(AS52:AS54),2)</f>
        <v>0</v>
      </c>
      <c r="AT51" s="110">
        <f>ROUND(SUM(AV51:AW51),2)</f>
        <v>0</v>
      </c>
      <c r="AU51" s="111">
        <f>ROUND(SUM(AU52:AU54),5)</f>
        <v>0</v>
      </c>
      <c r="AV51" s="110">
        <f>ROUND(AZ51*L26,2)</f>
        <v>0</v>
      </c>
      <c r="AW51" s="110">
        <f>ROUND(BA51*L27,2)</f>
        <v>0</v>
      </c>
      <c r="AX51" s="110">
        <f>ROUND(BB51*L26,2)</f>
        <v>0</v>
      </c>
      <c r="AY51" s="110">
        <f>ROUND(BC51*L27,2)</f>
        <v>0</v>
      </c>
      <c r="AZ51" s="110">
        <f>ROUND(SUM(AZ52:AZ54),2)</f>
        <v>0</v>
      </c>
      <c r="BA51" s="110">
        <f>ROUND(SUM(BA52:BA54),2)</f>
        <v>0</v>
      </c>
      <c r="BB51" s="110">
        <f>ROUND(SUM(BB52:BB54),2)</f>
        <v>0</v>
      </c>
      <c r="BC51" s="110">
        <f>ROUND(SUM(BC52:BC54),2)</f>
        <v>0</v>
      </c>
      <c r="BD51" s="112">
        <f>ROUND(SUM(BD52:BD54),2)</f>
        <v>0</v>
      </c>
      <c r="BS51" s="113" t="s">
        <v>69</v>
      </c>
      <c r="BT51" s="113" t="s">
        <v>70</v>
      </c>
      <c r="BU51" s="114" t="s">
        <v>71</v>
      </c>
      <c r="BV51" s="113" t="s">
        <v>72</v>
      </c>
      <c r="BW51" s="113" t="s">
        <v>7</v>
      </c>
      <c r="BX51" s="113" t="s">
        <v>73</v>
      </c>
      <c r="CL51" s="113" t="s">
        <v>21</v>
      </c>
    </row>
    <row r="52" s="5" customFormat="1" ht="47.25" customHeight="1">
      <c r="A52" s="115" t="s">
        <v>74</v>
      </c>
      <c r="B52" s="116"/>
      <c r="C52" s="117"/>
      <c r="D52" s="118" t="s">
        <v>75</v>
      </c>
      <c r="E52" s="118"/>
      <c r="F52" s="118"/>
      <c r="G52" s="118"/>
      <c r="H52" s="118"/>
      <c r="I52" s="119"/>
      <c r="J52" s="118" t="s">
        <v>76</v>
      </c>
      <c r="K52" s="118"/>
      <c r="L52" s="118"/>
      <c r="M52" s="118"/>
      <c r="N52" s="118"/>
      <c r="O52" s="118"/>
      <c r="P52" s="118"/>
      <c r="Q52" s="118"/>
      <c r="R52" s="118"/>
      <c r="S52" s="118"/>
      <c r="T52" s="118"/>
      <c r="U52" s="118"/>
      <c r="V52" s="118"/>
      <c r="W52" s="118"/>
      <c r="X52" s="118"/>
      <c r="Y52" s="118"/>
      <c r="Z52" s="118"/>
      <c r="AA52" s="118"/>
      <c r="AB52" s="118"/>
      <c r="AC52" s="118"/>
      <c r="AD52" s="118"/>
      <c r="AE52" s="118"/>
      <c r="AF52" s="118"/>
      <c r="AG52" s="120">
        <f>'01 - SO 01 – Výrobek nafu...'!J27</f>
        <v>0</v>
      </c>
      <c r="AH52" s="119"/>
      <c r="AI52" s="119"/>
      <c r="AJ52" s="119"/>
      <c r="AK52" s="119"/>
      <c r="AL52" s="119"/>
      <c r="AM52" s="119"/>
      <c r="AN52" s="120">
        <f>SUM(AG52,AT52)</f>
        <v>0</v>
      </c>
      <c r="AO52" s="119"/>
      <c r="AP52" s="119"/>
      <c r="AQ52" s="121" t="s">
        <v>77</v>
      </c>
      <c r="AR52" s="122"/>
      <c r="AS52" s="123">
        <v>0</v>
      </c>
      <c r="AT52" s="124">
        <f>ROUND(SUM(AV52:AW52),2)</f>
        <v>0</v>
      </c>
      <c r="AU52" s="125">
        <f>'01 - SO 01 – Výrobek nafu...'!P77</f>
        <v>0</v>
      </c>
      <c r="AV52" s="124">
        <f>'01 - SO 01 – Výrobek nafu...'!J30</f>
        <v>0</v>
      </c>
      <c r="AW52" s="124">
        <f>'01 - SO 01 – Výrobek nafu...'!J31</f>
        <v>0</v>
      </c>
      <c r="AX52" s="124">
        <f>'01 - SO 01 – Výrobek nafu...'!J32</f>
        <v>0</v>
      </c>
      <c r="AY52" s="124">
        <f>'01 - SO 01 – Výrobek nafu...'!J33</f>
        <v>0</v>
      </c>
      <c r="AZ52" s="124">
        <f>'01 - SO 01 – Výrobek nafu...'!F30</f>
        <v>0</v>
      </c>
      <c r="BA52" s="124">
        <f>'01 - SO 01 – Výrobek nafu...'!F31</f>
        <v>0</v>
      </c>
      <c r="BB52" s="124">
        <f>'01 - SO 01 – Výrobek nafu...'!F32</f>
        <v>0</v>
      </c>
      <c r="BC52" s="124">
        <f>'01 - SO 01 – Výrobek nafu...'!F33</f>
        <v>0</v>
      </c>
      <c r="BD52" s="126">
        <f>'01 - SO 01 – Výrobek nafu...'!F34</f>
        <v>0</v>
      </c>
      <c r="BT52" s="127" t="s">
        <v>78</v>
      </c>
      <c r="BV52" s="127" t="s">
        <v>72</v>
      </c>
      <c r="BW52" s="127" t="s">
        <v>79</v>
      </c>
      <c r="BX52" s="127" t="s">
        <v>7</v>
      </c>
      <c r="CL52" s="127" t="s">
        <v>21</v>
      </c>
      <c r="CM52" s="127" t="s">
        <v>80</v>
      </c>
    </row>
    <row r="53" s="5" customFormat="1" ht="16.5" customHeight="1">
      <c r="A53" s="115" t="s">
        <v>74</v>
      </c>
      <c r="B53" s="116"/>
      <c r="C53" s="117"/>
      <c r="D53" s="118" t="s">
        <v>81</v>
      </c>
      <c r="E53" s="118"/>
      <c r="F53" s="118"/>
      <c r="G53" s="118"/>
      <c r="H53" s="118"/>
      <c r="I53" s="119"/>
      <c r="J53" s="118" t="s">
        <v>82</v>
      </c>
      <c r="K53" s="118"/>
      <c r="L53" s="118"/>
      <c r="M53" s="118"/>
      <c r="N53" s="118"/>
      <c r="O53" s="118"/>
      <c r="P53" s="118"/>
      <c r="Q53" s="118"/>
      <c r="R53" s="118"/>
      <c r="S53" s="118"/>
      <c r="T53" s="118"/>
      <c r="U53" s="118"/>
      <c r="V53" s="118"/>
      <c r="W53" s="118"/>
      <c r="X53" s="118"/>
      <c r="Y53" s="118"/>
      <c r="Z53" s="118"/>
      <c r="AA53" s="118"/>
      <c r="AB53" s="118"/>
      <c r="AC53" s="118"/>
      <c r="AD53" s="118"/>
      <c r="AE53" s="118"/>
      <c r="AF53" s="118"/>
      <c r="AG53" s="120">
        <f>'02 - SO 02 – Areálový roz...'!J27</f>
        <v>0</v>
      </c>
      <c r="AH53" s="119"/>
      <c r="AI53" s="119"/>
      <c r="AJ53" s="119"/>
      <c r="AK53" s="119"/>
      <c r="AL53" s="119"/>
      <c r="AM53" s="119"/>
      <c r="AN53" s="120">
        <f>SUM(AG53,AT53)</f>
        <v>0</v>
      </c>
      <c r="AO53" s="119"/>
      <c r="AP53" s="119"/>
      <c r="AQ53" s="121" t="s">
        <v>77</v>
      </c>
      <c r="AR53" s="122"/>
      <c r="AS53" s="123">
        <v>0</v>
      </c>
      <c r="AT53" s="124">
        <f>ROUND(SUM(AV53:AW53),2)</f>
        <v>0</v>
      </c>
      <c r="AU53" s="125">
        <f>'02 - SO 02 – Areálový roz...'!P90</f>
        <v>0</v>
      </c>
      <c r="AV53" s="124">
        <f>'02 - SO 02 – Areálový roz...'!J30</f>
        <v>0</v>
      </c>
      <c r="AW53" s="124">
        <f>'02 - SO 02 – Areálový roz...'!J31</f>
        <v>0</v>
      </c>
      <c r="AX53" s="124">
        <f>'02 - SO 02 – Areálový roz...'!J32</f>
        <v>0</v>
      </c>
      <c r="AY53" s="124">
        <f>'02 - SO 02 – Areálový roz...'!J33</f>
        <v>0</v>
      </c>
      <c r="AZ53" s="124">
        <f>'02 - SO 02 – Areálový roz...'!F30</f>
        <v>0</v>
      </c>
      <c r="BA53" s="124">
        <f>'02 - SO 02 – Areálový roz...'!F31</f>
        <v>0</v>
      </c>
      <c r="BB53" s="124">
        <f>'02 - SO 02 – Areálový roz...'!F32</f>
        <v>0</v>
      </c>
      <c r="BC53" s="124">
        <f>'02 - SO 02 – Areálový roz...'!F33</f>
        <v>0</v>
      </c>
      <c r="BD53" s="126">
        <f>'02 - SO 02 – Areálový roz...'!F34</f>
        <v>0</v>
      </c>
      <c r="BT53" s="127" t="s">
        <v>78</v>
      </c>
      <c r="BV53" s="127" t="s">
        <v>72</v>
      </c>
      <c r="BW53" s="127" t="s">
        <v>83</v>
      </c>
      <c r="BX53" s="127" t="s">
        <v>7</v>
      </c>
      <c r="CL53" s="127" t="s">
        <v>21</v>
      </c>
      <c r="CM53" s="127" t="s">
        <v>80</v>
      </c>
    </row>
    <row r="54" s="5" customFormat="1" ht="31.5" customHeight="1">
      <c r="A54" s="115" t="s">
        <v>74</v>
      </c>
      <c r="B54" s="116"/>
      <c r="C54" s="117"/>
      <c r="D54" s="118" t="s">
        <v>84</v>
      </c>
      <c r="E54" s="118"/>
      <c r="F54" s="118"/>
      <c r="G54" s="118"/>
      <c r="H54" s="118"/>
      <c r="I54" s="119"/>
      <c r="J54" s="118" t="s">
        <v>85</v>
      </c>
      <c r="K54" s="118"/>
      <c r="L54" s="118"/>
      <c r="M54" s="118"/>
      <c r="N54" s="118"/>
      <c r="O54" s="118"/>
      <c r="P54" s="118"/>
      <c r="Q54" s="118"/>
      <c r="R54" s="118"/>
      <c r="S54" s="118"/>
      <c r="T54" s="118"/>
      <c r="U54" s="118"/>
      <c r="V54" s="118"/>
      <c r="W54" s="118"/>
      <c r="X54" s="118"/>
      <c r="Y54" s="118"/>
      <c r="Z54" s="118"/>
      <c r="AA54" s="118"/>
      <c r="AB54" s="118"/>
      <c r="AC54" s="118"/>
      <c r="AD54" s="118"/>
      <c r="AE54" s="118"/>
      <c r="AF54" s="118"/>
      <c r="AG54" s="120">
        <f>'03 - SO 03 - Nová přípojk...'!J27</f>
        <v>0</v>
      </c>
      <c r="AH54" s="119"/>
      <c r="AI54" s="119"/>
      <c r="AJ54" s="119"/>
      <c r="AK54" s="119"/>
      <c r="AL54" s="119"/>
      <c r="AM54" s="119"/>
      <c r="AN54" s="120">
        <f>SUM(AG54,AT54)</f>
        <v>0</v>
      </c>
      <c r="AO54" s="119"/>
      <c r="AP54" s="119"/>
      <c r="AQ54" s="121" t="s">
        <v>77</v>
      </c>
      <c r="AR54" s="122"/>
      <c r="AS54" s="128">
        <v>0</v>
      </c>
      <c r="AT54" s="129">
        <f>ROUND(SUM(AV54:AW54),2)</f>
        <v>0</v>
      </c>
      <c r="AU54" s="130">
        <f>'03 - SO 03 - Nová přípojk...'!P82</f>
        <v>0</v>
      </c>
      <c r="AV54" s="129">
        <f>'03 - SO 03 - Nová přípojk...'!J30</f>
        <v>0</v>
      </c>
      <c r="AW54" s="129">
        <f>'03 - SO 03 - Nová přípojk...'!J31</f>
        <v>0</v>
      </c>
      <c r="AX54" s="129">
        <f>'03 - SO 03 - Nová přípojk...'!J32</f>
        <v>0</v>
      </c>
      <c r="AY54" s="129">
        <f>'03 - SO 03 - Nová přípojk...'!J33</f>
        <v>0</v>
      </c>
      <c r="AZ54" s="129">
        <f>'03 - SO 03 - Nová přípojk...'!F30</f>
        <v>0</v>
      </c>
      <c r="BA54" s="129">
        <f>'03 - SO 03 - Nová přípojk...'!F31</f>
        <v>0</v>
      </c>
      <c r="BB54" s="129">
        <f>'03 - SO 03 - Nová přípojk...'!F32</f>
        <v>0</v>
      </c>
      <c r="BC54" s="129">
        <f>'03 - SO 03 - Nová přípojk...'!F33</f>
        <v>0</v>
      </c>
      <c r="BD54" s="131">
        <f>'03 - SO 03 - Nová přípojk...'!F34</f>
        <v>0</v>
      </c>
      <c r="BT54" s="127" t="s">
        <v>78</v>
      </c>
      <c r="BV54" s="127" t="s">
        <v>72</v>
      </c>
      <c r="BW54" s="127" t="s">
        <v>86</v>
      </c>
      <c r="BX54" s="127" t="s">
        <v>7</v>
      </c>
      <c r="CL54" s="127" t="s">
        <v>21</v>
      </c>
      <c r="CM54" s="127" t="s">
        <v>80</v>
      </c>
    </row>
    <row r="55" s="1" customFormat="1" ht="30" customHeight="1">
      <c r="B55" s="42"/>
      <c r="C55" s="70"/>
      <c r="D55" s="70"/>
      <c r="E55" s="70"/>
      <c r="F55" s="70"/>
      <c r="G55" s="70"/>
      <c r="H55" s="70"/>
      <c r="I55" s="70"/>
      <c r="J55" s="70"/>
      <c r="K55" s="70"/>
      <c r="L55" s="70"/>
      <c r="M55" s="70"/>
      <c r="N55" s="70"/>
      <c r="O55" s="70"/>
      <c r="P55" s="70"/>
      <c r="Q55" s="70"/>
      <c r="R55" s="70"/>
      <c r="S55" s="70"/>
      <c r="T55" s="70"/>
      <c r="U55" s="70"/>
      <c r="V55" s="70"/>
      <c r="W55" s="70"/>
      <c r="X55" s="70"/>
      <c r="Y55" s="70"/>
      <c r="Z55" s="70"/>
      <c r="AA55" s="70"/>
      <c r="AB55" s="70"/>
      <c r="AC55" s="70"/>
      <c r="AD55" s="70"/>
      <c r="AE55" s="70"/>
      <c r="AF55" s="70"/>
      <c r="AG55" s="70"/>
      <c r="AH55" s="70"/>
      <c r="AI55" s="70"/>
      <c r="AJ55" s="70"/>
      <c r="AK55" s="70"/>
      <c r="AL55" s="70"/>
      <c r="AM55" s="70"/>
      <c r="AN55" s="70"/>
      <c r="AO55" s="70"/>
      <c r="AP55" s="70"/>
      <c r="AQ55" s="70"/>
      <c r="AR55" s="68"/>
    </row>
    <row r="56" s="1" customFormat="1" ht="6.96" customHeight="1">
      <c r="B56" s="63"/>
      <c r="C56" s="64"/>
      <c r="D56" s="64"/>
      <c r="E56" s="64"/>
      <c r="F56" s="64"/>
      <c r="G56" s="64"/>
      <c r="H56" s="64"/>
      <c r="I56" s="64"/>
      <c r="J56" s="64"/>
      <c r="K56" s="64"/>
      <c r="L56" s="64"/>
      <c r="M56" s="64"/>
      <c r="N56" s="64"/>
      <c r="O56" s="64"/>
      <c r="P56" s="64"/>
      <c r="Q56" s="64"/>
      <c r="R56" s="64"/>
      <c r="S56" s="64"/>
      <c r="T56" s="64"/>
      <c r="U56" s="64"/>
      <c r="V56" s="64"/>
      <c r="W56" s="64"/>
      <c r="X56" s="64"/>
      <c r="Y56" s="64"/>
      <c r="Z56" s="64"/>
      <c r="AA56" s="64"/>
      <c r="AB56" s="64"/>
      <c r="AC56" s="64"/>
      <c r="AD56" s="64"/>
      <c r="AE56" s="64"/>
      <c r="AF56" s="64"/>
      <c r="AG56" s="64"/>
      <c r="AH56" s="64"/>
      <c r="AI56" s="64"/>
      <c r="AJ56" s="64"/>
      <c r="AK56" s="64"/>
      <c r="AL56" s="64"/>
      <c r="AM56" s="64"/>
      <c r="AN56" s="64"/>
      <c r="AO56" s="64"/>
      <c r="AP56" s="64"/>
      <c r="AQ56" s="64"/>
      <c r="AR56" s="68"/>
    </row>
  </sheetData>
  <sheetProtection sheet="1" formatColumns="0" formatRows="0" objects="1" scenarios="1" spinCount="100000" saltValue="gMTIIVU7o3EwlrRivcVixKLBPWSwyXbraElwlkKF/8X3mJwGLT5NgcKrV6CcrG7Wz8+uveGKSTzBQPrq8m+aIg==" hashValue="u1kwDcAUfA3XqCPXkKCwzSe8bB7YcnUd2c4K1CWe+PcIsFUoSmnPgV/WEmKABN0Vd2DiGFp/YtCOQdyx2nrsZw==" algorithmName="SHA-512" password="CC35"/>
  <mergeCells count="49">
    <mergeCell ref="BE5:BE32"/>
    <mergeCell ref="W30:AE30"/>
    <mergeCell ref="X32:AB32"/>
    <mergeCell ref="AK32:AO32"/>
    <mergeCell ref="AR2:BE2"/>
    <mergeCell ref="K5:AO5"/>
    <mergeCell ref="W28:AE28"/>
    <mergeCell ref="AK28:AO28"/>
    <mergeCell ref="AS46:AT48"/>
    <mergeCell ref="AN53:AP53"/>
    <mergeCell ref="AN52:AP52"/>
    <mergeCell ref="AM46:AP46"/>
    <mergeCell ref="AN49:AP49"/>
    <mergeCell ref="AG52:AM52"/>
    <mergeCell ref="AG53:AM53"/>
    <mergeCell ref="AN54:AP54"/>
    <mergeCell ref="AG54:AM54"/>
    <mergeCell ref="AG51:AM51"/>
    <mergeCell ref="AN51:AP51"/>
    <mergeCell ref="L29:O29"/>
    <mergeCell ref="L28:O28"/>
    <mergeCell ref="E14:AJ14"/>
    <mergeCell ref="E20:AN20"/>
    <mergeCell ref="AK23:AO23"/>
    <mergeCell ref="L25:O25"/>
    <mergeCell ref="W25:AE25"/>
    <mergeCell ref="AK25:AO25"/>
    <mergeCell ref="L26:O26"/>
    <mergeCell ref="W26:AE26"/>
    <mergeCell ref="AK26:AO26"/>
    <mergeCell ref="L27:O27"/>
    <mergeCell ref="W27:AE27"/>
    <mergeCell ref="AK27:AO27"/>
    <mergeCell ref="L30:O30"/>
    <mergeCell ref="AK30:AO30"/>
    <mergeCell ref="K6:AO6"/>
    <mergeCell ref="J52:AF52"/>
    <mergeCell ref="W29:AE29"/>
    <mergeCell ref="AK29:AO29"/>
    <mergeCell ref="C49:G49"/>
    <mergeCell ref="L42:AO42"/>
    <mergeCell ref="AM44:AN44"/>
    <mergeCell ref="I49:AF49"/>
    <mergeCell ref="AG49:AM49"/>
    <mergeCell ref="D52:H52"/>
    <mergeCell ref="D53:H53"/>
    <mergeCell ref="J53:AF53"/>
    <mergeCell ref="D54:H54"/>
    <mergeCell ref="J54:AF54"/>
  </mergeCells>
  <hyperlinks>
    <hyperlink ref="K1:S1" location="C2" display="1) Rekapitulace stavby"/>
    <hyperlink ref="W1:AI1" location="C51" display="2) Rekapitulace objektů stavby a soupisů prací"/>
    <hyperlink ref="A52" location="'01 - SO 01 – Výrobek nafu...'!C2" display="/"/>
    <hyperlink ref="A53" location="'02 - SO 02 – Areálový roz...'!C2" display="/"/>
    <hyperlink ref="A54" location="'03 - SO 03 - Nová přípojk...'!C2" display="/"/>
  </hyperlinks>
  <pageMargins left="0.5833333" right="0.5833333" top="0.5833333" bottom="0.5833333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>
      <pane activePane="bottomLeft" state="frozen" topLeftCell="A2" ySplit="1"/>
    </sheetView>
  </sheetViews>
  <cols>
    <col min="1" max="1" width="8.33" customWidth="1"/>
    <col min="2" max="2" width="1.67" customWidth="1"/>
    <col min="3" max="3" width="4.17" customWidth="1"/>
    <col min="4" max="4" width="4.33" customWidth="1"/>
    <col min="5" max="5" width="17.17" customWidth="1"/>
    <col min="6" max="6" width="75" customWidth="1"/>
    <col min="7" max="7" width="8.67" customWidth="1"/>
    <col min="8" max="8" width="11.17" customWidth="1"/>
    <col min="9" max="9" width="12.67" style="132" customWidth="1"/>
    <col min="10" max="10" width="23.5" customWidth="1"/>
    <col min="11" max="11" width="15.5" customWidth="1"/>
    <col min="13" max="13" width="9.33" hidden="1"/>
    <col min="14" max="14" width="9.33" hidden="1"/>
    <col min="15" max="15" width="9.33" hidden="1"/>
    <col min="16" max="16" width="9.33" hidden="1"/>
    <col min="17" max="17" width="9.33" hidden="1"/>
    <col min="18" max="18" width="9.33" hidden="1"/>
    <col min="19" max="19" width="8.17" hidden="1" customWidth="1"/>
    <col min="20" max="20" width="29.67" hidden="1" customWidth="1"/>
    <col min="21" max="21" width="16.33" hidden="1" customWidth="1"/>
    <col min="22" max="22" width="12.33" customWidth="1"/>
    <col min="23" max="23" width="16.33" customWidth="1"/>
    <col min="24" max="24" width="12.33" customWidth="1"/>
    <col min="25" max="25" width="15" customWidth="1"/>
    <col min="26" max="26" width="11" customWidth="1"/>
    <col min="27" max="27" width="15" customWidth="1"/>
    <col min="28" max="28" width="16.33" customWidth="1"/>
    <col min="29" max="29" width="11" customWidth="1"/>
    <col min="30" max="30" width="15" customWidth="1"/>
    <col min="31" max="31" width="16.33" customWidth="1"/>
    <col min="44" max="44" width="9.33" hidden="1"/>
    <col min="45" max="45" width="9.33" hidden="1"/>
    <col min="46" max="46" width="9.33" hidden="1"/>
    <col min="47" max="47" width="9.33" hidden="1"/>
    <col min="48" max="48" width="9.33" hidden="1"/>
    <col min="49" max="49" width="9.33" hidden="1"/>
    <col min="50" max="50" width="9.33" hidden="1"/>
    <col min="51" max="51" width="9.33" hidden="1"/>
    <col min="52" max="52" width="9.33" hidden="1"/>
    <col min="53" max="53" width="9.33" hidden="1"/>
    <col min="54" max="54" width="9.33" hidden="1"/>
    <col min="55" max="55" width="9.33" hidden="1"/>
    <col min="56" max="56" width="9.33" hidden="1"/>
    <col min="57" max="57" width="9.33" hidden="1"/>
    <col min="58" max="58" width="9.33" hidden="1"/>
    <col min="59" max="59" width="9.33" hidden="1"/>
    <col min="60" max="60" width="9.33" hidden="1"/>
    <col min="61" max="61" width="9.33" hidden="1"/>
    <col min="62" max="62" width="9.33" hidden="1"/>
    <col min="63" max="63" width="9.33" hidden="1"/>
    <col min="64" max="64" width="9.33" hidden="1"/>
    <col min="65" max="65" width="9.33" hidden="1"/>
  </cols>
  <sheetData>
    <row r="1" ht="21.84" customHeight="1">
      <c r="A1" s="17"/>
      <c r="B1" s="133"/>
      <c r="C1" s="133"/>
      <c r="D1" s="134" t="s">
        <v>1</v>
      </c>
      <c r="E1" s="133"/>
      <c r="F1" s="135" t="s">
        <v>87</v>
      </c>
      <c r="G1" s="135" t="s">
        <v>88</v>
      </c>
      <c r="H1" s="135"/>
      <c r="I1" s="136"/>
      <c r="J1" s="135" t="s">
        <v>89</v>
      </c>
      <c r="K1" s="134" t="s">
        <v>90</v>
      </c>
      <c r="L1" s="135" t="s">
        <v>91</v>
      </c>
      <c r="M1" s="135"/>
      <c r="N1" s="135"/>
      <c r="O1" s="135"/>
      <c r="P1" s="135"/>
      <c r="Q1" s="135"/>
      <c r="R1" s="135"/>
      <c r="S1" s="135"/>
      <c r="T1" s="135"/>
      <c r="U1" s="16"/>
      <c r="V1" s="16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  <c r="BO1" s="17"/>
      <c r="BP1" s="17"/>
      <c r="BQ1" s="17"/>
      <c r="BR1" s="17"/>
    </row>
    <row r="2" ht="36.96" customHeight="1">
      <c r="L2"/>
      <c r="AT2" s="20" t="s">
        <v>79</v>
      </c>
    </row>
    <row r="3" ht="6.96" customHeight="1">
      <c r="B3" s="21"/>
      <c r="C3" s="22"/>
      <c r="D3" s="22"/>
      <c r="E3" s="22"/>
      <c r="F3" s="22"/>
      <c r="G3" s="22"/>
      <c r="H3" s="22"/>
      <c r="I3" s="137"/>
      <c r="J3" s="22"/>
      <c r="K3" s="23"/>
      <c r="AT3" s="20" t="s">
        <v>80</v>
      </c>
    </row>
    <row r="4" ht="36.96" customHeight="1">
      <c r="B4" s="24"/>
      <c r="C4" s="25"/>
      <c r="D4" s="26" t="s">
        <v>92</v>
      </c>
      <c r="E4" s="25"/>
      <c r="F4" s="25"/>
      <c r="G4" s="25"/>
      <c r="H4" s="25"/>
      <c r="I4" s="138"/>
      <c r="J4" s="25"/>
      <c r="K4" s="27"/>
      <c r="M4" s="28" t="s">
        <v>12</v>
      </c>
      <c r="AT4" s="20" t="s">
        <v>6</v>
      </c>
    </row>
    <row r="5" ht="6.96" customHeight="1">
      <c r="B5" s="24"/>
      <c r="C5" s="25"/>
      <c r="D5" s="25"/>
      <c r="E5" s="25"/>
      <c r="F5" s="25"/>
      <c r="G5" s="25"/>
      <c r="H5" s="25"/>
      <c r="I5" s="138"/>
      <c r="J5" s="25"/>
      <c r="K5" s="27"/>
    </row>
    <row r="6">
      <c r="B6" s="24"/>
      <c r="C6" s="25"/>
      <c r="D6" s="36" t="s">
        <v>18</v>
      </c>
      <c r="E6" s="25"/>
      <c r="F6" s="25"/>
      <c r="G6" s="25"/>
      <c r="H6" s="25"/>
      <c r="I6" s="138"/>
      <c r="J6" s="25"/>
      <c r="K6" s="27"/>
    </row>
    <row r="7" ht="16.5" customHeight="1">
      <c r="B7" s="24"/>
      <c r="C7" s="25"/>
      <c r="D7" s="25"/>
      <c r="E7" s="139" t="str">
        <f>'Rekapitulace stavby'!K6</f>
        <v>Zastřešení hřiště - ZŠ u Červených domků, Hodonín</v>
      </c>
      <c r="F7" s="36"/>
      <c r="G7" s="36"/>
      <c r="H7" s="36"/>
      <c r="I7" s="138"/>
      <c r="J7" s="25"/>
      <c r="K7" s="27"/>
    </row>
    <row r="8" s="1" customFormat="1">
      <c r="B8" s="42"/>
      <c r="C8" s="43"/>
      <c r="D8" s="36" t="s">
        <v>93</v>
      </c>
      <c r="E8" s="43"/>
      <c r="F8" s="43"/>
      <c r="G8" s="43"/>
      <c r="H8" s="43"/>
      <c r="I8" s="140"/>
      <c r="J8" s="43"/>
      <c r="K8" s="47"/>
    </row>
    <row r="9" s="1" customFormat="1" ht="36.96" customHeight="1">
      <c r="B9" s="42"/>
      <c r="C9" s="43"/>
      <c r="D9" s="43"/>
      <c r="E9" s="141" t="s">
        <v>94</v>
      </c>
      <c r="F9" s="43"/>
      <c r="G9" s="43"/>
      <c r="H9" s="43"/>
      <c r="I9" s="140"/>
      <c r="J9" s="43"/>
      <c r="K9" s="47"/>
    </row>
    <row r="10" s="1" customFormat="1">
      <c r="B10" s="42"/>
      <c r="C10" s="43"/>
      <c r="D10" s="43"/>
      <c r="E10" s="43"/>
      <c r="F10" s="43"/>
      <c r="G10" s="43"/>
      <c r="H10" s="43"/>
      <c r="I10" s="140"/>
      <c r="J10" s="43"/>
      <c r="K10" s="47"/>
    </row>
    <row r="11" s="1" customFormat="1" ht="14.4" customHeight="1">
      <c r="B11" s="42"/>
      <c r="C11" s="43"/>
      <c r="D11" s="36" t="s">
        <v>20</v>
      </c>
      <c r="E11" s="43"/>
      <c r="F11" s="31" t="s">
        <v>21</v>
      </c>
      <c r="G11" s="43"/>
      <c r="H11" s="43"/>
      <c r="I11" s="142" t="s">
        <v>22</v>
      </c>
      <c r="J11" s="31" t="s">
        <v>21</v>
      </c>
      <c r="K11" s="47"/>
    </row>
    <row r="12" s="1" customFormat="1" ht="14.4" customHeight="1">
      <c r="B12" s="42"/>
      <c r="C12" s="43"/>
      <c r="D12" s="36" t="s">
        <v>23</v>
      </c>
      <c r="E12" s="43"/>
      <c r="F12" s="31" t="s">
        <v>24</v>
      </c>
      <c r="G12" s="43"/>
      <c r="H12" s="43"/>
      <c r="I12" s="142" t="s">
        <v>25</v>
      </c>
      <c r="J12" s="143" t="str">
        <f>'Rekapitulace stavby'!AN8</f>
        <v>16. 10. 2018</v>
      </c>
      <c r="K12" s="47"/>
    </row>
    <row r="13" s="1" customFormat="1" ht="10.8" customHeight="1">
      <c r="B13" s="42"/>
      <c r="C13" s="43"/>
      <c r="D13" s="43"/>
      <c r="E13" s="43"/>
      <c r="F13" s="43"/>
      <c r="G13" s="43"/>
      <c r="H13" s="43"/>
      <c r="I13" s="140"/>
      <c r="J13" s="43"/>
      <c r="K13" s="47"/>
    </row>
    <row r="14" s="1" customFormat="1" ht="14.4" customHeight="1">
      <c r="B14" s="42"/>
      <c r="C14" s="43"/>
      <c r="D14" s="36" t="s">
        <v>27</v>
      </c>
      <c r="E14" s="43"/>
      <c r="F14" s="43"/>
      <c r="G14" s="43"/>
      <c r="H14" s="43"/>
      <c r="I14" s="142" t="s">
        <v>28</v>
      </c>
      <c r="J14" s="31" t="str">
        <f>IF('Rekapitulace stavby'!AN10="","",'Rekapitulace stavby'!AN10)</f>
        <v/>
      </c>
      <c r="K14" s="47"/>
    </row>
    <row r="15" s="1" customFormat="1" ht="18" customHeight="1">
      <c r="B15" s="42"/>
      <c r="C15" s="43"/>
      <c r="D15" s="43"/>
      <c r="E15" s="31" t="str">
        <f>IF('Rekapitulace stavby'!E11="","",'Rekapitulace stavby'!E11)</f>
        <v xml:space="preserve"> </v>
      </c>
      <c r="F15" s="43"/>
      <c r="G15" s="43"/>
      <c r="H15" s="43"/>
      <c r="I15" s="142" t="s">
        <v>30</v>
      </c>
      <c r="J15" s="31" t="str">
        <f>IF('Rekapitulace stavby'!AN11="","",'Rekapitulace stavby'!AN11)</f>
        <v/>
      </c>
      <c r="K15" s="47"/>
    </row>
    <row r="16" s="1" customFormat="1" ht="6.96" customHeight="1">
      <c r="B16" s="42"/>
      <c r="C16" s="43"/>
      <c r="D16" s="43"/>
      <c r="E16" s="43"/>
      <c r="F16" s="43"/>
      <c r="G16" s="43"/>
      <c r="H16" s="43"/>
      <c r="I16" s="140"/>
      <c r="J16" s="43"/>
      <c r="K16" s="47"/>
    </row>
    <row r="17" s="1" customFormat="1" ht="14.4" customHeight="1">
      <c r="B17" s="42"/>
      <c r="C17" s="43"/>
      <c r="D17" s="36" t="s">
        <v>31</v>
      </c>
      <c r="E17" s="43"/>
      <c r="F17" s="43"/>
      <c r="G17" s="43"/>
      <c r="H17" s="43"/>
      <c r="I17" s="142" t="s">
        <v>28</v>
      </c>
      <c r="J17" s="31" t="str">
        <f>IF('Rekapitulace stavby'!AN13="Vyplň údaj","",IF('Rekapitulace stavby'!AN13="","",'Rekapitulace stavby'!AN13))</f>
        <v/>
      </c>
      <c r="K17" s="47"/>
    </row>
    <row r="18" s="1" customFormat="1" ht="18" customHeight="1">
      <c r="B18" s="42"/>
      <c r="C18" s="43"/>
      <c r="D18" s="43"/>
      <c r="E18" s="31" t="str">
        <f>IF('Rekapitulace stavby'!E14="Vyplň údaj","",IF('Rekapitulace stavby'!E14="","",'Rekapitulace stavby'!E14))</f>
        <v/>
      </c>
      <c r="F18" s="43"/>
      <c r="G18" s="43"/>
      <c r="H18" s="43"/>
      <c r="I18" s="142" t="s">
        <v>30</v>
      </c>
      <c r="J18" s="31" t="str">
        <f>IF('Rekapitulace stavby'!AN14="Vyplň údaj","",IF('Rekapitulace stavby'!AN14="","",'Rekapitulace stavby'!AN14))</f>
        <v/>
      </c>
      <c r="K18" s="47"/>
    </row>
    <row r="19" s="1" customFormat="1" ht="6.96" customHeight="1">
      <c r="B19" s="42"/>
      <c r="C19" s="43"/>
      <c r="D19" s="43"/>
      <c r="E19" s="43"/>
      <c r="F19" s="43"/>
      <c r="G19" s="43"/>
      <c r="H19" s="43"/>
      <c r="I19" s="140"/>
      <c r="J19" s="43"/>
      <c r="K19" s="47"/>
    </row>
    <row r="20" s="1" customFormat="1" ht="14.4" customHeight="1">
      <c r="B20" s="42"/>
      <c r="C20" s="43"/>
      <c r="D20" s="36" t="s">
        <v>33</v>
      </c>
      <c r="E20" s="43"/>
      <c r="F20" s="43"/>
      <c r="G20" s="43"/>
      <c r="H20" s="43"/>
      <c r="I20" s="142" t="s">
        <v>28</v>
      </c>
      <c r="J20" s="31" t="str">
        <f>IF('Rekapitulace stavby'!AN16="","",'Rekapitulace stavby'!AN16)</f>
        <v/>
      </c>
      <c r="K20" s="47"/>
    </row>
    <row r="21" s="1" customFormat="1" ht="18" customHeight="1">
      <c r="B21" s="42"/>
      <c r="C21" s="43"/>
      <c r="D21" s="43"/>
      <c r="E21" s="31" t="str">
        <f>IF('Rekapitulace stavby'!E17="","",'Rekapitulace stavby'!E17)</f>
        <v xml:space="preserve"> </v>
      </c>
      <c r="F21" s="43"/>
      <c r="G21" s="43"/>
      <c r="H21" s="43"/>
      <c r="I21" s="142" t="s">
        <v>30</v>
      </c>
      <c r="J21" s="31" t="str">
        <f>IF('Rekapitulace stavby'!AN17="","",'Rekapitulace stavby'!AN17)</f>
        <v/>
      </c>
      <c r="K21" s="47"/>
    </row>
    <row r="22" s="1" customFormat="1" ht="6.96" customHeight="1">
      <c r="B22" s="42"/>
      <c r="C22" s="43"/>
      <c r="D22" s="43"/>
      <c r="E22" s="43"/>
      <c r="F22" s="43"/>
      <c r="G22" s="43"/>
      <c r="H22" s="43"/>
      <c r="I22" s="140"/>
      <c r="J22" s="43"/>
      <c r="K22" s="47"/>
    </row>
    <row r="23" s="1" customFormat="1" ht="14.4" customHeight="1">
      <c r="B23" s="42"/>
      <c r="C23" s="43"/>
      <c r="D23" s="36" t="s">
        <v>35</v>
      </c>
      <c r="E23" s="43"/>
      <c r="F23" s="43"/>
      <c r="G23" s="43"/>
      <c r="H23" s="43"/>
      <c r="I23" s="140"/>
      <c r="J23" s="43"/>
      <c r="K23" s="47"/>
    </row>
    <row r="24" s="6" customFormat="1" ht="16.5" customHeight="1">
      <c r="B24" s="144"/>
      <c r="C24" s="145"/>
      <c r="D24" s="145"/>
      <c r="E24" s="40" t="s">
        <v>21</v>
      </c>
      <c r="F24" s="40"/>
      <c r="G24" s="40"/>
      <c r="H24" s="40"/>
      <c r="I24" s="146"/>
      <c r="J24" s="145"/>
      <c r="K24" s="147"/>
    </row>
    <row r="25" s="1" customFormat="1" ht="6.96" customHeight="1">
      <c r="B25" s="42"/>
      <c r="C25" s="43"/>
      <c r="D25" s="43"/>
      <c r="E25" s="43"/>
      <c r="F25" s="43"/>
      <c r="G25" s="43"/>
      <c r="H25" s="43"/>
      <c r="I25" s="140"/>
      <c r="J25" s="43"/>
      <c r="K25" s="47"/>
    </row>
    <row r="26" s="1" customFormat="1" ht="6.96" customHeight="1">
      <c r="B26" s="42"/>
      <c r="C26" s="43"/>
      <c r="D26" s="102"/>
      <c r="E26" s="102"/>
      <c r="F26" s="102"/>
      <c r="G26" s="102"/>
      <c r="H26" s="102"/>
      <c r="I26" s="148"/>
      <c r="J26" s="102"/>
      <c r="K26" s="149"/>
    </row>
    <row r="27" s="1" customFormat="1" ht="25.44" customHeight="1">
      <c r="B27" s="42"/>
      <c r="C27" s="43"/>
      <c r="D27" s="150" t="s">
        <v>36</v>
      </c>
      <c r="E27" s="43"/>
      <c r="F27" s="43"/>
      <c r="G27" s="43"/>
      <c r="H27" s="43"/>
      <c r="I27" s="140"/>
      <c r="J27" s="151">
        <f>ROUND(J77,2)</f>
        <v>0</v>
      </c>
      <c r="K27" s="47"/>
    </row>
    <row r="28" s="1" customFormat="1" ht="6.96" customHeight="1">
      <c r="B28" s="42"/>
      <c r="C28" s="43"/>
      <c r="D28" s="102"/>
      <c r="E28" s="102"/>
      <c r="F28" s="102"/>
      <c r="G28" s="102"/>
      <c r="H28" s="102"/>
      <c r="I28" s="148"/>
      <c r="J28" s="102"/>
      <c r="K28" s="149"/>
    </row>
    <row r="29" s="1" customFormat="1" ht="14.4" customHeight="1">
      <c r="B29" s="42"/>
      <c r="C29" s="43"/>
      <c r="D29" s="43"/>
      <c r="E29" s="43"/>
      <c r="F29" s="48" t="s">
        <v>38</v>
      </c>
      <c r="G29" s="43"/>
      <c r="H29" s="43"/>
      <c r="I29" s="152" t="s">
        <v>37</v>
      </c>
      <c r="J29" s="48" t="s">
        <v>39</v>
      </c>
      <c r="K29" s="47"/>
    </row>
    <row r="30" s="1" customFormat="1" ht="14.4" customHeight="1">
      <c r="B30" s="42"/>
      <c r="C30" s="43"/>
      <c r="D30" s="51" t="s">
        <v>40</v>
      </c>
      <c r="E30" s="51" t="s">
        <v>41</v>
      </c>
      <c r="F30" s="153">
        <f>ROUND(SUM(BE77:BE90), 2)</f>
        <v>0</v>
      </c>
      <c r="G30" s="43"/>
      <c r="H30" s="43"/>
      <c r="I30" s="154">
        <v>0.20999999999999999</v>
      </c>
      <c r="J30" s="153">
        <f>ROUND(ROUND((SUM(BE77:BE90)), 2)*I30, 2)</f>
        <v>0</v>
      </c>
      <c r="K30" s="47"/>
    </row>
    <row r="31" s="1" customFormat="1" ht="14.4" customHeight="1">
      <c r="B31" s="42"/>
      <c r="C31" s="43"/>
      <c r="D31" s="43"/>
      <c r="E31" s="51" t="s">
        <v>42</v>
      </c>
      <c r="F31" s="153">
        <f>ROUND(SUM(BF77:BF90), 2)</f>
        <v>0</v>
      </c>
      <c r="G31" s="43"/>
      <c r="H31" s="43"/>
      <c r="I31" s="154">
        <v>0.14999999999999999</v>
      </c>
      <c r="J31" s="153">
        <f>ROUND(ROUND((SUM(BF77:BF90)), 2)*I31, 2)</f>
        <v>0</v>
      </c>
      <c r="K31" s="47"/>
    </row>
    <row r="32" hidden="1" s="1" customFormat="1" ht="14.4" customHeight="1">
      <c r="B32" s="42"/>
      <c r="C32" s="43"/>
      <c r="D32" s="43"/>
      <c r="E32" s="51" t="s">
        <v>43</v>
      </c>
      <c r="F32" s="153">
        <f>ROUND(SUM(BG77:BG90), 2)</f>
        <v>0</v>
      </c>
      <c r="G32" s="43"/>
      <c r="H32" s="43"/>
      <c r="I32" s="154">
        <v>0.20999999999999999</v>
      </c>
      <c r="J32" s="153">
        <v>0</v>
      </c>
      <c r="K32" s="47"/>
    </row>
    <row r="33" hidden="1" s="1" customFormat="1" ht="14.4" customHeight="1">
      <c r="B33" s="42"/>
      <c r="C33" s="43"/>
      <c r="D33" s="43"/>
      <c r="E33" s="51" t="s">
        <v>44</v>
      </c>
      <c r="F33" s="153">
        <f>ROUND(SUM(BH77:BH90), 2)</f>
        <v>0</v>
      </c>
      <c r="G33" s="43"/>
      <c r="H33" s="43"/>
      <c r="I33" s="154">
        <v>0.14999999999999999</v>
      </c>
      <c r="J33" s="153">
        <v>0</v>
      </c>
      <c r="K33" s="47"/>
    </row>
    <row r="34" hidden="1" s="1" customFormat="1" ht="14.4" customHeight="1">
      <c r="B34" s="42"/>
      <c r="C34" s="43"/>
      <c r="D34" s="43"/>
      <c r="E34" s="51" t="s">
        <v>45</v>
      </c>
      <c r="F34" s="153">
        <f>ROUND(SUM(BI77:BI90), 2)</f>
        <v>0</v>
      </c>
      <c r="G34" s="43"/>
      <c r="H34" s="43"/>
      <c r="I34" s="154">
        <v>0</v>
      </c>
      <c r="J34" s="153">
        <v>0</v>
      </c>
      <c r="K34" s="47"/>
    </row>
    <row r="35" s="1" customFormat="1" ht="6.96" customHeight="1">
      <c r="B35" s="42"/>
      <c r="C35" s="43"/>
      <c r="D35" s="43"/>
      <c r="E35" s="43"/>
      <c r="F35" s="43"/>
      <c r="G35" s="43"/>
      <c r="H35" s="43"/>
      <c r="I35" s="140"/>
      <c r="J35" s="43"/>
      <c r="K35" s="47"/>
    </row>
    <row r="36" s="1" customFormat="1" ht="25.44" customHeight="1">
      <c r="B36" s="42"/>
      <c r="C36" s="155"/>
      <c r="D36" s="156" t="s">
        <v>46</v>
      </c>
      <c r="E36" s="94"/>
      <c r="F36" s="94"/>
      <c r="G36" s="157" t="s">
        <v>47</v>
      </c>
      <c r="H36" s="158" t="s">
        <v>48</v>
      </c>
      <c r="I36" s="159"/>
      <c r="J36" s="160">
        <f>SUM(J27:J34)</f>
        <v>0</v>
      </c>
      <c r="K36" s="161"/>
    </row>
    <row r="37" s="1" customFormat="1" ht="14.4" customHeight="1">
      <c r="B37" s="63"/>
      <c r="C37" s="64"/>
      <c r="D37" s="64"/>
      <c r="E37" s="64"/>
      <c r="F37" s="64"/>
      <c r="G37" s="64"/>
      <c r="H37" s="64"/>
      <c r="I37" s="162"/>
      <c r="J37" s="64"/>
      <c r="K37" s="65"/>
    </row>
    <row r="41" s="1" customFormat="1" ht="6.96" customHeight="1">
      <c r="B41" s="163"/>
      <c r="C41" s="164"/>
      <c r="D41" s="164"/>
      <c r="E41" s="164"/>
      <c r="F41" s="164"/>
      <c r="G41" s="164"/>
      <c r="H41" s="164"/>
      <c r="I41" s="165"/>
      <c r="J41" s="164"/>
      <c r="K41" s="166"/>
    </row>
    <row r="42" s="1" customFormat="1" ht="36.96" customHeight="1">
      <c r="B42" s="42"/>
      <c r="C42" s="26" t="s">
        <v>95</v>
      </c>
      <c r="D42" s="43"/>
      <c r="E42" s="43"/>
      <c r="F42" s="43"/>
      <c r="G42" s="43"/>
      <c r="H42" s="43"/>
      <c r="I42" s="140"/>
      <c r="J42" s="43"/>
      <c r="K42" s="47"/>
    </row>
    <row r="43" s="1" customFormat="1" ht="6.96" customHeight="1">
      <c r="B43" s="42"/>
      <c r="C43" s="43"/>
      <c r="D43" s="43"/>
      <c r="E43" s="43"/>
      <c r="F43" s="43"/>
      <c r="G43" s="43"/>
      <c r="H43" s="43"/>
      <c r="I43" s="140"/>
      <c r="J43" s="43"/>
      <c r="K43" s="47"/>
    </row>
    <row r="44" s="1" customFormat="1" ht="14.4" customHeight="1">
      <c r="B44" s="42"/>
      <c r="C44" s="36" t="s">
        <v>18</v>
      </c>
      <c r="D44" s="43"/>
      <c r="E44" s="43"/>
      <c r="F44" s="43"/>
      <c r="G44" s="43"/>
      <c r="H44" s="43"/>
      <c r="I44" s="140"/>
      <c r="J44" s="43"/>
      <c r="K44" s="47"/>
    </row>
    <row r="45" s="1" customFormat="1" ht="16.5" customHeight="1">
      <c r="B45" s="42"/>
      <c r="C45" s="43"/>
      <c r="D45" s="43"/>
      <c r="E45" s="139" t="str">
        <f>E7</f>
        <v>Zastřešení hřiště - ZŠ u Červených domků, Hodonín</v>
      </c>
      <c r="F45" s="36"/>
      <c r="G45" s="36"/>
      <c r="H45" s="36"/>
      <c r="I45" s="140"/>
      <c r="J45" s="43"/>
      <c r="K45" s="47"/>
    </row>
    <row r="46" s="1" customFormat="1" ht="14.4" customHeight="1">
      <c r="B46" s="42"/>
      <c r="C46" s="36" t="s">
        <v>93</v>
      </c>
      <c r="D46" s="43"/>
      <c r="E46" s="43"/>
      <c r="F46" s="43"/>
      <c r="G46" s="43"/>
      <c r="H46" s="43"/>
      <c r="I46" s="140"/>
      <c r="J46" s="43"/>
      <c r="K46" s="47"/>
    </row>
    <row r="47" s="1" customFormat="1" ht="17.25" customHeight="1">
      <c r="B47" s="42"/>
      <c r="C47" s="43"/>
      <c r="D47" s="43"/>
      <c r="E47" s="141" t="str">
        <f>E9</f>
        <v>01 - SO 01 – Výrobek nafukovací haly včetně kontejneru technologie a skladu</v>
      </c>
      <c r="F47" s="43"/>
      <c r="G47" s="43"/>
      <c r="H47" s="43"/>
      <c r="I47" s="140"/>
      <c r="J47" s="43"/>
      <c r="K47" s="47"/>
    </row>
    <row r="48" s="1" customFormat="1" ht="6.96" customHeight="1">
      <c r="B48" s="42"/>
      <c r="C48" s="43"/>
      <c r="D48" s="43"/>
      <c r="E48" s="43"/>
      <c r="F48" s="43"/>
      <c r="G48" s="43"/>
      <c r="H48" s="43"/>
      <c r="I48" s="140"/>
      <c r="J48" s="43"/>
      <c r="K48" s="47"/>
    </row>
    <row r="49" s="1" customFormat="1" ht="18" customHeight="1">
      <c r="B49" s="42"/>
      <c r="C49" s="36" t="s">
        <v>23</v>
      </c>
      <c r="D49" s="43"/>
      <c r="E49" s="43"/>
      <c r="F49" s="31" t="str">
        <f>F12</f>
        <v>Hodonín</v>
      </c>
      <c r="G49" s="43"/>
      <c r="H49" s="43"/>
      <c r="I49" s="142" t="s">
        <v>25</v>
      </c>
      <c r="J49" s="143" t="str">
        <f>IF(J12="","",J12)</f>
        <v>16. 10. 2018</v>
      </c>
      <c r="K49" s="47"/>
    </row>
    <row r="50" s="1" customFormat="1" ht="6.96" customHeight="1">
      <c r="B50" s="42"/>
      <c r="C50" s="43"/>
      <c r="D50" s="43"/>
      <c r="E50" s="43"/>
      <c r="F50" s="43"/>
      <c r="G50" s="43"/>
      <c r="H50" s="43"/>
      <c r="I50" s="140"/>
      <c r="J50" s="43"/>
      <c r="K50" s="47"/>
    </row>
    <row r="51" s="1" customFormat="1">
      <c r="B51" s="42"/>
      <c r="C51" s="36" t="s">
        <v>27</v>
      </c>
      <c r="D51" s="43"/>
      <c r="E51" s="43"/>
      <c r="F51" s="31" t="str">
        <f>E15</f>
        <v xml:space="preserve"> </v>
      </c>
      <c r="G51" s="43"/>
      <c r="H51" s="43"/>
      <c r="I51" s="142" t="s">
        <v>33</v>
      </c>
      <c r="J51" s="40" t="str">
        <f>E21</f>
        <v xml:space="preserve"> </v>
      </c>
      <c r="K51" s="47"/>
    </row>
    <row r="52" s="1" customFormat="1" ht="14.4" customHeight="1">
      <c r="B52" s="42"/>
      <c r="C52" s="36" t="s">
        <v>31</v>
      </c>
      <c r="D52" s="43"/>
      <c r="E52" s="43"/>
      <c r="F52" s="31" t="str">
        <f>IF(E18="","",E18)</f>
        <v/>
      </c>
      <c r="G52" s="43"/>
      <c r="H52" s="43"/>
      <c r="I52" s="140"/>
      <c r="J52" s="167"/>
      <c r="K52" s="47"/>
    </row>
    <row r="53" s="1" customFormat="1" ht="10.32" customHeight="1">
      <c r="B53" s="42"/>
      <c r="C53" s="43"/>
      <c r="D53" s="43"/>
      <c r="E53" s="43"/>
      <c r="F53" s="43"/>
      <c r="G53" s="43"/>
      <c r="H53" s="43"/>
      <c r="I53" s="140"/>
      <c r="J53" s="43"/>
      <c r="K53" s="47"/>
    </row>
    <row r="54" s="1" customFormat="1" ht="29.28" customHeight="1">
      <c r="B54" s="42"/>
      <c r="C54" s="168" t="s">
        <v>96</v>
      </c>
      <c r="D54" s="155"/>
      <c r="E54" s="155"/>
      <c r="F54" s="155"/>
      <c r="G54" s="155"/>
      <c r="H54" s="155"/>
      <c r="I54" s="169"/>
      <c r="J54" s="170" t="s">
        <v>97</v>
      </c>
      <c r="K54" s="171"/>
    </row>
    <row r="55" s="1" customFormat="1" ht="10.32" customHeight="1">
      <c r="B55" s="42"/>
      <c r="C55" s="43"/>
      <c r="D55" s="43"/>
      <c r="E55" s="43"/>
      <c r="F55" s="43"/>
      <c r="G55" s="43"/>
      <c r="H55" s="43"/>
      <c r="I55" s="140"/>
      <c r="J55" s="43"/>
      <c r="K55" s="47"/>
    </row>
    <row r="56" s="1" customFormat="1" ht="29.28" customHeight="1">
      <c r="B56" s="42"/>
      <c r="C56" s="172" t="s">
        <v>98</v>
      </c>
      <c r="D56" s="43"/>
      <c r="E56" s="43"/>
      <c r="F56" s="43"/>
      <c r="G56" s="43"/>
      <c r="H56" s="43"/>
      <c r="I56" s="140"/>
      <c r="J56" s="151">
        <f>J77</f>
        <v>0</v>
      </c>
      <c r="K56" s="47"/>
      <c r="AU56" s="20" t="s">
        <v>99</v>
      </c>
    </row>
    <row r="57" s="7" customFormat="1" ht="24.96" customHeight="1">
      <c r="B57" s="173"/>
      <c r="C57" s="174"/>
      <c r="D57" s="175" t="s">
        <v>100</v>
      </c>
      <c r="E57" s="176"/>
      <c r="F57" s="176"/>
      <c r="G57" s="176"/>
      <c r="H57" s="176"/>
      <c r="I57" s="177"/>
      <c r="J57" s="178">
        <f>J78</f>
        <v>0</v>
      </c>
      <c r="K57" s="179"/>
    </row>
    <row r="58" s="1" customFormat="1" ht="21.84" customHeight="1">
      <c r="B58" s="42"/>
      <c r="C58" s="43"/>
      <c r="D58" s="43"/>
      <c r="E58" s="43"/>
      <c r="F58" s="43"/>
      <c r="G58" s="43"/>
      <c r="H58" s="43"/>
      <c r="I58" s="140"/>
      <c r="J58" s="43"/>
      <c r="K58" s="47"/>
    </row>
    <row r="59" s="1" customFormat="1" ht="6.96" customHeight="1">
      <c r="B59" s="63"/>
      <c r="C59" s="64"/>
      <c r="D59" s="64"/>
      <c r="E59" s="64"/>
      <c r="F59" s="64"/>
      <c r="G59" s="64"/>
      <c r="H59" s="64"/>
      <c r="I59" s="162"/>
      <c r="J59" s="64"/>
      <c r="K59" s="65"/>
    </row>
    <row r="63" s="1" customFormat="1" ht="6.96" customHeight="1">
      <c r="B63" s="66"/>
      <c r="C63" s="67"/>
      <c r="D63" s="67"/>
      <c r="E63" s="67"/>
      <c r="F63" s="67"/>
      <c r="G63" s="67"/>
      <c r="H63" s="67"/>
      <c r="I63" s="165"/>
      <c r="J63" s="67"/>
      <c r="K63" s="67"/>
      <c r="L63" s="68"/>
    </row>
    <row r="64" s="1" customFormat="1" ht="36.96" customHeight="1">
      <c r="B64" s="42"/>
      <c r="C64" s="69" t="s">
        <v>101</v>
      </c>
      <c r="D64" s="70"/>
      <c r="E64" s="70"/>
      <c r="F64" s="70"/>
      <c r="G64" s="70"/>
      <c r="H64" s="70"/>
      <c r="I64" s="180"/>
      <c r="J64" s="70"/>
      <c r="K64" s="70"/>
      <c r="L64" s="68"/>
    </row>
    <row r="65" s="1" customFormat="1" ht="6.96" customHeight="1">
      <c r="B65" s="42"/>
      <c r="C65" s="70"/>
      <c r="D65" s="70"/>
      <c r="E65" s="70"/>
      <c r="F65" s="70"/>
      <c r="G65" s="70"/>
      <c r="H65" s="70"/>
      <c r="I65" s="180"/>
      <c r="J65" s="70"/>
      <c r="K65" s="70"/>
      <c r="L65" s="68"/>
    </row>
    <row r="66" s="1" customFormat="1" ht="14.4" customHeight="1">
      <c r="B66" s="42"/>
      <c r="C66" s="72" t="s">
        <v>18</v>
      </c>
      <c r="D66" s="70"/>
      <c r="E66" s="70"/>
      <c r="F66" s="70"/>
      <c r="G66" s="70"/>
      <c r="H66" s="70"/>
      <c r="I66" s="180"/>
      <c r="J66" s="70"/>
      <c r="K66" s="70"/>
      <c r="L66" s="68"/>
    </row>
    <row r="67" s="1" customFormat="1" ht="16.5" customHeight="1">
      <c r="B67" s="42"/>
      <c r="C67" s="70"/>
      <c r="D67" s="70"/>
      <c r="E67" s="181" t="str">
        <f>E7</f>
        <v>Zastřešení hřiště - ZŠ u Červených domků, Hodonín</v>
      </c>
      <c r="F67" s="72"/>
      <c r="G67" s="72"/>
      <c r="H67" s="72"/>
      <c r="I67" s="180"/>
      <c r="J67" s="70"/>
      <c r="K67" s="70"/>
      <c r="L67" s="68"/>
    </row>
    <row r="68" s="1" customFormat="1" ht="14.4" customHeight="1">
      <c r="B68" s="42"/>
      <c r="C68" s="72" t="s">
        <v>93</v>
      </c>
      <c r="D68" s="70"/>
      <c r="E68" s="70"/>
      <c r="F68" s="70"/>
      <c r="G68" s="70"/>
      <c r="H68" s="70"/>
      <c r="I68" s="180"/>
      <c r="J68" s="70"/>
      <c r="K68" s="70"/>
      <c r="L68" s="68"/>
    </row>
    <row r="69" s="1" customFormat="1" ht="17.25" customHeight="1">
      <c r="B69" s="42"/>
      <c r="C69" s="70"/>
      <c r="D69" s="70"/>
      <c r="E69" s="78" t="str">
        <f>E9</f>
        <v>01 - SO 01 – Výrobek nafukovací haly včetně kontejneru technologie a skladu</v>
      </c>
      <c r="F69" s="70"/>
      <c r="G69" s="70"/>
      <c r="H69" s="70"/>
      <c r="I69" s="180"/>
      <c r="J69" s="70"/>
      <c r="K69" s="70"/>
      <c r="L69" s="68"/>
    </row>
    <row r="70" s="1" customFormat="1" ht="6.96" customHeight="1">
      <c r="B70" s="42"/>
      <c r="C70" s="70"/>
      <c r="D70" s="70"/>
      <c r="E70" s="70"/>
      <c r="F70" s="70"/>
      <c r="G70" s="70"/>
      <c r="H70" s="70"/>
      <c r="I70" s="180"/>
      <c r="J70" s="70"/>
      <c r="K70" s="70"/>
      <c r="L70" s="68"/>
    </row>
    <row r="71" s="1" customFormat="1" ht="18" customHeight="1">
      <c r="B71" s="42"/>
      <c r="C71" s="72" t="s">
        <v>23</v>
      </c>
      <c r="D71" s="70"/>
      <c r="E71" s="70"/>
      <c r="F71" s="182" t="str">
        <f>F12</f>
        <v>Hodonín</v>
      </c>
      <c r="G71" s="70"/>
      <c r="H71" s="70"/>
      <c r="I71" s="183" t="s">
        <v>25</v>
      </c>
      <c r="J71" s="81" t="str">
        <f>IF(J12="","",J12)</f>
        <v>16. 10. 2018</v>
      </c>
      <c r="K71" s="70"/>
      <c r="L71" s="68"/>
    </row>
    <row r="72" s="1" customFormat="1" ht="6.96" customHeight="1">
      <c r="B72" s="42"/>
      <c r="C72" s="70"/>
      <c r="D72" s="70"/>
      <c r="E72" s="70"/>
      <c r="F72" s="70"/>
      <c r="G72" s="70"/>
      <c r="H72" s="70"/>
      <c r="I72" s="180"/>
      <c r="J72" s="70"/>
      <c r="K72" s="70"/>
      <c r="L72" s="68"/>
    </row>
    <row r="73" s="1" customFormat="1">
      <c r="B73" s="42"/>
      <c r="C73" s="72" t="s">
        <v>27</v>
      </c>
      <c r="D73" s="70"/>
      <c r="E73" s="70"/>
      <c r="F73" s="182" t="str">
        <f>E15</f>
        <v xml:space="preserve"> </v>
      </c>
      <c r="G73" s="70"/>
      <c r="H73" s="70"/>
      <c r="I73" s="183" t="s">
        <v>33</v>
      </c>
      <c r="J73" s="182" t="str">
        <f>E21</f>
        <v xml:space="preserve"> </v>
      </c>
      <c r="K73" s="70"/>
      <c r="L73" s="68"/>
    </row>
    <row r="74" s="1" customFormat="1" ht="14.4" customHeight="1">
      <c r="B74" s="42"/>
      <c r="C74" s="72" t="s">
        <v>31</v>
      </c>
      <c r="D74" s="70"/>
      <c r="E74" s="70"/>
      <c r="F74" s="182" t="str">
        <f>IF(E18="","",E18)</f>
        <v/>
      </c>
      <c r="G74" s="70"/>
      <c r="H74" s="70"/>
      <c r="I74" s="180"/>
      <c r="J74" s="70"/>
      <c r="K74" s="70"/>
      <c r="L74" s="68"/>
    </row>
    <row r="75" s="1" customFormat="1" ht="10.32" customHeight="1">
      <c r="B75" s="42"/>
      <c r="C75" s="70"/>
      <c r="D75" s="70"/>
      <c r="E75" s="70"/>
      <c r="F75" s="70"/>
      <c r="G75" s="70"/>
      <c r="H75" s="70"/>
      <c r="I75" s="180"/>
      <c r="J75" s="70"/>
      <c r="K75" s="70"/>
      <c r="L75" s="68"/>
    </row>
    <row r="76" s="8" customFormat="1" ht="29.28" customHeight="1">
      <c r="B76" s="184"/>
      <c r="C76" s="185" t="s">
        <v>102</v>
      </c>
      <c r="D76" s="186" t="s">
        <v>55</v>
      </c>
      <c r="E76" s="186" t="s">
        <v>51</v>
      </c>
      <c r="F76" s="186" t="s">
        <v>103</v>
      </c>
      <c r="G76" s="186" t="s">
        <v>104</v>
      </c>
      <c r="H76" s="186" t="s">
        <v>105</v>
      </c>
      <c r="I76" s="187" t="s">
        <v>106</v>
      </c>
      <c r="J76" s="186" t="s">
        <v>97</v>
      </c>
      <c r="K76" s="188" t="s">
        <v>107</v>
      </c>
      <c r="L76" s="189"/>
      <c r="M76" s="98" t="s">
        <v>108</v>
      </c>
      <c r="N76" s="99" t="s">
        <v>40</v>
      </c>
      <c r="O76" s="99" t="s">
        <v>109</v>
      </c>
      <c r="P76" s="99" t="s">
        <v>110</v>
      </c>
      <c r="Q76" s="99" t="s">
        <v>111</v>
      </c>
      <c r="R76" s="99" t="s">
        <v>112</v>
      </c>
      <c r="S76" s="99" t="s">
        <v>113</v>
      </c>
      <c r="T76" s="100" t="s">
        <v>114</v>
      </c>
    </row>
    <row r="77" s="1" customFormat="1" ht="29.28" customHeight="1">
      <c r="B77" s="42"/>
      <c r="C77" s="104" t="s">
        <v>98</v>
      </c>
      <c r="D77" s="70"/>
      <c r="E77" s="70"/>
      <c r="F77" s="70"/>
      <c r="G77" s="70"/>
      <c r="H77" s="70"/>
      <c r="I77" s="180"/>
      <c r="J77" s="190">
        <f>BK77</f>
        <v>0</v>
      </c>
      <c r="K77" s="70"/>
      <c r="L77" s="68"/>
      <c r="M77" s="101"/>
      <c r="N77" s="102"/>
      <c r="O77" s="102"/>
      <c r="P77" s="191">
        <f>P78</f>
        <v>0</v>
      </c>
      <c r="Q77" s="102"/>
      <c r="R77" s="191">
        <f>R78</f>
        <v>0</v>
      </c>
      <c r="S77" s="102"/>
      <c r="T77" s="192">
        <f>T78</f>
        <v>0</v>
      </c>
      <c r="AT77" s="20" t="s">
        <v>69</v>
      </c>
      <c r="AU77" s="20" t="s">
        <v>99</v>
      </c>
      <c r="BK77" s="193">
        <f>BK78</f>
        <v>0</v>
      </c>
    </row>
    <row r="78" s="9" customFormat="1" ht="37.44001" customHeight="1">
      <c r="B78" s="194"/>
      <c r="C78" s="195"/>
      <c r="D78" s="196" t="s">
        <v>69</v>
      </c>
      <c r="E78" s="197" t="s">
        <v>115</v>
      </c>
      <c r="F78" s="197" t="s">
        <v>116</v>
      </c>
      <c r="G78" s="195"/>
      <c r="H78" s="195"/>
      <c r="I78" s="198"/>
      <c r="J78" s="199">
        <f>BK78</f>
        <v>0</v>
      </c>
      <c r="K78" s="195"/>
      <c r="L78" s="200"/>
      <c r="M78" s="201"/>
      <c r="N78" s="202"/>
      <c r="O78" s="202"/>
      <c r="P78" s="203">
        <f>SUM(P79:P90)</f>
        <v>0</v>
      </c>
      <c r="Q78" s="202"/>
      <c r="R78" s="203">
        <f>SUM(R79:R90)</f>
        <v>0</v>
      </c>
      <c r="S78" s="202"/>
      <c r="T78" s="204">
        <f>SUM(T79:T90)</f>
        <v>0</v>
      </c>
      <c r="AR78" s="205" t="s">
        <v>78</v>
      </c>
      <c r="AT78" s="206" t="s">
        <v>69</v>
      </c>
      <c r="AU78" s="206" t="s">
        <v>70</v>
      </c>
      <c r="AY78" s="205" t="s">
        <v>117</v>
      </c>
      <c r="BK78" s="207">
        <f>SUM(BK79:BK90)</f>
        <v>0</v>
      </c>
    </row>
    <row r="79" s="1" customFormat="1" ht="16.5" customHeight="1">
      <c r="B79" s="42"/>
      <c r="C79" s="208" t="s">
        <v>78</v>
      </c>
      <c r="D79" s="208" t="s">
        <v>118</v>
      </c>
      <c r="E79" s="209" t="s">
        <v>75</v>
      </c>
      <c r="F79" s="210" t="s">
        <v>119</v>
      </c>
      <c r="G79" s="211" t="s">
        <v>120</v>
      </c>
      <c r="H79" s="212">
        <v>1</v>
      </c>
      <c r="I79" s="213"/>
      <c r="J79" s="214">
        <f>ROUND(I79*H79,2)</f>
        <v>0</v>
      </c>
      <c r="K79" s="210" t="s">
        <v>21</v>
      </c>
      <c r="L79" s="68"/>
      <c r="M79" s="215" t="s">
        <v>21</v>
      </c>
      <c r="N79" s="216" t="s">
        <v>41</v>
      </c>
      <c r="O79" s="43"/>
      <c r="P79" s="217">
        <f>O79*H79</f>
        <v>0</v>
      </c>
      <c r="Q79" s="217">
        <v>0</v>
      </c>
      <c r="R79" s="217">
        <f>Q79*H79</f>
        <v>0</v>
      </c>
      <c r="S79" s="217">
        <v>0</v>
      </c>
      <c r="T79" s="218">
        <f>S79*H79</f>
        <v>0</v>
      </c>
      <c r="AR79" s="20" t="s">
        <v>121</v>
      </c>
      <c r="AT79" s="20" t="s">
        <v>118</v>
      </c>
      <c r="AU79" s="20" t="s">
        <v>78</v>
      </c>
      <c r="AY79" s="20" t="s">
        <v>117</v>
      </c>
      <c r="BE79" s="219">
        <f>IF(N79="základní",J79,0)</f>
        <v>0</v>
      </c>
      <c r="BF79" s="219">
        <f>IF(N79="snížená",J79,0)</f>
        <v>0</v>
      </c>
      <c r="BG79" s="219">
        <f>IF(N79="zákl. přenesená",J79,0)</f>
        <v>0</v>
      </c>
      <c r="BH79" s="219">
        <f>IF(N79="sníž. přenesená",J79,0)</f>
        <v>0</v>
      </c>
      <c r="BI79" s="219">
        <f>IF(N79="nulová",J79,0)</f>
        <v>0</v>
      </c>
      <c r="BJ79" s="20" t="s">
        <v>78</v>
      </c>
      <c r="BK79" s="219">
        <f>ROUND(I79*H79,2)</f>
        <v>0</v>
      </c>
      <c r="BL79" s="20" t="s">
        <v>121</v>
      </c>
      <c r="BM79" s="20" t="s">
        <v>122</v>
      </c>
    </row>
    <row r="80" s="1" customFormat="1">
      <c r="B80" s="42"/>
      <c r="C80" s="70"/>
      <c r="D80" s="220" t="s">
        <v>123</v>
      </c>
      <c r="E80" s="70"/>
      <c r="F80" s="221" t="s">
        <v>124</v>
      </c>
      <c r="G80" s="70"/>
      <c r="H80" s="70"/>
      <c r="I80" s="180"/>
      <c r="J80" s="70"/>
      <c r="K80" s="70"/>
      <c r="L80" s="68"/>
      <c r="M80" s="222"/>
      <c r="N80" s="43"/>
      <c r="O80" s="43"/>
      <c r="P80" s="43"/>
      <c r="Q80" s="43"/>
      <c r="R80" s="43"/>
      <c r="S80" s="43"/>
      <c r="T80" s="91"/>
      <c r="AT80" s="20" t="s">
        <v>123</v>
      </c>
      <c r="AU80" s="20" t="s">
        <v>78</v>
      </c>
    </row>
    <row r="81" s="1" customFormat="1" ht="16.5" customHeight="1">
      <c r="B81" s="42"/>
      <c r="C81" s="208" t="s">
        <v>80</v>
      </c>
      <c r="D81" s="208" t="s">
        <v>118</v>
      </c>
      <c r="E81" s="209" t="s">
        <v>81</v>
      </c>
      <c r="F81" s="210" t="s">
        <v>125</v>
      </c>
      <c r="G81" s="211" t="s">
        <v>120</v>
      </c>
      <c r="H81" s="212">
        <v>1</v>
      </c>
      <c r="I81" s="213"/>
      <c r="J81" s="214">
        <f>ROUND(I81*H81,2)</f>
        <v>0</v>
      </c>
      <c r="K81" s="210" t="s">
        <v>21</v>
      </c>
      <c r="L81" s="68"/>
      <c r="M81" s="215" t="s">
        <v>21</v>
      </c>
      <c r="N81" s="216" t="s">
        <v>41</v>
      </c>
      <c r="O81" s="43"/>
      <c r="P81" s="217">
        <f>O81*H81</f>
        <v>0</v>
      </c>
      <c r="Q81" s="217">
        <v>0</v>
      </c>
      <c r="R81" s="217">
        <f>Q81*H81</f>
        <v>0</v>
      </c>
      <c r="S81" s="217">
        <v>0</v>
      </c>
      <c r="T81" s="218">
        <f>S81*H81</f>
        <v>0</v>
      </c>
      <c r="AR81" s="20" t="s">
        <v>121</v>
      </c>
      <c r="AT81" s="20" t="s">
        <v>118</v>
      </c>
      <c r="AU81" s="20" t="s">
        <v>78</v>
      </c>
      <c r="AY81" s="20" t="s">
        <v>117</v>
      </c>
      <c r="BE81" s="219">
        <f>IF(N81="základní",J81,0)</f>
        <v>0</v>
      </c>
      <c r="BF81" s="219">
        <f>IF(N81="snížená",J81,0)</f>
        <v>0</v>
      </c>
      <c r="BG81" s="219">
        <f>IF(N81="zákl. přenesená",J81,0)</f>
        <v>0</v>
      </c>
      <c r="BH81" s="219">
        <f>IF(N81="sníž. přenesená",J81,0)</f>
        <v>0</v>
      </c>
      <c r="BI81" s="219">
        <f>IF(N81="nulová",J81,0)</f>
        <v>0</v>
      </c>
      <c r="BJ81" s="20" t="s">
        <v>78</v>
      </c>
      <c r="BK81" s="219">
        <f>ROUND(I81*H81,2)</f>
        <v>0</v>
      </c>
      <c r="BL81" s="20" t="s">
        <v>121</v>
      </c>
      <c r="BM81" s="20" t="s">
        <v>126</v>
      </c>
    </row>
    <row r="82" s="1" customFormat="1">
      <c r="B82" s="42"/>
      <c r="C82" s="70"/>
      <c r="D82" s="220" t="s">
        <v>123</v>
      </c>
      <c r="E82" s="70"/>
      <c r="F82" s="221" t="s">
        <v>127</v>
      </c>
      <c r="G82" s="70"/>
      <c r="H82" s="70"/>
      <c r="I82" s="180"/>
      <c r="J82" s="70"/>
      <c r="K82" s="70"/>
      <c r="L82" s="68"/>
      <c r="M82" s="222"/>
      <c r="N82" s="43"/>
      <c r="O82" s="43"/>
      <c r="P82" s="43"/>
      <c r="Q82" s="43"/>
      <c r="R82" s="43"/>
      <c r="S82" s="43"/>
      <c r="T82" s="91"/>
      <c r="AT82" s="20" t="s">
        <v>123</v>
      </c>
      <c r="AU82" s="20" t="s">
        <v>78</v>
      </c>
    </row>
    <row r="83" s="1" customFormat="1" ht="16.5" customHeight="1">
      <c r="B83" s="42"/>
      <c r="C83" s="208" t="s">
        <v>128</v>
      </c>
      <c r="D83" s="208" t="s">
        <v>118</v>
      </c>
      <c r="E83" s="209" t="s">
        <v>84</v>
      </c>
      <c r="F83" s="210" t="s">
        <v>129</v>
      </c>
      <c r="G83" s="211" t="s">
        <v>120</v>
      </c>
      <c r="H83" s="212">
        <v>1</v>
      </c>
      <c r="I83" s="213"/>
      <c r="J83" s="214">
        <f>ROUND(I83*H83,2)</f>
        <v>0</v>
      </c>
      <c r="K83" s="210" t="s">
        <v>21</v>
      </c>
      <c r="L83" s="68"/>
      <c r="M83" s="215" t="s">
        <v>21</v>
      </c>
      <c r="N83" s="216" t="s">
        <v>41</v>
      </c>
      <c r="O83" s="43"/>
      <c r="P83" s="217">
        <f>O83*H83</f>
        <v>0</v>
      </c>
      <c r="Q83" s="217">
        <v>0</v>
      </c>
      <c r="R83" s="217">
        <f>Q83*H83</f>
        <v>0</v>
      </c>
      <c r="S83" s="217">
        <v>0</v>
      </c>
      <c r="T83" s="218">
        <f>S83*H83</f>
        <v>0</v>
      </c>
      <c r="AR83" s="20" t="s">
        <v>121</v>
      </c>
      <c r="AT83" s="20" t="s">
        <v>118</v>
      </c>
      <c r="AU83" s="20" t="s">
        <v>78</v>
      </c>
      <c r="AY83" s="20" t="s">
        <v>117</v>
      </c>
      <c r="BE83" s="219">
        <f>IF(N83="základní",J83,0)</f>
        <v>0</v>
      </c>
      <c r="BF83" s="219">
        <f>IF(N83="snížená",J83,0)</f>
        <v>0</v>
      </c>
      <c r="BG83" s="219">
        <f>IF(N83="zákl. přenesená",J83,0)</f>
        <v>0</v>
      </c>
      <c r="BH83" s="219">
        <f>IF(N83="sníž. přenesená",J83,0)</f>
        <v>0</v>
      </c>
      <c r="BI83" s="219">
        <f>IF(N83="nulová",J83,0)</f>
        <v>0</v>
      </c>
      <c r="BJ83" s="20" t="s">
        <v>78</v>
      </c>
      <c r="BK83" s="219">
        <f>ROUND(I83*H83,2)</f>
        <v>0</v>
      </c>
      <c r="BL83" s="20" t="s">
        <v>121</v>
      </c>
      <c r="BM83" s="20" t="s">
        <v>130</v>
      </c>
    </row>
    <row r="84" s="1" customFormat="1">
      <c r="B84" s="42"/>
      <c r="C84" s="70"/>
      <c r="D84" s="220" t="s">
        <v>123</v>
      </c>
      <c r="E84" s="70"/>
      <c r="F84" s="221" t="s">
        <v>131</v>
      </c>
      <c r="G84" s="70"/>
      <c r="H84" s="70"/>
      <c r="I84" s="180"/>
      <c r="J84" s="70"/>
      <c r="K84" s="70"/>
      <c r="L84" s="68"/>
      <c r="M84" s="222"/>
      <c r="N84" s="43"/>
      <c r="O84" s="43"/>
      <c r="P84" s="43"/>
      <c r="Q84" s="43"/>
      <c r="R84" s="43"/>
      <c r="S84" s="43"/>
      <c r="T84" s="91"/>
      <c r="AT84" s="20" t="s">
        <v>123</v>
      </c>
      <c r="AU84" s="20" t="s">
        <v>78</v>
      </c>
    </row>
    <row r="85" s="1" customFormat="1" ht="16.5" customHeight="1">
      <c r="B85" s="42"/>
      <c r="C85" s="208" t="s">
        <v>121</v>
      </c>
      <c r="D85" s="208" t="s">
        <v>118</v>
      </c>
      <c r="E85" s="209" t="s">
        <v>132</v>
      </c>
      <c r="F85" s="210" t="s">
        <v>133</v>
      </c>
      <c r="G85" s="211" t="s">
        <v>120</v>
      </c>
      <c r="H85" s="212">
        <v>1</v>
      </c>
      <c r="I85" s="213"/>
      <c r="J85" s="214">
        <f>ROUND(I85*H85,2)</f>
        <v>0</v>
      </c>
      <c r="K85" s="210" t="s">
        <v>21</v>
      </c>
      <c r="L85" s="68"/>
      <c r="M85" s="215" t="s">
        <v>21</v>
      </c>
      <c r="N85" s="216" t="s">
        <v>41</v>
      </c>
      <c r="O85" s="43"/>
      <c r="P85" s="217">
        <f>O85*H85</f>
        <v>0</v>
      </c>
      <c r="Q85" s="217">
        <v>0</v>
      </c>
      <c r="R85" s="217">
        <f>Q85*H85</f>
        <v>0</v>
      </c>
      <c r="S85" s="217">
        <v>0</v>
      </c>
      <c r="T85" s="218">
        <f>S85*H85</f>
        <v>0</v>
      </c>
      <c r="AR85" s="20" t="s">
        <v>121</v>
      </c>
      <c r="AT85" s="20" t="s">
        <v>118</v>
      </c>
      <c r="AU85" s="20" t="s">
        <v>78</v>
      </c>
      <c r="AY85" s="20" t="s">
        <v>117</v>
      </c>
      <c r="BE85" s="219">
        <f>IF(N85="základní",J85,0)</f>
        <v>0</v>
      </c>
      <c r="BF85" s="219">
        <f>IF(N85="snížená",J85,0)</f>
        <v>0</v>
      </c>
      <c r="BG85" s="219">
        <f>IF(N85="zákl. přenesená",J85,0)</f>
        <v>0</v>
      </c>
      <c r="BH85" s="219">
        <f>IF(N85="sníž. přenesená",J85,0)</f>
        <v>0</v>
      </c>
      <c r="BI85" s="219">
        <f>IF(N85="nulová",J85,0)</f>
        <v>0</v>
      </c>
      <c r="BJ85" s="20" t="s">
        <v>78</v>
      </c>
      <c r="BK85" s="219">
        <f>ROUND(I85*H85,2)</f>
        <v>0</v>
      </c>
      <c r="BL85" s="20" t="s">
        <v>121</v>
      </c>
      <c r="BM85" s="20" t="s">
        <v>134</v>
      </c>
    </row>
    <row r="86" s="1" customFormat="1">
      <c r="B86" s="42"/>
      <c r="C86" s="70"/>
      <c r="D86" s="220" t="s">
        <v>123</v>
      </c>
      <c r="E86" s="70"/>
      <c r="F86" s="221" t="s">
        <v>135</v>
      </c>
      <c r="G86" s="70"/>
      <c r="H86" s="70"/>
      <c r="I86" s="180"/>
      <c r="J86" s="70"/>
      <c r="K86" s="70"/>
      <c r="L86" s="68"/>
      <c r="M86" s="222"/>
      <c r="N86" s="43"/>
      <c r="O86" s="43"/>
      <c r="P86" s="43"/>
      <c r="Q86" s="43"/>
      <c r="R86" s="43"/>
      <c r="S86" s="43"/>
      <c r="T86" s="91"/>
      <c r="AT86" s="20" t="s">
        <v>123</v>
      </c>
      <c r="AU86" s="20" t="s">
        <v>78</v>
      </c>
    </row>
    <row r="87" s="1" customFormat="1" ht="16.5" customHeight="1">
      <c r="B87" s="42"/>
      <c r="C87" s="208" t="s">
        <v>136</v>
      </c>
      <c r="D87" s="208" t="s">
        <v>118</v>
      </c>
      <c r="E87" s="209" t="s">
        <v>137</v>
      </c>
      <c r="F87" s="210" t="s">
        <v>138</v>
      </c>
      <c r="G87" s="211" t="s">
        <v>120</v>
      </c>
      <c r="H87" s="212">
        <v>1</v>
      </c>
      <c r="I87" s="213"/>
      <c r="J87" s="214">
        <f>ROUND(I87*H87,2)</f>
        <v>0</v>
      </c>
      <c r="K87" s="210" t="s">
        <v>21</v>
      </c>
      <c r="L87" s="68"/>
      <c r="M87" s="215" t="s">
        <v>21</v>
      </c>
      <c r="N87" s="216" t="s">
        <v>41</v>
      </c>
      <c r="O87" s="43"/>
      <c r="P87" s="217">
        <f>O87*H87</f>
        <v>0</v>
      </c>
      <c r="Q87" s="217">
        <v>0</v>
      </c>
      <c r="R87" s="217">
        <f>Q87*H87</f>
        <v>0</v>
      </c>
      <c r="S87" s="217">
        <v>0</v>
      </c>
      <c r="T87" s="218">
        <f>S87*H87</f>
        <v>0</v>
      </c>
      <c r="AR87" s="20" t="s">
        <v>121</v>
      </c>
      <c r="AT87" s="20" t="s">
        <v>118</v>
      </c>
      <c r="AU87" s="20" t="s">
        <v>78</v>
      </c>
      <c r="AY87" s="20" t="s">
        <v>117</v>
      </c>
      <c r="BE87" s="219">
        <f>IF(N87="základní",J87,0)</f>
        <v>0</v>
      </c>
      <c r="BF87" s="219">
        <f>IF(N87="snížená",J87,0)</f>
        <v>0</v>
      </c>
      <c r="BG87" s="219">
        <f>IF(N87="zákl. přenesená",J87,0)</f>
        <v>0</v>
      </c>
      <c r="BH87" s="219">
        <f>IF(N87="sníž. přenesená",J87,0)</f>
        <v>0</v>
      </c>
      <c r="BI87" s="219">
        <f>IF(N87="nulová",J87,0)</f>
        <v>0</v>
      </c>
      <c r="BJ87" s="20" t="s">
        <v>78</v>
      </c>
      <c r="BK87" s="219">
        <f>ROUND(I87*H87,2)</f>
        <v>0</v>
      </c>
      <c r="BL87" s="20" t="s">
        <v>121</v>
      </c>
      <c r="BM87" s="20" t="s">
        <v>139</v>
      </c>
    </row>
    <row r="88" s="1" customFormat="1">
      <c r="B88" s="42"/>
      <c r="C88" s="70"/>
      <c r="D88" s="220" t="s">
        <v>123</v>
      </c>
      <c r="E88" s="70"/>
      <c r="F88" s="221" t="s">
        <v>140</v>
      </c>
      <c r="G88" s="70"/>
      <c r="H88" s="70"/>
      <c r="I88" s="180"/>
      <c r="J88" s="70"/>
      <c r="K88" s="70"/>
      <c r="L88" s="68"/>
      <c r="M88" s="222"/>
      <c r="N88" s="43"/>
      <c r="O88" s="43"/>
      <c r="P88" s="43"/>
      <c r="Q88" s="43"/>
      <c r="R88" s="43"/>
      <c r="S88" s="43"/>
      <c r="T88" s="91"/>
      <c r="AT88" s="20" t="s">
        <v>123</v>
      </c>
      <c r="AU88" s="20" t="s">
        <v>78</v>
      </c>
    </row>
    <row r="89" s="1" customFormat="1" ht="16.5" customHeight="1">
      <c r="B89" s="42"/>
      <c r="C89" s="208" t="s">
        <v>141</v>
      </c>
      <c r="D89" s="208" t="s">
        <v>118</v>
      </c>
      <c r="E89" s="209" t="s">
        <v>142</v>
      </c>
      <c r="F89" s="210" t="s">
        <v>143</v>
      </c>
      <c r="G89" s="211" t="s">
        <v>120</v>
      </c>
      <c r="H89" s="212">
        <v>1</v>
      </c>
      <c r="I89" s="213"/>
      <c r="J89" s="214">
        <f>ROUND(I89*H89,2)</f>
        <v>0</v>
      </c>
      <c r="K89" s="210" t="s">
        <v>21</v>
      </c>
      <c r="L89" s="68"/>
      <c r="M89" s="215" t="s">
        <v>21</v>
      </c>
      <c r="N89" s="216" t="s">
        <v>41</v>
      </c>
      <c r="O89" s="43"/>
      <c r="P89" s="217">
        <f>O89*H89</f>
        <v>0</v>
      </c>
      <c r="Q89" s="217">
        <v>0</v>
      </c>
      <c r="R89" s="217">
        <f>Q89*H89</f>
        <v>0</v>
      </c>
      <c r="S89" s="217">
        <v>0</v>
      </c>
      <c r="T89" s="218">
        <f>S89*H89</f>
        <v>0</v>
      </c>
      <c r="AR89" s="20" t="s">
        <v>121</v>
      </c>
      <c r="AT89" s="20" t="s">
        <v>118</v>
      </c>
      <c r="AU89" s="20" t="s">
        <v>78</v>
      </c>
      <c r="AY89" s="20" t="s">
        <v>117</v>
      </c>
      <c r="BE89" s="219">
        <f>IF(N89="základní",J89,0)</f>
        <v>0</v>
      </c>
      <c r="BF89" s="219">
        <f>IF(N89="snížená",J89,0)</f>
        <v>0</v>
      </c>
      <c r="BG89" s="219">
        <f>IF(N89="zákl. přenesená",J89,0)</f>
        <v>0</v>
      </c>
      <c r="BH89" s="219">
        <f>IF(N89="sníž. přenesená",J89,0)</f>
        <v>0</v>
      </c>
      <c r="BI89" s="219">
        <f>IF(N89="nulová",J89,0)</f>
        <v>0</v>
      </c>
      <c r="BJ89" s="20" t="s">
        <v>78</v>
      </c>
      <c r="BK89" s="219">
        <f>ROUND(I89*H89,2)</f>
        <v>0</v>
      </c>
      <c r="BL89" s="20" t="s">
        <v>121</v>
      </c>
      <c r="BM89" s="20" t="s">
        <v>144</v>
      </c>
    </row>
    <row r="90" s="1" customFormat="1" ht="16.5" customHeight="1">
      <c r="B90" s="42"/>
      <c r="C90" s="208" t="s">
        <v>145</v>
      </c>
      <c r="D90" s="208" t="s">
        <v>118</v>
      </c>
      <c r="E90" s="209" t="s">
        <v>146</v>
      </c>
      <c r="F90" s="210" t="s">
        <v>147</v>
      </c>
      <c r="G90" s="211" t="s">
        <v>120</v>
      </c>
      <c r="H90" s="212">
        <v>1</v>
      </c>
      <c r="I90" s="213"/>
      <c r="J90" s="214">
        <f>ROUND(I90*H90,2)</f>
        <v>0</v>
      </c>
      <c r="K90" s="210" t="s">
        <v>21</v>
      </c>
      <c r="L90" s="68"/>
      <c r="M90" s="215" t="s">
        <v>21</v>
      </c>
      <c r="N90" s="223" t="s">
        <v>41</v>
      </c>
      <c r="O90" s="224"/>
      <c r="P90" s="225">
        <f>O90*H90</f>
        <v>0</v>
      </c>
      <c r="Q90" s="225">
        <v>0</v>
      </c>
      <c r="R90" s="225">
        <f>Q90*H90</f>
        <v>0</v>
      </c>
      <c r="S90" s="225">
        <v>0</v>
      </c>
      <c r="T90" s="226">
        <f>S90*H90</f>
        <v>0</v>
      </c>
      <c r="AR90" s="20" t="s">
        <v>121</v>
      </c>
      <c r="AT90" s="20" t="s">
        <v>118</v>
      </c>
      <c r="AU90" s="20" t="s">
        <v>78</v>
      </c>
      <c r="AY90" s="20" t="s">
        <v>117</v>
      </c>
      <c r="BE90" s="219">
        <f>IF(N90="základní",J90,0)</f>
        <v>0</v>
      </c>
      <c r="BF90" s="219">
        <f>IF(N90="snížená",J90,0)</f>
        <v>0</v>
      </c>
      <c r="BG90" s="219">
        <f>IF(N90="zákl. přenesená",J90,0)</f>
        <v>0</v>
      </c>
      <c r="BH90" s="219">
        <f>IF(N90="sníž. přenesená",J90,0)</f>
        <v>0</v>
      </c>
      <c r="BI90" s="219">
        <f>IF(N90="nulová",J90,0)</f>
        <v>0</v>
      </c>
      <c r="BJ90" s="20" t="s">
        <v>78</v>
      </c>
      <c r="BK90" s="219">
        <f>ROUND(I90*H90,2)</f>
        <v>0</v>
      </c>
      <c r="BL90" s="20" t="s">
        <v>121</v>
      </c>
      <c r="BM90" s="20" t="s">
        <v>148</v>
      </c>
    </row>
    <row r="91" s="1" customFormat="1" ht="6.96" customHeight="1">
      <c r="B91" s="63"/>
      <c r="C91" s="64"/>
      <c r="D91" s="64"/>
      <c r="E91" s="64"/>
      <c r="F91" s="64"/>
      <c r="G91" s="64"/>
      <c r="H91" s="64"/>
      <c r="I91" s="162"/>
      <c r="J91" s="64"/>
      <c r="K91" s="64"/>
      <c r="L91" s="68"/>
    </row>
  </sheetData>
  <sheetProtection sheet="1" autoFilter="0" formatColumns="0" formatRows="0" objects="1" scenarios="1" spinCount="100000" saltValue="ApLTQgyTqC1vDSdr7DcpEhGmLH/tWAdNBTTPCsBlycwZB1U8cNSnlO269TC0SH6Kq0dRjXDBKQlFEQ8pSXSvHg==" hashValue="d6NVi4DHmQ4o+99dxRs1RAm9X6/sKICMGafmVE4YSWjtF58HE3Nku2lsCc4tDwp0POQ3v6btNo6dNQ18xpK66w==" algorithmName="SHA-512" password="CC35"/>
  <autoFilter ref="C76:K90"/>
  <mergeCells count="10">
    <mergeCell ref="E7:H7"/>
    <mergeCell ref="E9:H9"/>
    <mergeCell ref="E24:H24"/>
    <mergeCell ref="E45:H45"/>
    <mergeCell ref="E47:H47"/>
    <mergeCell ref="J51:J52"/>
    <mergeCell ref="E67:H67"/>
    <mergeCell ref="E69:H69"/>
    <mergeCell ref="G1:H1"/>
    <mergeCell ref="L2:V2"/>
  </mergeCells>
  <hyperlinks>
    <hyperlink ref="F1:G1" location="C2" display="1) Krycí list soupisu"/>
    <hyperlink ref="G1:H1" location="C54" display="2) Rekapitulace"/>
    <hyperlink ref="J1" location="C76" display="3) Soupis prací"/>
    <hyperlink ref="L1:V1" location="'Rekapitulace stavby'!C2" display="Rekapitulace stavby"/>
  </hyperlinks>
  <pageMargins left="0.5833333" right="0.5833333" top="0.5833333" bottom="0.5833333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>
      <pane activePane="bottomLeft" state="frozen" topLeftCell="A2" ySplit="1"/>
    </sheetView>
  </sheetViews>
  <cols>
    <col min="1" max="1" width="8.33" customWidth="1"/>
    <col min="2" max="2" width="1.67" customWidth="1"/>
    <col min="3" max="3" width="4.17" customWidth="1"/>
    <col min="4" max="4" width="4.33" customWidth="1"/>
    <col min="5" max="5" width="17.17" customWidth="1"/>
    <col min="6" max="6" width="75" customWidth="1"/>
    <col min="7" max="7" width="8.67" customWidth="1"/>
    <col min="8" max="8" width="11.17" customWidth="1"/>
    <col min="9" max="9" width="12.67" style="132" customWidth="1"/>
    <col min="10" max="10" width="23.5" customWidth="1"/>
    <col min="11" max="11" width="15.5" customWidth="1"/>
    <col min="13" max="13" width="9.33" hidden="1"/>
    <col min="14" max="14" width="9.33" hidden="1"/>
    <col min="15" max="15" width="9.33" hidden="1"/>
    <col min="16" max="16" width="9.33" hidden="1"/>
    <col min="17" max="17" width="9.33" hidden="1"/>
    <col min="18" max="18" width="9.33" hidden="1"/>
    <col min="19" max="19" width="8.17" hidden="1" customWidth="1"/>
    <col min="20" max="20" width="29.67" hidden="1" customWidth="1"/>
    <col min="21" max="21" width="16.33" hidden="1" customWidth="1"/>
    <col min="22" max="22" width="12.33" customWidth="1"/>
    <col min="23" max="23" width="16.33" customWidth="1"/>
    <col min="24" max="24" width="12.33" customWidth="1"/>
    <col min="25" max="25" width="15" customWidth="1"/>
    <col min="26" max="26" width="11" customWidth="1"/>
    <col min="27" max="27" width="15" customWidth="1"/>
    <col min="28" max="28" width="16.33" customWidth="1"/>
    <col min="29" max="29" width="11" customWidth="1"/>
    <col min="30" max="30" width="15" customWidth="1"/>
    <col min="31" max="31" width="16.33" customWidth="1"/>
    <col min="44" max="44" width="9.33" hidden="1"/>
    <col min="45" max="45" width="9.33" hidden="1"/>
    <col min="46" max="46" width="9.33" hidden="1"/>
    <col min="47" max="47" width="9.33" hidden="1"/>
    <col min="48" max="48" width="9.33" hidden="1"/>
    <col min="49" max="49" width="9.33" hidden="1"/>
    <col min="50" max="50" width="9.33" hidden="1"/>
    <col min="51" max="51" width="9.33" hidden="1"/>
    <col min="52" max="52" width="9.33" hidden="1"/>
    <col min="53" max="53" width="9.33" hidden="1"/>
    <col min="54" max="54" width="9.33" hidden="1"/>
    <col min="55" max="55" width="9.33" hidden="1"/>
    <col min="56" max="56" width="9.33" hidden="1"/>
    <col min="57" max="57" width="9.33" hidden="1"/>
    <col min="58" max="58" width="9.33" hidden="1"/>
    <col min="59" max="59" width="9.33" hidden="1"/>
    <col min="60" max="60" width="9.33" hidden="1"/>
    <col min="61" max="61" width="9.33" hidden="1"/>
    <col min="62" max="62" width="9.33" hidden="1"/>
    <col min="63" max="63" width="9.33" hidden="1"/>
    <col min="64" max="64" width="9.33" hidden="1"/>
    <col min="65" max="65" width="9.33" hidden="1"/>
  </cols>
  <sheetData>
    <row r="1" ht="21.84" customHeight="1">
      <c r="A1" s="17"/>
      <c r="B1" s="133"/>
      <c r="C1" s="133"/>
      <c r="D1" s="134" t="s">
        <v>1</v>
      </c>
      <c r="E1" s="133"/>
      <c r="F1" s="135" t="s">
        <v>87</v>
      </c>
      <c r="G1" s="135" t="s">
        <v>88</v>
      </c>
      <c r="H1" s="135"/>
      <c r="I1" s="136"/>
      <c r="J1" s="135" t="s">
        <v>89</v>
      </c>
      <c r="K1" s="134" t="s">
        <v>90</v>
      </c>
      <c r="L1" s="135" t="s">
        <v>91</v>
      </c>
      <c r="M1" s="135"/>
      <c r="N1" s="135"/>
      <c r="O1" s="135"/>
      <c r="P1" s="135"/>
      <c r="Q1" s="135"/>
      <c r="R1" s="135"/>
      <c r="S1" s="135"/>
      <c r="T1" s="135"/>
      <c r="U1" s="16"/>
      <c r="V1" s="16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  <c r="BO1" s="17"/>
      <c r="BP1" s="17"/>
      <c r="BQ1" s="17"/>
      <c r="BR1" s="17"/>
    </row>
    <row r="2" ht="36.96" customHeight="1">
      <c r="L2"/>
      <c r="AT2" s="20" t="s">
        <v>83</v>
      </c>
    </row>
    <row r="3" ht="6.96" customHeight="1">
      <c r="B3" s="21"/>
      <c r="C3" s="22"/>
      <c r="D3" s="22"/>
      <c r="E3" s="22"/>
      <c r="F3" s="22"/>
      <c r="G3" s="22"/>
      <c r="H3" s="22"/>
      <c r="I3" s="137"/>
      <c r="J3" s="22"/>
      <c r="K3" s="23"/>
      <c r="AT3" s="20" t="s">
        <v>80</v>
      </c>
    </row>
    <row r="4" ht="36.96" customHeight="1">
      <c r="B4" s="24"/>
      <c r="C4" s="25"/>
      <c r="D4" s="26" t="s">
        <v>92</v>
      </c>
      <c r="E4" s="25"/>
      <c r="F4" s="25"/>
      <c r="G4" s="25"/>
      <c r="H4" s="25"/>
      <c r="I4" s="138"/>
      <c r="J4" s="25"/>
      <c r="K4" s="27"/>
      <c r="M4" s="28" t="s">
        <v>12</v>
      </c>
      <c r="AT4" s="20" t="s">
        <v>6</v>
      </c>
    </row>
    <row r="5" ht="6.96" customHeight="1">
      <c r="B5" s="24"/>
      <c r="C5" s="25"/>
      <c r="D5" s="25"/>
      <c r="E5" s="25"/>
      <c r="F5" s="25"/>
      <c r="G5" s="25"/>
      <c r="H5" s="25"/>
      <c r="I5" s="138"/>
      <c r="J5" s="25"/>
      <c r="K5" s="27"/>
    </row>
    <row r="6">
      <c r="B6" s="24"/>
      <c r="C6" s="25"/>
      <c r="D6" s="36" t="s">
        <v>18</v>
      </c>
      <c r="E6" s="25"/>
      <c r="F6" s="25"/>
      <c r="G6" s="25"/>
      <c r="H6" s="25"/>
      <c r="I6" s="138"/>
      <c r="J6" s="25"/>
      <c r="K6" s="27"/>
    </row>
    <row r="7" ht="16.5" customHeight="1">
      <c r="B7" s="24"/>
      <c r="C7" s="25"/>
      <c r="D7" s="25"/>
      <c r="E7" s="139" t="str">
        <f>'Rekapitulace stavby'!K6</f>
        <v>Zastřešení hřiště - ZŠ u Červených domků, Hodonín</v>
      </c>
      <c r="F7" s="36"/>
      <c r="G7" s="36"/>
      <c r="H7" s="36"/>
      <c r="I7" s="138"/>
      <c r="J7" s="25"/>
      <c r="K7" s="27"/>
    </row>
    <row r="8" s="1" customFormat="1">
      <c r="B8" s="42"/>
      <c r="C8" s="43"/>
      <c r="D8" s="36" t="s">
        <v>93</v>
      </c>
      <c r="E8" s="43"/>
      <c r="F8" s="43"/>
      <c r="G8" s="43"/>
      <c r="H8" s="43"/>
      <c r="I8" s="140"/>
      <c r="J8" s="43"/>
      <c r="K8" s="47"/>
    </row>
    <row r="9" s="1" customFormat="1" ht="36.96" customHeight="1">
      <c r="B9" s="42"/>
      <c r="C9" s="43"/>
      <c r="D9" s="43"/>
      <c r="E9" s="141" t="s">
        <v>149</v>
      </c>
      <c r="F9" s="43"/>
      <c r="G9" s="43"/>
      <c r="H9" s="43"/>
      <c r="I9" s="140"/>
      <c r="J9" s="43"/>
      <c r="K9" s="47"/>
    </row>
    <row r="10" s="1" customFormat="1">
      <c r="B10" s="42"/>
      <c r="C10" s="43"/>
      <c r="D10" s="43"/>
      <c r="E10" s="43"/>
      <c r="F10" s="43"/>
      <c r="G10" s="43"/>
      <c r="H10" s="43"/>
      <c r="I10" s="140"/>
      <c r="J10" s="43"/>
      <c r="K10" s="47"/>
    </row>
    <row r="11" s="1" customFormat="1" ht="14.4" customHeight="1">
      <c r="B11" s="42"/>
      <c r="C11" s="43"/>
      <c r="D11" s="36" t="s">
        <v>20</v>
      </c>
      <c r="E11" s="43"/>
      <c r="F11" s="31" t="s">
        <v>21</v>
      </c>
      <c r="G11" s="43"/>
      <c r="H11" s="43"/>
      <c r="I11" s="142" t="s">
        <v>22</v>
      </c>
      <c r="J11" s="31" t="s">
        <v>21</v>
      </c>
      <c r="K11" s="47"/>
    </row>
    <row r="12" s="1" customFormat="1" ht="14.4" customHeight="1">
      <c r="B12" s="42"/>
      <c r="C12" s="43"/>
      <c r="D12" s="36" t="s">
        <v>23</v>
      </c>
      <c r="E12" s="43"/>
      <c r="F12" s="31" t="s">
        <v>29</v>
      </c>
      <c r="G12" s="43"/>
      <c r="H12" s="43"/>
      <c r="I12" s="142" t="s">
        <v>25</v>
      </c>
      <c r="J12" s="143" t="str">
        <f>'Rekapitulace stavby'!AN8</f>
        <v>16. 10. 2018</v>
      </c>
      <c r="K12" s="47"/>
    </row>
    <row r="13" s="1" customFormat="1" ht="10.8" customHeight="1">
      <c r="B13" s="42"/>
      <c r="C13" s="43"/>
      <c r="D13" s="43"/>
      <c r="E13" s="43"/>
      <c r="F13" s="43"/>
      <c r="G13" s="43"/>
      <c r="H13" s="43"/>
      <c r="I13" s="140"/>
      <c r="J13" s="43"/>
      <c r="K13" s="47"/>
    </row>
    <row r="14" s="1" customFormat="1" ht="14.4" customHeight="1">
      <c r="B14" s="42"/>
      <c r="C14" s="43"/>
      <c r="D14" s="36" t="s">
        <v>27</v>
      </c>
      <c r="E14" s="43"/>
      <c r="F14" s="43"/>
      <c r="G14" s="43"/>
      <c r="H14" s="43"/>
      <c r="I14" s="142" t="s">
        <v>28</v>
      </c>
      <c r="J14" s="31" t="str">
        <f>IF('Rekapitulace stavby'!AN10="","",'Rekapitulace stavby'!AN10)</f>
        <v/>
      </c>
      <c r="K14" s="47"/>
    </row>
    <row r="15" s="1" customFormat="1" ht="18" customHeight="1">
      <c r="B15" s="42"/>
      <c r="C15" s="43"/>
      <c r="D15" s="43"/>
      <c r="E15" s="31" t="str">
        <f>IF('Rekapitulace stavby'!E11="","",'Rekapitulace stavby'!E11)</f>
        <v xml:space="preserve"> </v>
      </c>
      <c r="F15" s="43"/>
      <c r="G15" s="43"/>
      <c r="H15" s="43"/>
      <c r="I15" s="142" t="s">
        <v>30</v>
      </c>
      <c r="J15" s="31" t="str">
        <f>IF('Rekapitulace stavby'!AN11="","",'Rekapitulace stavby'!AN11)</f>
        <v/>
      </c>
      <c r="K15" s="47"/>
    </row>
    <row r="16" s="1" customFormat="1" ht="6.96" customHeight="1">
      <c r="B16" s="42"/>
      <c r="C16" s="43"/>
      <c r="D16" s="43"/>
      <c r="E16" s="43"/>
      <c r="F16" s="43"/>
      <c r="G16" s="43"/>
      <c r="H16" s="43"/>
      <c r="I16" s="140"/>
      <c r="J16" s="43"/>
      <c r="K16" s="47"/>
    </row>
    <row r="17" s="1" customFormat="1" ht="14.4" customHeight="1">
      <c r="B17" s="42"/>
      <c r="C17" s="43"/>
      <c r="D17" s="36" t="s">
        <v>31</v>
      </c>
      <c r="E17" s="43"/>
      <c r="F17" s="43"/>
      <c r="G17" s="43"/>
      <c r="H17" s="43"/>
      <c r="I17" s="142" t="s">
        <v>28</v>
      </c>
      <c r="J17" s="31" t="str">
        <f>IF('Rekapitulace stavby'!AN13="Vyplň údaj","",IF('Rekapitulace stavby'!AN13="","",'Rekapitulace stavby'!AN13))</f>
        <v/>
      </c>
      <c r="K17" s="47"/>
    </row>
    <row r="18" s="1" customFormat="1" ht="18" customHeight="1">
      <c r="B18" s="42"/>
      <c r="C18" s="43"/>
      <c r="D18" s="43"/>
      <c r="E18" s="31" t="str">
        <f>IF('Rekapitulace stavby'!E14="Vyplň údaj","",IF('Rekapitulace stavby'!E14="","",'Rekapitulace stavby'!E14))</f>
        <v/>
      </c>
      <c r="F18" s="43"/>
      <c r="G18" s="43"/>
      <c r="H18" s="43"/>
      <c r="I18" s="142" t="s">
        <v>30</v>
      </c>
      <c r="J18" s="31" t="str">
        <f>IF('Rekapitulace stavby'!AN14="Vyplň údaj","",IF('Rekapitulace stavby'!AN14="","",'Rekapitulace stavby'!AN14))</f>
        <v/>
      </c>
      <c r="K18" s="47"/>
    </row>
    <row r="19" s="1" customFormat="1" ht="6.96" customHeight="1">
      <c r="B19" s="42"/>
      <c r="C19" s="43"/>
      <c r="D19" s="43"/>
      <c r="E19" s="43"/>
      <c r="F19" s="43"/>
      <c r="G19" s="43"/>
      <c r="H19" s="43"/>
      <c r="I19" s="140"/>
      <c r="J19" s="43"/>
      <c r="K19" s="47"/>
    </row>
    <row r="20" s="1" customFormat="1" ht="14.4" customHeight="1">
      <c r="B20" s="42"/>
      <c r="C20" s="43"/>
      <c r="D20" s="36" t="s">
        <v>33</v>
      </c>
      <c r="E20" s="43"/>
      <c r="F20" s="43"/>
      <c r="G20" s="43"/>
      <c r="H20" s="43"/>
      <c r="I20" s="142" t="s">
        <v>28</v>
      </c>
      <c r="J20" s="31" t="str">
        <f>IF('Rekapitulace stavby'!AN16="","",'Rekapitulace stavby'!AN16)</f>
        <v/>
      </c>
      <c r="K20" s="47"/>
    </row>
    <row r="21" s="1" customFormat="1" ht="18" customHeight="1">
      <c r="B21" s="42"/>
      <c r="C21" s="43"/>
      <c r="D21" s="43"/>
      <c r="E21" s="31" t="str">
        <f>IF('Rekapitulace stavby'!E17="","",'Rekapitulace stavby'!E17)</f>
        <v xml:space="preserve"> </v>
      </c>
      <c r="F21" s="43"/>
      <c r="G21" s="43"/>
      <c r="H21" s="43"/>
      <c r="I21" s="142" t="s">
        <v>30</v>
      </c>
      <c r="J21" s="31" t="str">
        <f>IF('Rekapitulace stavby'!AN17="","",'Rekapitulace stavby'!AN17)</f>
        <v/>
      </c>
      <c r="K21" s="47"/>
    </row>
    <row r="22" s="1" customFormat="1" ht="6.96" customHeight="1">
      <c r="B22" s="42"/>
      <c r="C22" s="43"/>
      <c r="D22" s="43"/>
      <c r="E22" s="43"/>
      <c r="F22" s="43"/>
      <c r="G22" s="43"/>
      <c r="H22" s="43"/>
      <c r="I22" s="140"/>
      <c r="J22" s="43"/>
      <c r="K22" s="47"/>
    </row>
    <row r="23" s="1" customFormat="1" ht="14.4" customHeight="1">
      <c r="B23" s="42"/>
      <c r="C23" s="43"/>
      <c r="D23" s="36" t="s">
        <v>35</v>
      </c>
      <c r="E23" s="43"/>
      <c r="F23" s="43"/>
      <c r="G23" s="43"/>
      <c r="H23" s="43"/>
      <c r="I23" s="140"/>
      <c r="J23" s="43"/>
      <c r="K23" s="47"/>
    </row>
    <row r="24" s="6" customFormat="1" ht="16.5" customHeight="1">
      <c r="B24" s="144"/>
      <c r="C24" s="145"/>
      <c r="D24" s="145"/>
      <c r="E24" s="40" t="s">
        <v>21</v>
      </c>
      <c r="F24" s="40"/>
      <c r="G24" s="40"/>
      <c r="H24" s="40"/>
      <c r="I24" s="146"/>
      <c r="J24" s="145"/>
      <c r="K24" s="147"/>
    </row>
    <row r="25" s="1" customFormat="1" ht="6.96" customHeight="1">
      <c r="B25" s="42"/>
      <c r="C25" s="43"/>
      <c r="D25" s="43"/>
      <c r="E25" s="43"/>
      <c r="F25" s="43"/>
      <c r="G25" s="43"/>
      <c r="H25" s="43"/>
      <c r="I25" s="140"/>
      <c r="J25" s="43"/>
      <c r="K25" s="47"/>
    </row>
    <row r="26" s="1" customFormat="1" ht="6.96" customHeight="1">
      <c r="B26" s="42"/>
      <c r="C26" s="43"/>
      <c r="D26" s="102"/>
      <c r="E26" s="102"/>
      <c r="F26" s="102"/>
      <c r="G26" s="102"/>
      <c r="H26" s="102"/>
      <c r="I26" s="148"/>
      <c r="J26" s="102"/>
      <c r="K26" s="149"/>
    </row>
    <row r="27" s="1" customFormat="1" ht="25.44" customHeight="1">
      <c r="B27" s="42"/>
      <c r="C27" s="43"/>
      <c r="D27" s="150" t="s">
        <v>36</v>
      </c>
      <c r="E27" s="43"/>
      <c r="F27" s="43"/>
      <c r="G27" s="43"/>
      <c r="H27" s="43"/>
      <c r="I27" s="140"/>
      <c r="J27" s="151">
        <f>ROUND(J90,2)</f>
        <v>0</v>
      </c>
      <c r="K27" s="47"/>
    </row>
    <row r="28" s="1" customFormat="1" ht="6.96" customHeight="1">
      <c r="B28" s="42"/>
      <c r="C28" s="43"/>
      <c r="D28" s="102"/>
      <c r="E28" s="102"/>
      <c r="F28" s="102"/>
      <c r="G28" s="102"/>
      <c r="H28" s="102"/>
      <c r="I28" s="148"/>
      <c r="J28" s="102"/>
      <c r="K28" s="149"/>
    </row>
    <row r="29" s="1" customFormat="1" ht="14.4" customHeight="1">
      <c r="B29" s="42"/>
      <c r="C29" s="43"/>
      <c r="D29" s="43"/>
      <c r="E29" s="43"/>
      <c r="F29" s="48" t="s">
        <v>38</v>
      </c>
      <c r="G29" s="43"/>
      <c r="H29" s="43"/>
      <c r="I29" s="152" t="s">
        <v>37</v>
      </c>
      <c r="J29" s="48" t="s">
        <v>39</v>
      </c>
      <c r="K29" s="47"/>
    </row>
    <row r="30" s="1" customFormat="1" ht="14.4" customHeight="1">
      <c r="B30" s="42"/>
      <c r="C30" s="43"/>
      <c r="D30" s="51" t="s">
        <v>40</v>
      </c>
      <c r="E30" s="51" t="s">
        <v>41</v>
      </c>
      <c r="F30" s="153">
        <f>ROUND(SUM(BE90:BE149), 2)</f>
        <v>0</v>
      </c>
      <c r="G30" s="43"/>
      <c r="H30" s="43"/>
      <c r="I30" s="154">
        <v>0.20999999999999999</v>
      </c>
      <c r="J30" s="153">
        <f>ROUND(ROUND((SUM(BE90:BE149)), 2)*I30, 2)</f>
        <v>0</v>
      </c>
      <c r="K30" s="47"/>
    </row>
    <row r="31" s="1" customFormat="1" ht="14.4" customHeight="1">
      <c r="B31" s="42"/>
      <c r="C31" s="43"/>
      <c r="D31" s="43"/>
      <c r="E31" s="51" t="s">
        <v>42</v>
      </c>
      <c r="F31" s="153">
        <f>ROUND(SUM(BF90:BF149), 2)</f>
        <v>0</v>
      </c>
      <c r="G31" s="43"/>
      <c r="H31" s="43"/>
      <c r="I31" s="154">
        <v>0.14999999999999999</v>
      </c>
      <c r="J31" s="153">
        <f>ROUND(ROUND((SUM(BF90:BF149)), 2)*I31, 2)</f>
        <v>0</v>
      </c>
      <c r="K31" s="47"/>
    </row>
    <row r="32" hidden="1" s="1" customFormat="1" ht="14.4" customHeight="1">
      <c r="B32" s="42"/>
      <c r="C32" s="43"/>
      <c r="D32" s="43"/>
      <c r="E32" s="51" t="s">
        <v>43</v>
      </c>
      <c r="F32" s="153">
        <f>ROUND(SUM(BG90:BG149), 2)</f>
        <v>0</v>
      </c>
      <c r="G32" s="43"/>
      <c r="H32" s="43"/>
      <c r="I32" s="154">
        <v>0.20999999999999999</v>
      </c>
      <c r="J32" s="153">
        <v>0</v>
      </c>
      <c r="K32" s="47"/>
    </row>
    <row r="33" hidden="1" s="1" customFormat="1" ht="14.4" customHeight="1">
      <c r="B33" s="42"/>
      <c r="C33" s="43"/>
      <c r="D33" s="43"/>
      <c r="E33" s="51" t="s">
        <v>44</v>
      </c>
      <c r="F33" s="153">
        <f>ROUND(SUM(BH90:BH149), 2)</f>
        <v>0</v>
      </c>
      <c r="G33" s="43"/>
      <c r="H33" s="43"/>
      <c r="I33" s="154">
        <v>0.14999999999999999</v>
      </c>
      <c r="J33" s="153">
        <v>0</v>
      </c>
      <c r="K33" s="47"/>
    </row>
    <row r="34" hidden="1" s="1" customFormat="1" ht="14.4" customHeight="1">
      <c r="B34" s="42"/>
      <c r="C34" s="43"/>
      <c r="D34" s="43"/>
      <c r="E34" s="51" t="s">
        <v>45</v>
      </c>
      <c r="F34" s="153">
        <f>ROUND(SUM(BI90:BI149), 2)</f>
        <v>0</v>
      </c>
      <c r="G34" s="43"/>
      <c r="H34" s="43"/>
      <c r="I34" s="154">
        <v>0</v>
      </c>
      <c r="J34" s="153">
        <v>0</v>
      </c>
      <c r="K34" s="47"/>
    </row>
    <row r="35" s="1" customFormat="1" ht="6.96" customHeight="1">
      <c r="B35" s="42"/>
      <c r="C35" s="43"/>
      <c r="D35" s="43"/>
      <c r="E35" s="43"/>
      <c r="F35" s="43"/>
      <c r="G35" s="43"/>
      <c r="H35" s="43"/>
      <c r="I35" s="140"/>
      <c r="J35" s="43"/>
      <c r="K35" s="47"/>
    </row>
    <row r="36" s="1" customFormat="1" ht="25.44" customHeight="1">
      <c r="B36" s="42"/>
      <c r="C36" s="155"/>
      <c r="D36" s="156" t="s">
        <v>46</v>
      </c>
      <c r="E36" s="94"/>
      <c r="F36" s="94"/>
      <c r="G36" s="157" t="s">
        <v>47</v>
      </c>
      <c r="H36" s="158" t="s">
        <v>48</v>
      </c>
      <c r="I36" s="159"/>
      <c r="J36" s="160">
        <f>SUM(J27:J34)</f>
        <v>0</v>
      </c>
      <c r="K36" s="161"/>
    </row>
    <row r="37" s="1" customFormat="1" ht="14.4" customHeight="1">
      <c r="B37" s="63"/>
      <c r="C37" s="64"/>
      <c r="D37" s="64"/>
      <c r="E37" s="64"/>
      <c r="F37" s="64"/>
      <c r="G37" s="64"/>
      <c r="H37" s="64"/>
      <c r="I37" s="162"/>
      <c r="J37" s="64"/>
      <c r="K37" s="65"/>
    </row>
    <row r="41" s="1" customFormat="1" ht="6.96" customHeight="1">
      <c r="B41" s="163"/>
      <c r="C41" s="164"/>
      <c r="D41" s="164"/>
      <c r="E41" s="164"/>
      <c r="F41" s="164"/>
      <c r="G41" s="164"/>
      <c r="H41" s="164"/>
      <c r="I41" s="165"/>
      <c r="J41" s="164"/>
      <c r="K41" s="166"/>
    </row>
    <row r="42" s="1" customFormat="1" ht="36.96" customHeight="1">
      <c r="B42" s="42"/>
      <c r="C42" s="26" t="s">
        <v>95</v>
      </c>
      <c r="D42" s="43"/>
      <c r="E42" s="43"/>
      <c r="F42" s="43"/>
      <c r="G42" s="43"/>
      <c r="H42" s="43"/>
      <c r="I42" s="140"/>
      <c r="J42" s="43"/>
      <c r="K42" s="47"/>
    </row>
    <row r="43" s="1" customFormat="1" ht="6.96" customHeight="1">
      <c r="B43" s="42"/>
      <c r="C43" s="43"/>
      <c r="D43" s="43"/>
      <c r="E43" s="43"/>
      <c r="F43" s="43"/>
      <c r="G43" s="43"/>
      <c r="H43" s="43"/>
      <c r="I43" s="140"/>
      <c r="J43" s="43"/>
      <c r="K43" s="47"/>
    </row>
    <row r="44" s="1" customFormat="1" ht="14.4" customHeight="1">
      <c r="B44" s="42"/>
      <c r="C44" s="36" t="s">
        <v>18</v>
      </c>
      <c r="D44" s="43"/>
      <c r="E44" s="43"/>
      <c r="F44" s="43"/>
      <c r="G44" s="43"/>
      <c r="H44" s="43"/>
      <c r="I44" s="140"/>
      <c r="J44" s="43"/>
      <c r="K44" s="47"/>
    </row>
    <row r="45" s="1" customFormat="1" ht="16.5" customHeight="1">
      <c r="B45" s="42"/>
      <c r="C45" s="43"/>
      <c r="D45" s="43"/>
      <c r="E45" s="139" t="str">
        <f>E7</f>
        <v>Zastřešení hřiště - ZŠ u Červených domků, Hodonín</v>
      </c>
      <c r="F45" s="36"/>
      <c r="G45" s="36"/>
      <c r="H45" s="36"/>
      <c r="I45" s="140"/>
      <c r="J45" s="43"/>
      <c r="K45" s="47"/>
    </row>
    <row r="46" s="1" customFormat="1" ht="14.4" customHeight="1">
      <c r="B46" s="42"/>
      <c r="C46" s="36" t="s">
        <v>93</v>
      </c>
      <c r="D46" s="43"/>
      <c r="E46" s="43"/>
      <c r="F46" s="43"/>
      <c r="G46" s="43"/>
      <c r="H46" s="43"/>
      <c r="I46" s="140"/>
      <c r="J46" s="43"/>
      <c r="K46" s="47"/>
    </row>
    <row r="47" s="1" customFormat="1" ht="17.25" customHeight="1">
      <c r="B47" s="42"/>
      <c r="C47" s="43"/>
      <c r="D47" s="43"/>
      <c r="E47" s="141" t="str">
        <f>E9</f>
        <v xml:space="preserve">02 - SO 02 – Areálový rozvod elektro </v>
      </c>
      <c r="F47" s="43"/>
      <c r="G47" s="43"/>
      <c r="H47" s="43"/>
      <c r="I47" s="140"/>
      <c r="J47" s="43"/>
      <c r="K47" s="47"/>
    </row>
    <row r="48" s="1" customFormat="1" ht="6.96" customHeight="1">
      <c r="B48" s="42"/>
      <c r="C48" s="43"/>
      <c r="D48" s="43"/>
      <c r="E48" s="43"/>
      <c r="F48" s="43"/>
      <c r="G48" s="43"/>
      <c r="H48" s="43"/>
      <c r="I48" s="140"/>
      <c r="J48" s="43"/>
      <c r="K48" s="47"/>
    </row>
    <row r="49" s="1" customFormat="1" ht="18" customHeight="1">
      <c r="B49" s="42"/>
      <c r="C49" s="36" t="s">
        <v>23</v>
      </c>
      <c r="D49" s="43"/>
      <c r="E49" s="43"/>
      <c r="F49" s="31" t="str">
        <f>F12</f>
        <v xml:space="preserve"> </v>
      </c>
      <c r="G49" s="43"/>
      <c r="H49" s="43"/>
      <c r="I49" s="142" t="s">
        <v>25</v>
      </c>
      <c r="J49" s="143" t="str">
        <f>IF(J12="","",J12)</f>
        <v>16. 10. 2018</v>
      </c>
      <c r="K49" s="47"/>
    </row>
    <row r="50" s="1" customFormat="1" ht="6.96" customHeight="1">
      <c r="B50" s="42"/>
      <c r="C50" s="43"/>
      <c r="D50" s="43"/>
      <c r="E50" s="43"/>
      <c r="F50" s="43"/>
      <c r="G50" s="43"/>
      <c r="H50" s="43"/>
      <c r="I50" s="140"/>
      <c r="J50" s="43"/>
      <c r="K50" s="47"/>
    </row>
    <row r="51" s="1" customFormat="1">
      <c r="B51" s="42"/>
      <c r="C51" s="36" t="s">
        <v>27</v>
      </c>
      <c r="D51" s="43"/>
      <c r="E51" s="43"/>
      <c r="F51" s="31" t="str">
        <f>E15</f>
        <v xml:space="preserve"> </v>
      </c>
      <c r="G51" s="43"/>
      <c r="H51" s="43"/>
      <c r="I51" s="142" t="s">
        <v>33</v>
      </c>
      <c r="J51" s="40" t="str">
        <f>E21</f>
        <v xml:space="preserve"> </v>
      </c>
      <c r="K51" s="47"/>
    </row>
    <row r="52" s="1" customFormat="1" ht="14.4" customHeight="1">
      <c r="B52" s="42"/>
      <c r="C52" s="36" t="s">
        <v>31</v>
      </c>
      <c r="D52" s="43"/>
      <c r="E52" s="43"/>
      <c r="F52" s="31" t="str">
        <f>IF(E18="","",E18)</f>
        <v/>
      </c>
      <c r="G52" s="43"/>
      <c r="H52" s="43"/>
      <c r="I52" s="140"/>
      <c r="J52" s="167"/>
      <c r="K52" s="47"/>
    </row>
    <row r="53" s="1" customFormat="1" ht="10.32" customHeight="1">
      <c r="B53" s="42"/>
      <c r="C53" s="43"/>
      <c r="D53" s="43"/>
      <c r="E53" s="43"/>
      <c r="F53" s="43"/>
      <c r="G53" s="43"/>
      <c r="H53" s="43"/>
      <c r="I53" s="140"/>
      <c r="J53" s="43"/>
      <c r="K53" s="47"/>
    </row>
    <row r="54" s="1" customFormat="1" ht="29.28" customHeight="1">
      <c r="B54" s="42"/>
      <c r="C54" s="168" t="s">
        <v>96</v>
      </c>
      <c r="D54" s="155"/>
      <c r="E54" s="155"/>
      <c r="F54" s="155"/>
      <c r="G54" s="155"/>
      <c r="H54" s="155"/>
      <c r="I54" s="169"/>
      <c r="J54" s="170" t="s">
        <v>97</v>
      </c>
      <c r="K54" s="171"/>
    </row>
    <row r="55" s="1" customFormat="1" ht="10.32" customHeight="1">
      <c r="B55" s="42"/>
      <c r="C55" s="43"/>
      <c r="D55" s="43"/>
      <c r="E55" s="43"/>
      <c r="F55" s="43"/>
      <c r="G55" s="43"/>
      <c r="H55" s="43"/>
      <c r="I55" s="140"/>
      <c r="J55" s="43"/>
      <c r="K55" s="47"/>
    </row>
    <row r="56" s="1" customFormat="1" ht="29.28" customHeight="1">
      <c r="B56" s="42"/>
      <c r="C56" s="172" t="s">
        <v>98</v>
      </c>
      <c r="D56" s="43"/>
      <c r="E56" s="43"/>
      <c r="F56" s="43"/>
      <c r="G56" s="43"/>
      <c r="H56" s="43"/>
      <c r="I56" s="140"/>
      <c r="J56" s="151">
        <f>J90</f>
        <v>0</v>
      </c>
      <c r="K56" s="47"/>
      <c r="AU56" s="20" t="s">
        <v>99</v>
      </c>
    </row>
    <row r="57" s="7" customFormat="1" ht="24.96" customHeight="1">
      <c r="B57" s="173"/>
      <c r="C57" s="174"/>
      <c r="D57" s="175" t="s">
        <v>150</v>
      </c>
      <c r="E57" s="176"/>
      <c r="F57" s="176"/>
      <c r="G57" s="176"/>
      <c r="H57" s="176"/>
      <c r="I57" s="177"/>
      <c r="J57" s="178">
        <f>J91</f>
        <v>0</v>
      </c>
      <c r="K57" s="179"/>
    </row>
    <row r="58" s="7" customFormat="1" ht="24.96" customHeight="1">
      <c r="B58" s="173"/>
      <c r="C58" s="174"/>
      <c r="D58" s="175" t="s">
        <v>151</v>
      </c>
      <c r="E58" s="176"/>
      <c r="F58" s="176"/>
      <c r="G58" s="176"/>
      <c r="H58" s="176"/>
      <c r="I58" s="177"/>
      <c r="J58" s="178">
        <f>J94</f>
        <v>0</v>
      </c>
      <c r="K58" s="179"/>
    </row>
    <row r="59" s="7" customFormat="1" ht="24.96" customHeight="1">
      <c r="B59" s="173"/>
      <c r="C59" s="174"/>
      <c r="D59" s="175" t="s">
        <v>152</v>
      </c>
      <c r="E59" s="176"/>
      <c r="F59" s="176"/>
      <c r="G59" s="176"/>
      <c r="H59" s="176"/>
      <c r="I59" s="177"/>
      <c r="J59" s="178">
        <f>J108</f>
        <v>0</v>
      </c>
      <c r="K59" s="179"/>
    </row>
    <row r="60" s="7" customFormat="1" ht="24.96" customHeight="1">
      <c r="B60" s="173"/>
      <c r="C60" s="174"/>
      <c r="D60" s="175" t="s">
        <v>153</v>
      </c>
      <c r="E60" s="176"/>
      <c r="F60" s="176"/>
      <c r="G60" s="176"/>
      <c r="H60" s="176"/>
      <c r="I60" s="177"/>
      <c r="J60" s="178">
        <f>J111</f>
        <v>0</v>
      </c>
      <c r="K60" s="179"/>
    </row>
    <row r="61" s="7" customFormat="1" ht="24.96" customHeight="1">
      <c r="B61" s="173"/>
      <c r="C61" s="174"/>
      <c r="D61" s="175" t="s">
        <v>154</v>
      </c>
      <c r="E61" s="176"/>
      <c r="F61" s="176"/>
      <c r="G61" s="176"/>
      <c r="H61" s="176"/>
      <c r="I61" s="177"/>
      <c r="J61" s="178">
        <f>J116</f>
        <v>0</v>
      </c>
      <c r="K61" s="179"/>
    </row>
    <row r="62" s="7" customFormat="1" ht="24.96" customHeight="1">
      <c r="B62" s="173"/>
      <c r="C62" s="174"/>
      <c r="D62" s="175" t="s">
        <v>155</v>
      </c>
      <c r="E62" s="176"/>
      <c r="F62" s="176"/>
      <c r="G62" s="176"/>
      <c r="H62" s="176"/>
      <c r="I62" s="177"/>
      <c r="J62" s="178">
        <f>J129</f>
        <v>0</v>
      </c>
      <c r="K62" s="179"/>
    </row>
    <row r="63" s="7" customFormat="1" ht="24.96" customHeight="1">
      <c r="B63" s="173"/>
      <c r="C63" s="174"/>
      <c r="D63" s="175" t="s">
        <v>156</v>
      </c>
      <c r="E63" s="176"/>
      <c r="F63" s="176"/>
      <c r="G63" s="176"/>
      <c r="H63" s="176"/>
      <c r="I63" s="177"/>
      <c r="J63" s="178">
        <f>J131</f>
        <v>0</v>
      </c>
      <c r="K63" s="179"/>
    </row>
    <row r="64" s="7" customFormat="1" ht="24.96" customHeight="1">
      <c r="B64" s="173"/>
      <c r="C64" s="174"/>
      <c r="D64" s="175" t="s">
        <v>157</v>
      </c>
      <c r="E64" s="176"/>
      <c r="F64" s="176"/>
      <c r="G64" s="176"/>
      <c r="H64" s="176"/>
      <c r="I64" s="177"/>
      <c r="J64" s="178">
        <f>J133</f>
        <v>0</v>
      </c>
      <c r="K64" s="179"/>
    </row>
    <row r="65" s="7" customFormat="1" ht="24.96" customHeight="1">
      <c r="B65" s="173"/>
      <c r="C65" s="174"/>
      <c r="D65" s="175" t="s">
        <v>158</v>
      </c>
      <c r="E65" s="176"/>
      <c r="F65" s="176"/>
      <c r="G65" s="176"/>
      <c r="H65" s="176"/>
      <c r="I65" s="177"/>
      <c r="J65" s="178">
        <f>J135</f>
        <v>0</v>
      </c>
      <c r="K65" s="179"/>
    </row>
    <row r="66" s="7" customFormat="1" ht="24.96" customHeight="1">
      <c r="B66" s="173"/>
      <c r="C66" s="174"/>
      <c r="D66" s="175" t="s">
        <v>159</v>
      </c>
      <c r="E66" s="176"/>
      <c r="F66" s="176"/>
      <c r="G66" s="176"/>
      <c r="H66" s="176"/>
      <c r="I66" s="177"/>
      <c r="J66" s="178">
        <f>J137</f>
        <v>0</v>
      </c>
      <c r="K66" s="179"/>
    </row>
    <row r="67" s="10" customFormat="1" ht="19.92" customHeight="1">
      <c r="B67" s="227"/>
      <c r="C67" s="228"/>
      <c r="D67" s="229" t="s">
        <v>160</v>
      </c>
      <c r="E67" s="230"/>
      <c r="F67" s="230"/>
      <c r="G67" s="230"/>
      <c r="H67" s="230"/>
      <c r="I67" s="231"/>
      <c r="J67" s="232">
        <f>J138</f>
        <v>0</v>
      </c>
      <c r="K67" s="233"/>
    </row>
    <row r="68" s="10" customFormat="1" ht="19.92" customHeight="1">
      <c r="B68" s="227"/>
      <c r="C68" s="228"/>
      <c r="D68" s="229" t="s">
        <v>161</v>
      </c>
      <c r="E68" s="230"/>
      <c r="F68" s="230"/>
      <c r="G68" s="230"/>
      <c r="H68" s="230"/>
      <c r="I68" s="231"/>
      <c r="J68" s="232">
        <f>J141</f>
        <v>0</v>
      </c>
      <c r="K68" s="233"/>
    </row>
    <row r="69" s="10" customFormat="1" ht="19.92" customHeight="1">
      <c r="B69" s="227"/>
      <c r="C69" s="228"/>
      <c r="D69" s="229" t="s">
        <v>162</v>
      </c>
      <c r="E69" s="230"/>
      <c r="F69" s="230"/>
      <c r="G69" s="230"/>
      <c r="H69" s="230"/>
      <c r="I69" s="231"/>
      <c r="J69" s="232">
        <f>J143</f>
        <v>0</v>
      </c>
      <c r="K69" s="233"/>
    </row>
    <row r="70" s="10" customFormat="1" ht="19.92" customHeight="1">
      <c r="B70" s="227"/>
      <c r="C70" s="228"/>
      <c r="D70" s="229" t="s">
        <v>163</v>
      </c>
      <c r="E70" s="230"/>
      <c r="F70" s="230"/>
      <c r="G70" s="230"/>
      <c r="H70" s="230"/>
      <c r="I70" s="231"/>
      <c r="J70" s="232">
        <f>J147</f>
        <v>0</v>
      </c>
      <c r="K70" s="233"/>
    </row>
    <row r="71" s="1" customFormat="1" ht="21.84" customHeight="1">
      <c r="B71" s="42"/>
      <c r="C71" s="43"/>
      <c r="D71" s="43"/>
      <c r="E71" s="43"/>
      <c r="F71" s="43"/>
      <c r="G71" s="43"/>
      <c r="H71" s="43"/>
      <c r="I71" s="140"/>
      <c r="J71" s="43"/>
      <c r="K71" s="47"/>
    </row>
    <row r="72" s="1" customFormat="1" ht="6.96" customHeight="1">
      <c r="B72" s="63"/>
      <c r="C72" s="64"/>
      <c r="D72" s="64"/>
      <c r="E72" s="64"/>
      <c r="F72" s="64"/>
      <c r="G72" s="64"/>
      <c r="H72" s="64"/>
      <c r="I72" s="162"/>
      <c r="J72" s="64"/>
      <c r="K72" s="65"/>
    </row>
    <row r="76" s="1" customFormat="1" ht="6.96" customHeight="1">
      <c r="B76" s="66"/>
      <c r="C76" s="67"/>
      <c r="D76" s="67"/>
      <c r="E76" s="67"/>
      <c r="F76" s="67"/>
      <c r="G76" s="67"/>
      <c r="H76" s="67"/>
      <c r="I76" s="165"/>
      <c r="J76" s="67"/>
      <c r="K76" s="67"/>
      <c r="L76" s="68"/>
    </row>
    <row r="77" s="1" customFormat="1" ht="36.96" customHeight="1">
      <c r="B77" s="42"/>
      <c r="C77" s="69" t="s">
        <v>101</v>
      </c>
      <c r="D77" s="70"/>
      <c r="E77" s="70"/>
      <c r="F77" s="70"/>
      <c r="G77" s="70"/>
      <c r="H77" s="70"/>
      <c r="I77" s="180"/>
      <c r="J77" s="70"/>
      <c r="K77" s="70"/>
      <c r="L77" s="68"/>
    </row>
    <row r="78" s="1" customFormat="1" ht="6.96" customHeight="1">
      <c r="B78" s="42"/>
      <c r="C78" s="70"/>
      <c r="D78" s="70"/>
      <c r="E78" s="70"/>
      <c r="F78" s="70"/>
      <c r="G78" s="70"/>
      <c r="H78" s="70"/>
      <c r="I78" s="180"/>
      <c r="J78" s="70"/>
      <c r="K78" s="70"/>
      <c r="L78" s="68"/>
    </row>
    <row r="79" s="1" customFormat="1" ht="14.4" customHeight="1">
      <c r="B79" s="42"/>
      <c r="C79" s="72" t="s">
        <v>18</v>
      </c>
      <c r="D79" s="70"/>
      <c r="E79" s="70"/>
      <c r="F79" s="70"/>
      <c r="G79" s="70"/>
      <c r="H79" s="70"/>
      <c r="I79" s="180"/>
      <c r="J79" s="70"/>
      <c r="K79" s="70"/>
      <c r="L79" s="68"/>
    </row>
    <row r="80" s="1" customFormat="1" ht="16.5" customHeight="1">
      <c r="B80" s="42"/>
      <c r="C80" s="70"/>
      <c r="D80" s="70"/>
      <c r="E80" s="181" t="str">
        <f>E7</f>
        <v>Zastřešení hřiště - ZŠ u Červených domků, Hodonín</v>
      </c>
      <c r="F80" s="72"/>
      <c r="G80" s="72"/>
      <c r="H80" s="72"/>
      <c r="I80" s="180"/>
      <c r="J80" s="70"/>
      <c r="K80" s="70"/>
      <c r="L80" s="68"/>
    </row>
    <row r="81" s="1" customFormat="1" ht="14.4" customHeight="1">
      <c r="B81" s="42"/>
      <c r="C81" s="72" t="s">
        <v>93</v>
      </c>
      <c r="D81" s="70"/>
      <c r="E81" s="70"/>
      <c r="F81" s="70"/>
      <c r="G81" s="70"/>
      <c r="H81" s="70"/>
      <c r="I81" s="180"/>
      <c r="J81" s="70"/>
      <c r="K81" s="70"/>
      <c r="L81" s="68"/>
    </row>
    <row r="82" s="1" customFormat="1" ht="17.25" customHeight="1">
      <c r="B82" s="42"/>
      <c r="C82" s="70"/>
      <c r="D82" s="70"/>
      <c r="E82" s="78" t="str">
        <f>E9</f>
        <v xml:space="preserve">02 - SO 02 – Areálový rozvod elektro </v>
      </c>
      <c r="F82" s="70"/>
      <c r="G82" s="70"/>
      <c r="H82" s="70"/>
      <c r="I82" s="180"/>
      <c r="J82" s="70"/>
      <c r="K82" s="70"/>
      <c r="L82" s="68"/>
    </row>
    <row r="83" s="1" customFormat="1" ht="6.96" customHeight="1">
      <c r="B83" s="42"/>
      <c r="C83" s="70"/>
      <c r="D83" s="70"/>
      <c r="E83" s="70"/>
      <c r="F83" s="70"/>
      <c r="G83" s="70"/>
      <c r="H83" s="70"/>
      <c r="I83" s="180"/>
      <c r="J83" s="70"/>
      <c r="K83" s="70"/>
      <c r="L83" s="68"/>
    </row>
    <row r="84" s="1" customFormat="1" ht="18" customHeight="1">
      <c r="B84" s="42"/>
      <c r="C84" s="72" t="s">
        <v>23</v>
      </c>
      <c r="D84" s="70"/>
      <c r="E84" s="70"/>
      <c r="F84" s="182" t="str">
        <f>F12</f>
        <v xml:space="preserve"> </v>
      </c>
      <c r="G84" s="70"/>
      <c r="H84" s="70"/>
      <c r="I84" s="183" t="s">
        <v>25</v>
      </c>
      <c r="J84" s="81" t="str">
        <f>IF(J12="","",J12)</f>
        <v>16. 10. 2018</v>
      </c>
      <c r="K84" s="70"/>
      <c r="L84" s="68"/>
    </row>
    <row r="85" s="1" customFormat="1" ht="6.96" customHeight="1">
      <c r="B85" s="42"/>
      <c r="C85" s="70"/>
      <c r="D85" s="70"/>
      <c r="E85" s="70"/>
      <c r="F85" s="70"/>
      <c r="G85" s="70"/>
      <c r="H85" s="70"/>
      <c r="I85" s="180"/>
      <c r="J85" s="70"/>
      <c r="K85" s="70"/>
      <c r="L85" s="68"/>
    </row>
    <row r="86" s="1" customFormat="1">
      <c r="B86" s="42"/>
      <c r="C86" s="72" t="s">
        <v>27</v>
      </c>
      <c r="D86" s="70"/>
      <c r="E86" s="70"/>
      <c r="F86" s="182" t="str">
        <f>E15</f>
        <v xml:space="preserve"> </v>
      </c>
      <c r="G86" s="70"/>
      <c r="H86" s="70"/>
      <c r="I86" s="183" t="s">
        <v>33</v>
      </c>
      <c r="J86" s="182" t="str">
        <f>E21</f>
        <v xml:space="preserve"> </v>
      </c>
      <c r="K86" s="70"/>
      <c r="L86" s="68"/>
    </row>
    <row r="87" s="1" customFormat="1" ht="14.4" customHeight="1">
      <c r="B87" s="42"/>
      <c r="C87" s="72" t="s">
        <v>31</v>
      </c>
      <c r="D87" s="70"/>
      <c r="E87" s="70"/>
      <c r="F87" s="182" t="str">
        <f>IF(E18="","",E18)</f>
        <v/>
      </c>
      <c r="G87" s="70"/>
      <c r="H87" s="70"/>
      <c r="I87" s="180"/>
      <c r="J87" s="70"/>
      <c r="K87" s="70"/>
      <c r="L87" s="68"/>
    </row>
    <row r="88" s="1" customFormat="1" ht="10.32" customHeight="1">
      <c r="B88" s="42"/>
      <c r="C88" s="70"/>
      <c r="D88" s="70"/>
      <c r="E88" s="70"/>
      <c r="F88" s="70"/>
      <c r="G88" s="70"/>
      <c r="H88" s="70"/>
      <c r="I88" s="180"/>
      <c r="J88" s="70"/>
      <c r="K88" s="70"/>
      <c r="L88" s="68"/>
    </row>
    <row r="89" s="8" customFormat="1" ht="29.28" customHeight="1">
      <c r="B89" s="184"/>
      <c r="C89" s="185" t="s">
        <v>102</v>
      </c>
      <c r="D89" s="186" t="s">
        <v>55</v>
      </c>
      <c r="E89" s="186" t="s">
        <v>51</v>
      </c>
      <c r="F89" s="186" t="s">
        <v>103</v>
      </c>
      <c r="G89" s="186" t="s">
        <v>104</v>
      </c>
      <c r="H89" s="186" t="s">
        <v>105</v>
      </c>
      <c r="I89" s="187" t="s">
        <v>106</v>
      </c>
      <c r="J89" s="186" t="s">
        <v>97</v>
      </c>
      <c r="K89" s="188" t="s">
        <v>107</v>
      </c>
      <c r="L89" s="189"/>
      <c r="M89" s="98" t="s">
        <v>108</v>
      </c>
      <c r="N89" s="99" t="s">
        <v>40</v>
      </c>
      <c r="O89" s="99" t="s">
        <v>109</v>
      </c>
      <c r="P89" s="99" t="s">
        <v>110</v>
      </c>
      <c r="Q89" s="99" t="s">
        <v>111</v>
      </c>
      <c r="R89" s="99" t="s">
        <v>112</v>
      </c>
      <c r="S89" s="99" t="s">
        <v>113</v>
      </c>
      <c r="T89" s="100" t="s">
        <v>114</v>
      </c>
    </row>
    <row r="90" s="1" customFormat="1" ht="29.28" customHeight="1">
      <c r="B90" s="42"/>
      <c r="C90" s="104" t="s">
        <v>98</v>
      </c>
      <c r="D90" s="70"/>
      <c r="E90" s="70"/>
      <c r="F90" s="70"/>
      <c r="G90" s="70"/>
      <c r="H90" s="70"/>
      <c r="I90" s="180"/>
      <c r="J90" s="190">
        <f>BK90</f>
        <v>0</v>
      </c>
      <c r="K90" s="70"/>
      <c r="L90" s="68"/>
      <c r="M90" s="101"/>
      <c r="N90" s="102"/>
      <c r="O90" s="102"/>
      <c r="P90" s="191">
        <f>P91+P94+P108+P111+P116+P129+P131+P133+P135+P137</f>
        <v>0</v>
      </c>
      <c r="Q90" s="102"/>
      <c r="R90" s="191">
        <f>R91+R94+R108+R111+R116+R129+R131+R133+R135+R137</f>
        <v>0</v>
      </c>
      <c r="S90" s="102"/>
      <c r="T90" s="192">
        <f>T91+T94+T108+T111+T116+T129+T131+T133+T135+T137</f>
        <v>0</v>
      </c>
      <c r="AT90" s="20" t="s">
        <v>69</v>
      </c>
      <c r="AU90" s="20" t="s">
        <v>99</v>
      </c>
      <c r="BK90" s="193">
        <f>BK91+BK94+BK108+BK111+BK116+BK129+BK131+BK133+BK135+BK137</f>
        <v>0</v>
      </c>
    </row>
    <row r="91" s="9" customFormat="1" ht="37.44001" customHeight="1">
      <c r="B91" s="194"/>
      <c r="C91" s="195"/>
      <c r="D91" s="196" t="s">
        <v>69</v>
      </c>
      <c r="E91" s="197" t="s">
        <v>164</v>
      </c>
      <c r="F91" s="197" t="s">
        <v>165</v>
      </c>
      <c r="G91" s="195"/>
      <c r="H91" s="195"/>
      <c r="I91" s="198"/>
      <c r="J91" s="199">
        <f>BK91</f>
        <v>0</v>
      </c>
      <c r="K91" s="195"/>
      <c r="L91" s="200"/>
      <c r="M91" s="201"/>
      <c r="N91" s="202"/>
      <c r="O91" s="202"/>
      <c r="P91" s="203">
        <f>SUM(P92:P93)</f>
        <v>0</v>
      </c>
      <c r="Q91" s="202"/>
      <c r="R91" s="203">
        <f>SUM(R92:R93)</f>
        <v>0</v>
      </c>
      <c r="S91" s="202"/>
      <c r="T91" s="204">
        <f>SUM(T92:T93)</f>
        <v>0</v>
      </c>
      <c r="AR91" s="205" t="s">
        <v>78</v>
      </c>
      <c r="AT91" s="206" t="s">
        <v>69</v>
      </c>
      <c r="AU91" s="206" t="s">
        <v>70</v>
      </c>
      <c r="AY91" s="205" t="s">
        <v>117</v>
      </c>
      <c r="BK91" s="207">
        <f>SUM(BK92:BK93)</f>
        <v>0</v>
      </c>
    </row>
    <row r="92" s="1" customFormat="1" ht="16.5" customHeight="1">
      <c r="B92" s="42"/>
      <c r="C92" s="234" t="s">
        <v>78</v>
      </c>
      <c r="D92" s="234" t="s">
        <v>166</v>
      </c>
      <c r="E92" s="235" t="s">
        <v>167</v>
      </c>
      <c r="F92" s="236" t="s">
        <v>168</v>
      </c>
      <c r="G92" s="237" t="s">
        <v>166</v>
      </c>
      <c r="H92" s="238">
        <v>100</v>
      </c>
      <c r="I92" s="239"/>
      <c r="J92" s="240">
        <f>ROUND(I92*H92,2)</f>
        <v>0</v>
      </c>
      <c r="K92" s="236" t="s">
        <v>21</v>
      </c>
      <c r="L92" s="241"/>
      <c r="M92" s="242" t="s">
        <v>21</v>
      </c>
      <c r="N92" s="243" t="s">
        <v>41</v>
      </c>
      <c r="O92" s="43"/>
      <c r="P92" s="217">
        <f>O92*H92</f>
        <v>0</v>
      </c>
      <c r="Q92" s="217">
        <v>0</v>
      </c>
      <c r="R92" s="217">
        <f>Q92*H92</f>
        <v>0</v>
      </c>
      <c r="S92" s="217">
        <v>0</v>
      </c>
      <c r="T92" s="218">
        <f>S92*H92</f>
        <v>0</v>
      </c>
      <c r="AR92" s="20" t="s">
        <v>169</v>
      </c>
      <c r="AT92" s="20" t="s">
        <v>166</v>
      </c>
      <c r="AU92" s="20" t="s">
        <v>78</v>
      </c>
      <c r="AY92" s="20" t="s">
        <v>117</v>
      </c>
      <c r="BE92" s="219">
        <f>IF(N92="základní",J92,0)</f>
        <v>0</v>
      </c>
      <c r="BF92" s="219">
        <f>IF(N92="snížená",J92,0)</f>
        <v>0</v>
      </c>
      <c r="BG92" s="219">
        <f>IF(N92="zákl. přenesená",J92,0)</f>
        <v>0</v>
      </c>
      <c r="BH92" s="219">
        <f>IF(N92="sníž. přenesená",J92,0)</f>
        <v>0</v>
      </c>
      <c r="BI92" s="219">
        <f>IF(N92="nulová",J92,0)</f>
        <v>0</v>
      </c>
      <c r="BJ92" s="20" t="s">
        <v>78</v>
      </c>
      <c r="BK92" s="219">
        <f>ROUND(I92*H92,2)</f>
        <v>0</v>
      </c>
      <c r="BL92" s="20" t="s">
        <v>121</v>
      </c>
      <c r="BM92" s="20" t="s">
        <v>170</v>
      </c>
    </row>
    <row r="93" s="1" customFormat="1" ht="16.5" customHeight="1">
      <c r="B93" s="42"/>
      <c r="C93" s="234" t="s">
        <v>80</v>
      </c>
      <c r="D93" s="234" t="s">
        <v>166</v>
      </c>
      <c r="E93" s="235" t="s">
        <v>171</v>
      </c>
      <c r="F93" s="236" t="s">
        <v>172</v>
      </c>
      <c r="G93" s="237" t="s">
        <v>166</v>
      </c>
      <c r="H93" s="238">
        <v>100</v>
      </c>
      <c r="I93" s="239"/>
      <c r="J93" s="240">
        <f>ROUND(I93*H93,2)</f>
        <v>0</v>
      </c>
      <c r="K93" s="236" t="s">
        <v>21</v>
      </c>
      <c r="L93" s="241"/>
      <c r="M93" s="242" t="s">
        <v>21</v>
      </c>
      <c r="N93" s="243" t="s">
        <v>41</v>
      </c>
      <c r="O93" s="43"/>
      <c r="P93" s="217">
        <f>O93*H93</f>
        <v>0</v>
      </c>
      <c r="Q93" s="217">
        <v>0</v>
      </c>
      <c r="R93" s="217">
        <f>Q93*H93</f>
        <v>0</v>
      </c>
      <c r="S93" s="217">
        <v>0</v>
      </c>
      <c r="T93" s="218">
        <f>S93*H93</f>
        <v>0</v>
      </c>
      <c r="AR93" s="20" t="s">
        <v>169</v>
      </c>
      <c r="AT93" s="20" t="s">
        <v>166</v>
      </c>
      <c r="AU93" s="20" t="s">
        <v>78</v>
      </c>
      <c r="AY93" s="20" t="s">
        <v>117</v>
      </c>
      <c r="BE93" s="219">
        <f>IF(N93="základní",J93,0)</f>
        <v>0</v>
      </c>
      <c r="BF93" s="219">
        <f>IF(N93="snížená",J93,0)</f>
        <v>0</v>
      </c>
      <c r="BG93" s="219">
        <f>IF(N93="zákl. přenesená",J93,0)</f>
        <v>0</v>
      </c>
      <c r="BH93" s="219">
        <f>IF(N93="sníž. přenesená",J93,0)</f>
        <v>0</v>
      </c>
      <c r="BI93" s="219">
        <f>IF(N93="nulová",J93,0)</f>
        <v>0</v>
      </c>
      <c r="BJ93" s="20" t="s">
        <v>78</v>
      </c>
      <c r="BK93" s="219">
        <f>ROUND(I93*H93,2)</f>
        <v>0</v>
      </c>
      <c r="BL93" s="20" t="s">
        <v>121</v>
      </c>
      <c r="BM93" s="20" t="s">
        <v>173</v>
      </c>
    </row>
    <row r="94" s="9" customFormat="1" ht="37.44001" customHeight="1">
      <c r="B94" s="194"/>
      <c r="C94" s="195"/>
      <c r="D94" s="196" t="s">
        <v>69</v>
      </c>
      <c r="E94" s="197" t="s">
        <v>174</v>
      </c>
      <c r="F94" s="197" t="s">
        <v>175</v>
      </c>
      <c r="G94" s="195"/>
      <c r="H94" s="195"/>
      <c r="I94" s="198"/>
      <c r="J94" s="199">
        <f>BK94</f>
        <v>0</v>
      </c>
      <c r="K94" s="195"/>
      <c r="L94" s="200"/>
      <c r="M94" s="201"/>
      <c r="N94" s="202"/>
      <c r="O94" s="202"/>
      <c r="P94" s="203">
        <f>SUM(P95:P107)</f>
        <v>0</v>
      </c>
      <c r="Q94" s="202"/>
      <c r="R94" s="203">
        <f>SUM(R95:R107)</f>
        <v>0</v>
      </c>
      <c r="S94" s="202"/>
      <c r="T94" s="204">
        <f>SUM(T95:T107)</f>
        <v>0</v>
      </c>
      <c r="AR94" s="205" t="s">
        <v>78</v>
      </c>
      <c r="AT94" s="206" t="s">
        <v>69</v>
      </c>
      <c r="AU94" s="206" t="s">
        <v>70</v>
      </c>
      <c r="AY94" s="205" t="s">
        <v>117</v>
      </c>
      <c r="BK94" s="207">
        <f>SUM(BK95:BK107)</f>
        <v>0</v>
      </c>
    </row>
    <row r="95" s="1" customFormat="1" ht="16.5" customHeight="1">
      <c r="B95" s="42"/>
      <c r="C95" s="208" t="s">
        <v>128</v>
      </c>
      <c r="D95" s="208" t="s">
        <v>118</v>
      </c>
      <c r="E95" s="209" t="s">
        <v>176</v>
      </c>
      <c r="F95" s="210" t="s">
        <v>177</v>
      </c>
      <c r="G95" s="211" t="s">
        <v>178</v>
      </c>
      <c r="H95" s="212">
        <v>4</v>
      </c>
      <c r="I95" s="213"/>
      <c r="J95" s="214">
        <f>ROUND(I95*H95,2)</f>
        <v>0</v>
      </c>
      <c r="K95" s="210" t="s">
        <v>21</v>
      </c>
      <c r="L95" s="68"/>
      <c r="M95" s="215" t="s">
        <v>21</v>
      </c>
      <c r="N95" s="216" t="s">
        <v>41</v>
      </c>
      <c r="O95" s="43"/>
      <c r="P95" s="217">
        <f>O95*H95</f>
        <v>0</v>
      </c>
      <c r="Q95" s="217">
        <v>0</v>
      </c>
      <c r="R95" s="217">
        <f>Q95*H95</f>
        <v>0</v>
      </c>
      <c r="S95" s="217">
        <v>0</v>
      </c>
      <c r="T95" s="218">
        <f>S95*H95</f>
        <v>0</v>
      </c>
      <c r="AR95" s="20" t="s">
        <v>121</v>
      </c>
      <c r="AT95" s="20" t="s">
        <v>118</v>
      </c>
      <c r="AU95" s="20" t="s">
        <v>78</v>
      </c>
      <c r="AY95" s="20" t="s">
        <v>117</v>
      </c>
      <c r="BE95" s="219">
        <f>IF(N95="základní",J95,0)</f>
        <v>0</v>
      </c>
      <c r="BF95" s="219">
        <f>IF(N95="snížená",J95,0)</f>
        <v>0</v>
      </c>
      <c r="BG95" s="219">
        <f>IF(N95="zákl. přenesená",J95,0)</f>
        <v>0</v>
      </c>
      <c r="BH95" s="219">
        <f>IF(N95="sníž. přenesená",J95,0)</f>
        <v>0</v>
      </c>
      <c r="BI95" s="219">
        <f>IF(N95="nulová",J95,0)</f>
        <v>0</v>
      </c>
      <c r="BJ95" s="20" t="s">
        <v>78</v>
      </c>
      <c r="BK95" s="219">
        <f>ROUND(I95*H95,2)</f>
        <v>0</v>
      </c>
      <c r="BL95" s="20" t="s">
        <v>121</v>
      </c>
      <c r="BM95" s="20" t="s">
        <v>141</v>
      </c>
    </row>
    <row r="96" s="1" customFormat="1" ht="16.5" customHeight="1">
      <c r="B96" s="42"/>
      <c r="C96" s="208" t="s">
        <v>121</v>
      </c>
      <c r="D96" s="208" t="s">
        <v>118</v>
      </c>
      <c r="E96" s="209" t="s">
        <v>179</v>
      </c>
      <c r="F96" s="210" t="s">
        <v>180</v>
      </c>
      <c r="G96" s="211" t="s">
        <v>178</v>
      </c>
      <c r="H96" s="212">
        <v>8</v>
      </c>
      <c r="I96" s="213"/>
      <c r="J96" s="214">
        <f>ROUND(I96*H96,2)</f>
        <v>0</v>
      </c>
      <c r="K96" s="210" t="s">
        <v>21</v>
      </c>
      <c r="L96" s="68"/>
      <c r="M96" s="215" t="s">
        <v>21</v>
      </c>
      <c r="N96" s="216" t="s">
        <v>41</v>
      </c>
      <c r="O96" s="43"/>
      <c r="P96" s="217">
        <f>O96*H96</f>
        <v>0</v>
      </c>
      <c r="Q96" s="217">
        <v>0</v>
      </c>
      <c r="R96" s="217">
        <f>Q96*H96</f>
        <v>0</v>
      </c>
      <c r="S96" s="217">
        <v>0</v>
      </c>
      <c r="T96" s="218">
        <f>S96*H96</f>
        <v>0</v>
      </c>
      <c r="AR96" s="20" t="s">
        <v>121</v>
      </c>
      <c r="AT96" s="20" t="s">
        <v>118</v>
      </c>
      <c r="AU96" s="20" t="s">
        <v>78</v>
      </c>
      <c r="AY96" s="20" t="s">
        <v>117</v>
      </c>
      <c r="BE96" s="219">
        <f>IF(N96="základní",J96,0)</f>
        <v>0</v>
      </c>
      <c r="BF96" s="219">
        <f>IF(N96="snížená",J96,0)</f>
        <v>0</v>
      </c>
      <c r="BG96" s="219">
        <f>IF(N96="zákl. přenesená",J96,0)</f>
        <v>0</v>
      </c>
      <c r="BH96" s="219">
        <f>IF(N96="sníž. přenesená",J96,0)</f>
        <v>0</v>
      </c>
      <c r="BI96" s="219">
        <f>IF(N96="nulová",J96,0)</f>
        <v>0</v>
      </c>
      <c r="BJ96" s="20" t="s">
        <v>78</v>
      </c>
      <c r="BK96" s="219">
        <f>ROUND(I96*H96,2)</f>
        <v>0</v>
      </c>
      <c r="BL96" s="20" t="s">
        <v>121</v>
      </c>
      <c r="BM96" s="20" t="s">
        <v>169</v>
      </c>
    </row>
    <row r="97" s="1" customFormat="1" ht="16.5" customHeight="1">
      <c r="B97" s="42"/>
      <c r="C97" s="208" t="s">
        <v>136</v>
      </c>
      <c r="D97" s="208" t="s">
        <v>118</v>
      </c>
      <c r="E97" s="209" t="s">
        <v>181</v>
      </c>
      <c r="F97" s="210" t="s">
        <v>182</v>
      </c>
      <c r="G97" s="211" t="s">
        <v>183</v>
      </c>
      <c r="H97" s="212">
        <v>100</v>
      </c>
      <c r="I97" s="213"/>
      <c r="J97" s="214">
        <f>ROUND(I97*H97,2)</f>
        <v>0</v>
      </c>
      <c r="K97" s="210" t="s">
        <v>21</v>
      </c>
      <c r="L97" s="68"/>
      <c r="M97" s="215" t="s">
        <v>21</v>
      </c>
      <c r="N97" s="216" t="s">
        <v>41</v>
      </c>
      <c r="O97" s="43"/>
      <c r="P97" s="217">
        <f>O97*H97</f>
        <v>0</v>
      </c>
      <c r="Q97" s="217">
        <v>0</v>
      </c>
      <c r="R97" s="217">
        <f>Q97*H97</f>
        <v>0</v>
      </c>
      <c r="S97" s="217">
        <v>0</v>
      </c>
      <c r="T97" s="218">
        <f>S97*H97</f>
        <v>0</v>
      </c>
      <c r="AR97" s="20" t="s">
        <v>121</v>
      </c>
      <c r="AT97" s="20" t="s">
        <v>118</v>
      </c>
      <c r="AU97" s="20" t="s">
        <v>78</v>
      </c>
      <c r="AY97" s="20" t="s">
        <v>117</v>
      </c>
      <c r="BE97" s="219">
        <f>IF(N97="základní",J97,0)</f>
        <v>0</v>
      </c>
      <c r="BF97" s="219">
        <f>IF(N97="snížená",J97,0)</f>
        <v>0</v>
      </c>
      <c r="BG97" s="219">
        <f>IF(N97="zákl. přenesená",J97,0)</f>
        <v>0</v>
      </c>
      <c r="BH97" s="219">
        <f>IF(N97="sníž. přenesená",J97,0)</f>
        <v>0</v>
      </c>
      <c r="BI97" s="219">
        <f>IF(N97="nulová",J97,0)</f>
        <v>0</v>
      </c>
      <c r="BJ97" s="20" t="s">
        <v>78</v>
      </c>
      <c r="BK97" s="219">
        <f>ROUND(I97*H97,2)</f>
        <v>0</v>
      </c>
      <c r="BL97" s="20" t="s">
        <v>121</v>
      </c>
      <c r="BM97" s="20" t="s">
        <v>184</v>
      </c>
    </row>
    <row r="98" s="1" customFormat="1" ht="16.5" customHeight="1">
      <c r="B98" s="42"/>
      <c r="C98" s="208" t="s">
        <v>141</v>
      </c>
      <c r="D98" s="208" t="s">
        <v>118</v>
      </c>
      <c r="E98" s="209" t="s">
        <v>185</v>
      </c>
      <c r="F98" s="210" t="s">
        <v>186</v>
      </c>
      <c r="G98" s="211" t="s">
        <v>178</v>
      </c>
      <c r="H98" s="212">
        <v>3</v>
      </c>
      <c r="I98" s="213"/>
      <c r="J98" s="214">
        <f>ROUND(I98*H98,2)</f>
        <v>0</v>
      </c>
      <c r="K98" s="210" t="s">
        <v>21</v>
      </c>
      <c r="L98" s="68"/>
      <c r="M98" s="215" t="s">
        <v>21</v>
      </c>
      <c r="N98" s="216" t="s">
        <v>41</v>
      </c>
      <c r="O98" s="43"/>
      <c r="P98" s="217">
        <f>O98*H98</f>
        <v>0</v>
      </c>
      <c r="Q98" s="217">
        <v>0</v>
      </c>
      <c r="R98" s="217">
        <f>Q98*H98</f>
        <v>0</v>
      </c>
      <c r="S98" s="217">
        <v>0</v>
      </c>
      <c r="T98" s="218">
        <f>S98*H98</f>
        <v>0</v>
      </c>
      <c r="AR98" s="20" t="s">
        <v>121</v>
      </c>
      <c r="AT98" s="20" t="s">
        <v>118</v>
      </c>
      <c r="AU98" s="20" t="s">
        <v>78</v>
      </c>
      <c r="AY98" s="20" t="s">
        <v>117</v>
      </c>
      <c r="BE98" s="219">
        <f>IF(N98="základní",J98,0)</f>
        <v>0</v>
      </c>
      <c r="BF98" s="219">
        <f>IF(N98="snížená",J98,0)</f>
        <v>0</v>
      </c>
      <c r="BG98" s="219">
        <f>IF(N98="zákl. přenesená",J98,0)</f>
        <v>0</v>
      </c>
      <c r="BH98" s="219">
        <f>IF(N98="sníž. přenesená",J98,0)</f>
        <v>0</v>
      </c>
      <c r="BI98" s="219">
        <f>IF(N98="nulová",J98,0)</f>
        <v>0</v>
      </c>
      <c r="BJ98" s="20" t="s">
        <v>78</v>
      </c>
      <c r="BK98" s="219">
        <f>ROUND(I98*H98,2)</f>
        <v>0</v>
      </c>
      <c r="BL98" s="20" t="s">
        <v>121</v>
      </c>
      <c r="BM98" s="20" t="s">
        <v>187</v>
      </c>
    </row>
    <row r="99" s="1" customFormat="1" ht="16.5" customHeight="1">
      <c r="B99" s="42"/>
      <c r="C99" s="208" t="s">
        <v>145</v>
      </c>
      <c r="D99" s="208" t="s">
        <v>118</v>
      </c>
      <c r="E99" s="209" t="s">
        <v>188</v>
      </c>
      <c r="F99" s="210" t="s">
        <v>189</v>
      </c>
      <c r="G99" s="211" t="s">
        <v>178</v>
      </c>
      <c r="H99" s="212">
        <v>2</v>
      </c>
      <c r="I99" s="213"/>
      <c r="J99" s="214">
        <f>ROUND(I99*H99,2)</f>
        <v>0</v>
      </c>
      <c r="K99" s="210" t="s">
        <v>21</v>
      </c>
      <c r="L99" s="68"/>
      <c r="M99" s="215" t="s">
        <v>21</v>
      </c>
      <c r="N99" s="216" t="s">
        <v>41</v>
      </c>
      <c r="O99" s="43"/>
      <c r="P99" s="217">
        <f>O99*H99</f>
        <v>0</v>
      </c>
      <c r="Q99" s="217">
        <v>0</v>
      </c>
      <c r="R99" s="217">
        <f>Q99*H99</f>
        <v>0</v>
      </c>
      <c r="S99" s="217">
        <v>0</v>
      </c>
      <c r="T99" s="218">
        <f>S99*H99</f>
        <v>0</v>
      </c>
      <c r="AR99" s="20" t="s">
        <v>121</v>
      </c>
      <c r="AT99" s="20" t="s">
        <v>118</v>
      </c>
      <c r="AU99" s="20" t="s">
        <v>78</v>
      </c>
      <c r="AY99" s="20" t="s">
        <v>117</v>
      </c>
      <c r="BE99" s="219">
        <f>IF(N99="základní",J99,0)</f>
        <v>0</v>
      </c>
      <c r="BF99" s="219">
        <f>IF(N99="snížená",J99,0)</f>
        <v>0</v>
      </c>
      <c r="BG99" s="219">
        <f>IF(N99="zákl. přenesená",J99,0)</f>
        <v>0</v>
      </c>
      <c r="BH99" s="219">
        <f>IF(N99="sníž. přenesená",J99,0)</f>
        <v>0</v>
      </c>
      <c r="BI99" s="219">
        <f>IF(N99="nulová",J99,0)</f>
        <v>0</v>
      </c>
      <c r="BJ99" s="20" t="s">
        <v>78</v>
      </c>
      <c r="BK99" s="219">
        <f>ROUND(I99*H99,2)</f>
        <v>0</v>
      </c>
      <c r="BL99" s="20" t="s">
        <v>121</v>
      </c>
      <c r="BM99" s="20" t="s">
        <v>190</v>
      </c>
    </row>
    <row r="100" s="1" customFormat="1" ht="16.5" customHeight="1">
      <c r="B100" s="42"/>
      <c r="C100" s="208" t="s">
        <v>169</v>
      </c>
      <c r="D100" s="208" t="s">
        <v>118</v>
      </c>
      <c r="E100" s="209" t="s">
        <v>191</v>
      </c>
      <c r="F100" s="210" t="s">
        <v>192</v>
      </c>
      <c r="G100" s="211" t="s">
        <v>178</v>
      </c>
      <c r="H100" s="212">
        <v>8</v>
      </c>
      <c r="I100" s="213"/>
      <c r="J100" s="214">
        <f>ROUND(I100*H100,2)</f>
        <v>0</v>
      </c>
      <c r="K100" s="210" t="s">
        <v>21</v>
      </c>
      <c r="L100" s="68"/>
      <c r="M100" s="215" t="s">
        <v>21</v>
      </c>
      <c r="N100" s="216" t="s">
        <v>41</v>
      </c>
      <c r="O100" s="43"/>
      <c r="P100" s="217">
        <f>O100*H100</f>
        <v>0</v>
      </c>
      <c r="Q100" s="217">
        <v>0</v>
      </c>
      <c r="R100" s="217">
        <f>Q100*H100</f>
        <v>0</v>
      </c>
      <c r="S100" s="217">
        <v>0</v>
      </c>
      <c r="T100" s="218">
        <f>S100*H100</f>
        <v>0</v>
      </c>
      <c r="AR100" s="20" t="s">
        <v>121</v>
      </c>
      <c r="AT100" s="20" t="s">
        <v>118</v>
      </c>
      <c r="AU100" s="20" t="s">
        <v>78</v>
      </c>
      <c r="AY100" s="20" t="s">
        <v>117</v>
      </c>
      <c r="BE100" s="219">
        <f>IF(N100="základní",J100,0)</f>
        <v>0</v>
      </c>
      <c r="BF100" s="219">
        <f>IF(N100="snížená",J100,0)</f>
        <v>0</v>
      </c>
      <c r="BG100" s="219">
        <f>IF(N100="zákl. přenesená",J100,0)</f>
        <v>0</v>
      </c>
      <c r="BH100" s="219">
        <f>IF(N100="sníž. přenesená",J100,0)</f>
        <v>0</v>
      </c>
      <c r="BI100" s="219">
        <f>IF(N100="nulová",J100,0)</f>
        <v>0</v>
      </c>
      <c r="BJ100" s="20" t="s">
        <v>78</v>
      </c>
      <c r="BK100" s="219">
        <f>ROUND(I100*H100,2)</f>
        <v>0</v>
      </c>
      <c r="BL100" s="20" t="s">
        <v>121</v>
      </c>
      <c r="BM100" s="20" t="s">
        <v>193</v>
      </c>
    </row>
    <row r="101" s="1" customFormat="1" ht="16.5" customHeight="1">
      <c r="B101" s="42"/>
      <c r="C101" s="208" t="s">
        <v>194</v>
      </c>
      <c r="D101" s="208" t="s">
        <v>118</v>
      </c>
      <c r="E101" s="209" t="s">
        <v>195</v>
      </c>
      <c r="F101" s="210" t="s">
        <v>196</v>
      </c>
      <c r="G101" s="211" t="s">
        <v>183</v>
      </c>
      <c r="H101" s="212">
        <v>100</v>
      </c>
      <c r="I101" s="213"/>
      <c r="J101" s="214">
        <f>ROUND(I101*H101,2)</f>
        <v>0</v>
      </c>
      <c r="K101" s="210" t="s">
        <v>21</v>
      </c>
      <c r="L101" s="68"/>
      <c r="M101" s="215" t="s">
        <v>21</v>
      </c>
      <c r="N101" s="216" t="s">
        <v>41</v>
      </c>
      <c r="O101" s="43"/>
      <c r="P101" s="217">
        <f>O101*H101</f>
        <v>0</v>
      </c>
      <c r="Q101" s="217">
        <v>0</v>
      </c>
      <c r="R101" s="217">
        <f>Q101*H101</f>
        <v>0</v>
      </c>
      <c r="S101" s="217">
        <v>0</v>
      </c>
      <c r="T101" s="218">
        <f>S101*H101</f>
        <v>0</v>
      </c>
      <c r="AR101" s="20" t="s">
        <v>121</v>
      </c>
      <c r="AT101" s="20" t="s">
        <v>118</v>
      </c>
      <c r="AU101" s="20" t="s">
        <v>78</v>
      </c>
      <c r="AY101" s="20" t="s">
        <v>117</v>
      </c>
      <c r="BE101" s="219">
        <f>IF(N101="základní",J101,0)</f>
        <v>0</v>
      </c>
      <c r="BF101" s="219">
        <f>IF(N101="snížená",J101,0)</f>
        <v>0</v>
      </c>
      <c r="BG101" s="219">
        <f>IF(N101="zákl. přenesená",J101,0)</f>
        <v>0</v>
      </c>
      <c r="BH101" s="219">
        <f>IF(N101="sníž. přenesená",J101,0)</f>
        <v>0</v>
      </c>
      <c r="BI101" s="219">
        <f>IF(N101="nulová",J101,0)</f>
        <v>0</v>
      </c>
      <c r="BJ101" s="20" t="s">
        <v>78</v>
      </c>
      <c r="BK101" s="219">
        <f>ROUND(I101*H101,2)</f>
        <v>0</v>
      </c>
      <c r="BL101" s="20" t="s">
        <v>121</v>
      </c>
      <c r="BM101" s="20" t="s">
        <v>197</v>
      </c>
    </row>
    <row r="102" s="1" customFormat="1" ht="16.5" customHeight="1">
      <c r="B102" s="42"/>
      <c r="C102" s="208" t="s">
        <v>184</v>
      </c>
      <c r="D102" s="208" t="s">
        <v>118</v>
      </c>
      <c r="E102" s="209" t="s">
        <v>198</v>
      </c>
      <c r="F102" s="210" t="s">
        <v>199</v>
      </c>
      <c r="G102" s="211" t="s">
        <v>178</v>
      </c>
      <c r="H102" s="212">
        <v>1</v>
      </c>
      <c r="I102" s="213"/>
      <c r="J102" s="214">
        <f>ROUND(I102*H102,2)</f>
        <v>0</v>
      </c>
      <c r="K102" s="210" t="s">
        <v>21</v>
      </c>
      <c r="L102" s="68"/>
      <c r="M102" s="215" t="s">
        <v>21</v>
      </c>
      <c r="N102" s="216" t="s">
        <v>41</v>
      </c>
      <c r="O102" s="43"/>
      <c r="P102" s="217">
        <f>O102*H102</f>
        <v>0</v>
      </c>
      <c r="Q102" s="217">
        <v>0</v>
      </c>
      <c r="R102" s="217">
        <f>Q102*H102</f>
        <v>0</v>
      </c>
      <c r="S102" s="217">
        <v>0</v>
      </c>
      <c r="T102" s="218">
        <f>S102*H102</f>
        <v>0</v>
      </c>
      <c r="AR102" s="20" t="s">
        <v>121</v>
      </c>
      <c r="AT102" s="20" t="s">
        <v>118</v>
      </c>
      <c r="AU102" s="20" t="s">
        <v>78</v>
      </c>
      <c r="AY102" s="20" t="s">
        <v>117</v>
      </c>
      <c r="BE102" s="219">
        <f>IF(N102="základní",J102,0)</f>
        <v>0</v>
      </c>
      <c r="BF102" s="219">
        <f>IF(N102="snížená",J102,0)</f>
        <v>0</v>
      </c>
      <c r="BG102" s="219">
        <f>IF(N102="zákl. přenesená",J102,0)</f>
        <v>0</v>
      </c>
      <c r="BH102" s="219">
        <f>IF(N102="sníž. přenesená",J102,0)</f>
        <v>0</v>
      </c>
      <c r="BI102" s="219">
        <f>IF(N102="nulová",J102,0)</f>
        <v>0</v>
      </c>
      <c r="BJ102" s="20" t="s">
        <v>78</v>
      </c>
      <c r="BK102" s="219">
        <f>ROUND(I102*H102,2)</f>
        <v>0</v>
      </c>
      <c r="BL102" s="20" t="s">
        <v>121</v>
      </c>
      <c r="BM102" s="20" t="s">
        <v>200</v>
      </c>
    </row>
    <row r="103" s="1" customFormat="1" ht="16.5" customHeight="1">
      <c r="B103" s="42"/>
      <c r="C103" s="208" t="s">
        <v>201</v>
      </c>
      <c r="D103" s="208" t="s">
        <v>118</v>
      </c>
      <c r="E103" s="209" t="s">
        <v>202</v>
      </c>
      <c r="F103" s="210" t="s">
        <v>203</v>
      </c>
      <c r="G103" s="211" t="s">
        <v>204</v>
      </c>
      <c r="H103" s="212">
        <v>5</v>
      </c>
      <c r="I103" s="213"/>
      <c r="J103" s="214">
        <f>ROUND(I103*H103,2)</f>
        <v>0</v>
      </c>
      <c r="K103" s="210" t="s">
        <v>21</v>
      </c>
      <c r="L103" s="68"/>
      <c r="M103" s="215" t="s">
        <v>21</v>
      </c>
      <c r="N103" s="216" t="s">
        <v>41</v>
      </c>
      <c r="O103" s="43"/>
      <c r="P103" s="217">
        <f>O103*H103</f>
        <v>0</v>
      </c>
      <c r="Q103" s="217">
        <v>0</v>
      </c>
      <c r="R103" s="217">
        <f>Q103*H103</f>
        <v>0</v>
      </c>
      <c r="S103" s="217">
        <v>0</v>
      </c>
      <c r="T103" s="218">
        <f>S103*H103</f>
        <v>0</v>
      </c>
      <c r="AR103" s="20" t="s">
        <v>121</v>
      </c>
      <c r="AT103" s="20" t="s">
        <v>118</v>
      </c>
      <c r="AU103" s="20" t="s">
        <v>78</v>
      </c>
      <c r="AY103" s="20" t="s">
        <v>117</v>
      </c>
      <c r="BE103" s="219">
        <f>IF(N103="základní",J103,0)</f>
        <v>0</v>
      </c>
      <c r="BF103" s="219">
        <f>IF(N103="snížená",J103,0)</f>
        <v>0</v>
      </c>
      <c r="BG103" s="219">
        <f>IF(N103="zákl. přenesená",J103,0)</f>
        <v>0</v>
      </c>
      <c r="BH103" s="219">
        <f>IF(N103="sníž. přenesená",J103,0)</f>
        <v>0</v>
      </c>
      <c r="BI103" s="219">
        <f>IF(N103="nulová",J103,0)</f>
        <v>0</v>
      </c>
      <c r="BJ103" s="20" t="s">
        <v>78</v>
      </c>
      <c r="BK103" s="219">
        <f>ROUND(I103*H103,2)</f>
        <v>0</v>
      </c>
      <c r="BL103" s="20" t="s">
        <v>121</v>
      </c>
      <c r="BM103" s="20" t="s">
        <v>205</v>
      </c>
    </row>
    <row r="104" s="1" customFormat="1" ht="16.5" customHeight="1">
      <c r="B104" s="42"/>
      <c r="C104" s="208" t="s">
        <v>187</v>
      </c>
      <c r="D104" s="208" t="s">
        <v>118</v>
      </c>
      <c r="E104" s="209" t="s">
        <v>206</v>
      </c>
      <c r="F104" s="210" t="s">
        <v>207</v>
      </c>
      <c r="G104" s="211" t="s">
        <v>204</v>
      </c>
      <c r="H104" s="212">
        <v>2</v>
      </c>
      <c r="I104" s="213"/>
      <c r="J104" s="214">
        <f>ROUND(I104*H104,2)</f>
        <v>0</v>
      </c>
      <c r="K104" s="210" t="s">
        <v>21</v>
      </c>
      <c r="L104" s="68"/>
      <c r="M104" s="215" t="s">
        <v>21</v>
      </c>
      <c r="N104" s="216" t="s">
        <v>41</v>
      </c>
      <c r="O104" s="43"/>
      <c r="P104" s="217">
        <f>O104*H104</f>
        <v>0</v>
      </c>
      <c r="Q104" s="217">
        <v>0</v>
      </c>
      <c r="R104" s="217">
        <f>Q104*H104</f>
        <v>0</v>
      </c>
      <c r="S104" s="217">
        <v>0</v>
      </c>
      <c r="T104" s="218">
        <f>S104*H104</f>
        <v>0</v>
      </c>
      <c r="AR104" s="20" t="s">
        <v>121</v>
      </c>
      <c r="AT104" s="20" t="s">
        <v>118</v>
      </c>
      <c r="AU104" s="20" t="s">
        <v>78</v>
      </c>
      <c r="AY104" s="20" t="s">
        <v>117</v>
      </c>
      <c r="BE104" s="219">
        <f>IF(N104="základní",J104,0)</f>
        <v>0</v>
      </c>
      <c r="BF104" s="219">
        <f>IF(N104="snížená",J104,0)</f>
        <v>0</v>
      </c>
      <c r="BG104" s="219">
        <f>IF(N104="zákl. přenesená",J104,0)</f>
        <v>0</v>
      </c>
      <c r="BH104" s="219">
        <f>IF(N104="sníž. přenesená",J104,0)</f>
        <v>0</v>
      </c>
      <c r="BI104" s="219">
        <f>IF(N104="nulová",J104,0)</f>
        <v>0</v>
      </c>
      <c r="BJ104" s="20" t="s">
        <v>78</v>
      </c>
      <c r="BK104" s="219">
        <f>ROUND(I104*H104,2)</f>
        <v>0</v>
      </c>
      <c r="BL104" s="20" t="s">
        <v>121</v>
      </c>
      <c r="BM104" s="20" t="s">
        <v>208</v>
      </c>
    </row>
    <row r="105" s="1" customFormat="1" ht="16.5" customHeight="1">
      <c r="B105" s="42"/>
      <c r="C105" s="208" t="s">
        <v>209</v>
      </c>
      <c r="D105" s="208" t="s">
        <v>118</v>
      </c>
      <c r="E105" s="209" t="s">
        <v>210</v>
      </c>
      <c r="F105" s="210" t="s">
        <v>211</v>
      </c>
      <c r="G105" s="211" t="s">
        <v>178</v>
      </c>
      <c r="H105" s="212">
        <v>2</v>
      </c>
      <c r="I105" s="213"/>
      <c r="J105" s="214">
        <f>ROUND(I105*H105,2)</f>
        <v>0</v>
      </c>
      <c r="K105" s="210" t="s">
        <v>21</v>
      </c>
      <c r="L105" s="68"/>
      <c r="M105" s="215" t="s">
        <v>21</v>
      </c>
      <c r="N105" s="216" t="s">
        <v>41</v>
      </c>
      <c r="O105" s="43"/>
      <c r="P105" s="217">
        <f>O105*H105</f>
        <v>0</v>
      </c>
      <c r="Q105" s="217">
        <v>0</v>
      </c>
      <c r="R105" s="217">
        <f>Q105*H105</f>
        <v>0</v>
      </c>
      <c r="S105" s="217">
        <v>0</v>
      </c>
      <c r="T105" s="218">
        <f>S105*H105</f>
        <v>0</v>
      </c>
      <c r="AR105" s="20" t="s">
        <v>121</v>
      </c>
      <c r="AT105" s="20" t="s">
        <v>118</v>
      </c>
      <c r="AU105" s="20" t="s">
        <v>78</v>
      </c>
      <c r="AY105" s="20" t="s">
        <v>117</v>
      </c>
      <c r="BE105" s="219">
        <f>IF(N105="základní",J105,0)</f>
        <v>0</v>
      </c>
      <c r="BF105" s="219">
        <f>IF(N105="snížená",J105,0)</f>
        <v>0</v>
      </c>
      <c r="BG105" s="219">
        <f>IF(N105="zákl. přenesená",J105,0)</f>
        <v>0</v>
      </c>
      <c r="BH105" s="219">
        <f>IF(N105="sníž. přenesená",J105,0)</f>
        <v>0</v>
      </c>
      <c r="BI105" s="219">
        <f>IF(N105="nulová",J105,0)</f>
        <v>0</v>
      </c>
      <c r="BJ105" s="20" t="s">
        <v>78</v>
      </c>
      <c r="BK105" s="219">
        <f>ROUND(I105*H105,2)</f>
        <v>0</v>
      </c>
      <c r="BL105" s="20" t="s">
        <v>121</v>
      </c>
      <c r="BM105" s="20" t="s">
        <v>212</v>
      </c>
    </row>
    <row r="106" s="1" customFormat="1" ht="16.5" customHeight="1">
      <c r="B106" s="42"/>
      <c r="C106" s="208" t="s">
        <v>190</v>
      </c>
      <c r="D106" s="208" t="s">
        <v>118</v>
      </c>
      <c r="E106" s="209" t="s">
        <v>213</v>
      </c>
      <c r="F106" s="210" t="s">
        <v>214</v>
      </c>
      <c r="G106" s="211" t="s">
        <v>183</v>
      </c>
      <c r="H106" s="212">
        <v>90</v>
      </c>
      <c r="I106" s="213"/>
      <c r="J106" s="214">
        <f>ROUND(I106*H106,2)</f>
        <v>0</v>
      </c>
      <c r="K106" s="210" t="s">
        <v>21</v>
      </c>
      <c r="L106" s="68"/>
      <c r="M106" s="215" t="s">
        <v>21</v>
      </c>
      <c r="N106" s="216" t="s">
        <v>41</v>
      </c>
      <c r="O106" s="43"/>
      <c r="P106" s="217">
        <f>O106*H106</f>
        <v>0</v>
      </c>
      <c r="Q106" s="217">
        <v>0</v>
      </c>
      <c r="R106" s="217">
        <f>Q106*H106</f>
        <v>0</v>
      </c>
      <c r="S106" s="217">
        <v>0</v>
      </c>
      <c r="T106" s="218">
        <f>S106*H106</f>
        <v>0</v>
      </c>
      <c r="AR106" s="20" t="s">
        <v>121</v>
      </c>
      <c r="AT106" s="20" t="s">
        <v>118</v>
      </c>
      <c r="AU106" s="20" t="s">
        <v>78</v>
      </c>
      <c r="AY106" s="20" t="s">
        <v>117</v>
      </c>
      <c r="BE106" s="219">
        <f>IF(N106="základní",J106,0)</f>
        <v>0</v>
      </c>
      <c r="BF106" s="219">
        <f>IF(N106="snížená",J106,0)</f>
        <v>0</v>
      </c>
      <c r="BG106" s="219">
        <f>IF(N106="zákl. přenesená",J106,0)</f>
        <v>0</v>
      </c>
      <c r="BH106" s="219">
        <f>IF(N106="sníž. přenesená",J106,0)</f>
        <v>0</v>
      </c>
      <c r="BI106" s="219">
        <f>IF(N106="nulová",J106,0)</f>
        <v>0</v>
      </c>
      <c r="BJ106" s="20" t="s">
        <v>78</v>
      </c>
      <c r="BK106" s="219">
        <f>ROUND(I106*H106,2)</f>
        <v>0</v>
      </c>
      <c r="BL106" s="20" t="s">
        <v>121</v>
      </c>
      <c r="BM106" s="20" t="s">
        <v>215</v>
      </c>
    </row>
    <row r="107" s="1" customFormat="1" ht="16.5" customHeight="1">
      <c r="B107" s="42"/>
      <c r="C107" s="208" t="s">
        <v>10</v>
      </c>
      <c r="D107" s="208" t="s">
        <v>118</v>
      </c>
      <c r="E107" s="209" t="s">
        <v>216</v>
      </c>
      <c r="F107" s="210" t="s">
        <v>217</v>
      </c>
      <c r="G107" s="211" t="s">
        <v>183</v>
      </c>
      <c r="H107" s="212">
        <v>85</v>
      </c>
      <c r="I107" s="213"/>
      <c r="J107" s="214">
        <f>ROUND(I107*H107,2)</f>
        <v>0</v>
      </c>
      <c r="K107" s="210" t="s">
        <v>21</v>
      </c>
      <c r="L107" s="68"/>
      <c r="M107" s="215" t="s">
        <v>21</v>
      </c>
      <c r="N107" s="216" t="s">
        <v>41</v>
      </c>
      <c r="O107" s="43"/>
      <c r="P107" s="217">
        <f>O107*H107</f>
        <v>0</v>
      </c>
      <c r="Q107" s="217">
        <v>0</v>
      </c>
      <c r="R107" s="217">
        <f>Q107*H107</f>
        <v>0</v>
      </c>
      <c r="S107" s="217">
        <v>0</v>
      </c>
      <c r="T107" s="218">
        <f>S107*H107</f>
        <v>0</v>
      </c>
      <c r="AR107" s="20" t="s">
        <v>121</v>
      </c>
      <c r="AT107" s="20" t="s">
        <v>118</v>
      </c>
      <c r="AU107" s="20" t="s">
        <v>78</v>
      </c>
      <c r="AY107" s="20" t="s">
        <v>117</v>
      </c>
      <c r="BE107" s="219">
        <f>IF(N107="základní",J107,0)</f>
        <v>0</v>
      </c>
      <c r="BF107" s="219">
        <f>IF(N107="snížená",J107,0)</f>
        <v>0</v>
      </c>
      <c r="BG107" s="219">
        <f>IF(N107="zákl. přenesená",J107,0)</f>
        <v>0</v>
      </c>
      <c r="BH107" s="219">
        <f>IF(N107="sníž. přenesená",J107,0)</f>
        <v>0</v>
      </c>
      <c r="BI107" s="219">
        <f>IF(N107="nulová",J107,0)</f>
        <v>0</v>
      </c>
      <c r="BJ107" s="20" t="s">
        <v>78</v>
      </c>
      <c r="BK107" s="219">
        <f>ROUND(I107*H107,2)</f>
        <v>0</v>
      </c>
      <c r="BL107" s="20" t="s">
        <v>121</v>
      </c>
      <c r="BM107" s="20" t="s">
        <v>218</v>
      </c>
    </row>
    <row r="108" s="9" customFormat="1" ht="37.44001" customHeight="1">
      <c r="B108" s="194"/>
      <c r="C108" s="195"/>
      <c r="D108" s="196" t="s">
        <v>69</v>
      </c>
      <c r="E108" s="197" t="s">
        <v>219</v>
      </c>
      <c r="F108" s="197" t="s">
        <v>220</v>
      </c>
      <c r="G108" s="195"/>
      <c r="H108" s="195"/>
      <c r="I108" s="198"/>
      <c r="J108" s="199">
        <f>BK108</f>
        <v>0</v>
      </c>
      <c r="K108" s="195"/>
      <c r="L108" s="200"/>
      <c r="M108" s="201"/>
      <c r="N108" s="202"/>
      <c r="O108" s="202"/>
      <c r="P108" s="203">
        <f>SUM(P109:P110)</f>
        <v>0</v>
      </c>
      <c r="Q108" s="202"/>
      <c r="R108" s="203">
        <f>SUM(R109:R110)</f>
        <v>0</v>
      </c>
      <c r="S108" s="202"/>
      <c r="T108" s="204">
        <f>SUM(T109:T110)</f>
        <v>0</v>
      </c>
      <c r="AR108" s="205" t="s">
        <v>78</v>
      </c>
      <c r="AT108" s="206" t="s">
        <v>69</v>
      </c>
      <c r="AU108" s="206" t="s">
        <v>70</v>
      </c>
      <c r="AY108" s="205" t="s">
        <v>117</v>
      </c>
      <c r="BK108" s="207">
        <f>SUM(BK109:BK110)</f>
        <v>0</v>
      </c>
    </row>
    <row r="109" s="1" customFormat="1" ht="16.5" customHeight="1">
      <c r="B109" s="42"/>
      <c r="C109" s="234" t="s">
        <v>193</v>
      </c>
      <c r="D109" s="234" t="s">
        <v>166</v>
      </c>
      <c r="E109" s="235" t="s">
        <v>221</v>
      </c>
      <c r="F109" s="236" t="s">
        <v>222</v>
      </c>
      <c r="G109" s="237" t="s">
        <v>223</v>
      </c>
      <c r="H109" s="238">
        <v>8</v>
      </c>
      <c r="I109" s="239"/>
      <c r="J109" s="240">
        <f>ROUND(I109*H109,2)</f>
        <v>0</v>
      </c>
      <c r="K109" s="236" t="s">
        <v>21</v>
      </c>
      <c r="L109" s="241"/>
      <c r="M109" s="242" t="s">
        <v>21</v>
      </c>
      <c r="N109" s="243" t="s">
        <v>41</v>
      </c>
      <c r="O109" s="43"/>
      <c r="P109" s="217">
        <f>O109*H109</f>
        <v>0</v>
      </c>
      <c r="Q109" s="217">
        <v>0</v>
      </c>
      <c r="R109" s="217">
        <f>Q109*H109</f>
        <v>0</v>
      </c>
      <c r="S109" s="217">
        <v>0</v>
      </c>
      <c r="T109" s="218">
        <f>S109*H109</f>
        <v>0</v>
      </c>
      <c r="AR109" s="20" t="s">
        <v>169</v>
      </c>
      <c r="AT109" s="20" t="s">
        <v>166</v>
      </c>
      <c r="AU109" s="20" t="s">
        <v>78</v>
      </c>
      <c r="AY109" s="20" t="s">
        <v>117</v>
      </c>
      <c r="BE109" s="219">
        <f>IF(N109="základní",J109,0)</f>
        <v>0</v>
      </c>
      <c r="BF109" s="219">
        <f>IF(N109="snížená",J109,0)</f>
        <v>0</v>
      </c>
      <c r="BG109" s="219">
        <f>IF(N109="zákl. přenesená",J109,0)</f>
        <v>0</v>
      </c>
      <c r="BH109" s="219">
        <f>IF(N109="sníž. přenesená",J109,0)</f>
        <v>0</v>
      </c>
      <c r="BI109" s="219">
        <f>IF(N109="nulová",J109,0)</f>
        <v>0</v>
      </c>
      <c r="BJ109" s="20" t="s">
        <v>78</v>
      </c>
      <c r="BK109" s="219">
        <f>ROUND(I109*H109,2)</f>
        <v>0</v>
      </c>
      <c r="BL109" s="20" t="s">
        <v>121</v>
      </c>
      <c r="BM109" s="20" t="s">
        <v>224</v>
      </c>
    </row>
    <row r="110" s="1" customFormat="1" ht="16.5" customHeight="1">
      <c r="B110" s="42"/>
      <c r="C110" s="234" t="s">
        <v>225</v>
      </c>
      <c r="D110" s="234" t="s">
        <v>166</v>
      </c>
      <c r="E110" s="235" t="s">
        <v>226</v>
      </c>
      <c r="F110" s="236" t="s">
        <v>227</v>
      </c>
      <c r="G110" s="237" t="s">
        <v>223</v>
      </c>
      <c r="H110" s="238">
        <v>2</v>
      </c>
      <c r="I110" s="239"/>
      <c r="J110" s="240">
        <f>ROUND(I110*H110,2)</f>
        <v>0</v>
      </c>
      <c r="K110" s="236" t="s">
        <v>21</v>
      </c>
      <c r="L110" s="241"/>
      <c r="M110" s="242" t="s">
        <v>21</v>
      </c>
      <c r="N110" s="243" t="s">
        <v>41</v>
      </c>
      <c r="O110" s="43"/>
      <c r="P110" s="217">
        <f>O110*H110</f>
        <v>0</v>
      </c>
      <c r="Q110" s="217">
        <v>0</v>
      </c>
      <c r="R110" s="217">
        <f>Q110*H110</f>
        <v>0</v>
      </c>
      <c r="S110" s="217">
        <v>0</v>
      </c>
      <c r="T110" s="218">
        <f>S110*H110</f>
        <v>0</v>
      </c>
      <c r="AR110" s="20" t="s">
        <v>169</v>
      </c>
      <c r="AT110" s="20" t="s">
        <v>166</v>
      </c>
      <c r="AU110" s="20" t="s">
        <v>78</v>
      </c>
      <c r="AY110" s="20" t="s">
        <v>117</v>
      </c>
      <c r="BE110" s="219">
        <f>IF(N110="základní",J110,0)</f>
        <v>0</v>
      </c>
      <c r="BF110" s="219">
        <f>IF(N110="snížená",J110,0)</f>
        <v>0</v>
      </c>
      <c r="BG110" s="219">
        <f>IF(N110="zákl. přenesená",J110,0)</f>
        <v>0</v>
      </c>
      <c r="BH110" s="219">
        <f>IF(N110="sníž. přenesená",J110,0)</f>
        <v>0</v>
      </c>
      <c r="BI110" s="219">
        <f>IF(N110="nulová",J110,0)</f>
        <v>0</v>
      </c>
      <c r="BJ110" s="20" t="s">
        <v>78</v>
      </c>
      <c r="BK110" s="219">
        <f>ROUND(I110*H110,2)</f>
        <v>0</v>
      </c>
      <c r="BL110" s="20" t="s">
        <v>121</v>
      </c>
      <c r="BM110" s="20" t="s">
        <v>228</v>
      </c>
    </row>
    <row r="111" s="9" customFormat="1" ht="37.44001" customHeight="1">
      <c r="B111" s="194"/>
      <c r="C111" s="195"/>
      <c r="D111" s="196" t="s">
        <v>69</v>
      </c>
      <c r="E111" s="197" t="s">
        <v>229</v>
      </c>
      <c r="F111" s="197" t="s">
        <v>230</v>
      </c>
      <c r="G111" s="195"/>
      <c r="H111" s="195"/>
      <c r="I111" s="198"/>
      <c r="J111" s="199">
        <f>BK111</f>
        <v>0</v>
      </c>
      <c r="K111" s="195"/>
      <c r="L111" s="200"/>
      <c r="M111" s="201"/>
      <c r="N111" s="202"/>
      <c r="O111" s="202"/>
      <c r="P111" s="203">
        <f>SUM(P112:P115)</f>
        <v>0</v>
      </c>
      <c r="Q111" s="202"/>
      <c r="R111" s="203">
        <f>SUM(R112:R115)</f>
        <v>0</v>
      </c>
      <c r="S111" s="202"/>
      <c r="T111" s="204">
        <f>SUM(T112:T115)</f>
        <v>0</v>
      </c>
      <c r="AR111" s="205" t="s">
        <v>78</v>
      </c>
      <c r="AT111" s="206" t="s">
        <v>69</v>
      </c>
      <c r="AU111" s="206" t="s">
        <v>70</v>
      </c>
      <c r="AY111" s="205" t="s">
        <v>117</v>
      </c>
      <c r="BK111" s="207">
        <f>SUM(BK112:BK115)</f>
        <v>0</v>
      </c>
    </row>
    <row r="112" s="1" customFormat="1" ht="16.5" customHeight="1">
      <c r="B112" s="42"/>
      <c r="C112" s="234" t="s">
        <v>197</v>
      </c>
      <c r="D112" s="234" t="s">
        <v>166</v>
      </c>
      <c r="E112" s="235" t="s">
        <v>231</v>
      </c>
      <c r="F112" s="236" t="s">
        <v>232</v>
      </c>
      <c r="G112" s="237" t="s">
        <v>223</v>
      </c>
      <c r="H112" s="238">
        <v>1</v>
      </c>
      <c r="I112" s="239"/>
      <c r="J112" s="240">
        <f>ROUND(I112*H112,2)</f>
        <v>0</v>
      </c>
      <c r="K112" s="236" t="s">
        <v>21</v>
      </c>
      <c r="L112" s="241"/>
      <c r="M112" s="242" t="s">
        <v>21</v>
      </c>
      <c r="N112" s="243" t="s">
        <v>41</v>
      </c>
      <c r="O112" s="43"/>
      <c r="P112" s="217">
        <f>O112*H112</f>
        <v>0</v>
      </c>
      <c r="Q112" s="217">
        <v>0</v>
      </c>
      <c r="R112" s="217">
        <f>Q112*H112</f>
        <v>0</v>
      </c>
      <c r="S112" s="217">
        <v>0</v>
      </c>
      <c r="T112" s="218">
        <f>S112*H112</f>
        <v>0</v>
      </c>
      <c r="AR112" s="20" t="s">
        <v>169</v>
      </c>
      <c r="AT112" s="20" t="s">
        <v>166</v>
      </c>
      <c r="AU112" s="20" t="s">
        <v>78</v>
      </c>
      <c r="AY112" s="20" t="s">
        <v>117</v>
      </c>
      <c r="BE112" s="219">
        <f>IF(N112="základní",J112,0)</f>
        <v>0</v>
      </c>
      <c r="BF112" s="219">
        <f>IF(N112="snížená",J112,0)</f>
        <v>0</v>
      </c>
      <c r="BG112" s="219">
        <f>IF(N112="zákl. přenesená",J112,0)</f>
        <v>0</v>
      </c>
      <c r="BH112" s="219">
        <f>IF(N112="sníž. přenesená",J112,0)</f>
        <v>0</v>
      </c>
      <c r="BI112" s="219">
        <f>IF(N112="nulová",J112,0)</f>
        <v>0</v>
      </c>
      <c r="BJ112" s="20" t="s">
        <v>78</v>
      </c>
      <c r="BK112" s="219">
        <f>ROUND(I112*H112,2)</f>
        <v>0</v>
      </c>
      <c r="BL112" s="20" t="s">
        <v>121</v>
      </c>
      <c r="BM112" s="20" t="s">
        <v>233</v>
      </c>
    </row>
    <row r="113" s="1" customFormat="1" ht="16.5" customHeight="1">
      <c r="B113" s="42"/>
      <c r="C113" s="234" t="s">
        <v>234</v>
      </c>
      <c r="D113" s="234" t="s">
        <v>166</v>
      </c>
      <c r="E113" s="235" t="s">
        <v>235</v>
      </c>
      <c r="F113" s="236" t="s">
        <v>236</v>
      </c>
      <c r="G113" s="237" t="s">
        <v>223</v>
      </c>
      <c r="H113" s="238">
        <v>1</v>
      </c>
      <c r="I113" s="239"/>
      <c r="J113" s="240">
        <f>ROUND(I113*H113,2)</f>
        <v>0</v>
      </c>
      <c r="K113" s="236" t="s">
        <v>21</v>
      </c>
      <c r="L113" s="241"/>
      <c r="M113" s="242" t="s">
        <v>21</v>
      </c>
      <c r="N113" s="243" t="s">
        <v>41</v>
      </c>
      <c r="O113" s="43"/>
      <c r="P113" s="217">
        <f>O113*H113</f>
        <v>0</v>
      </c>
      <c r="Q113" s="217">
        <v>0</v>
      </c>
      <c r="R113" s="217">
        <f>Q113*H113</f>
        <v>0</v>
      </c>
      <c r="S113" s="217">
        <v>0</v>
      </c>
      <c r="T113" s="218">
        <f>S113*H113</f>
        <v>0</v>
      </c>
      <c r="AR113" s="20" t="s">
        <v>169</v>
      </c>
      <c r="AT113" s="20" t="s">
        <v>166</v>
      </c>
      <c r="AU113" s="20" t="s">
        <v>78</v>
      </c>
      <c r="AY113" s="20" t="s">
        <v>117</v>
      </c>
      <c r="BE113" s="219">
        <f>IF(N113="základní",J113,0)</f>
        <v>0</v>
      </c>
      <c r="BF113" s="219">
        <f>IF(N113="snížená",J113,0)</f>
        <v>0</v>
      </c>
      <c r="BG113" s="219">
        <f>IF(N113="zákl. přenesená",J113,0)</f>
        <v>0</v>
      </c>
      <c r="BH113" s="219">
        <f>IF(N113="sníž. přenesená",J113,0)</f>
        <v>0</v>
      </c>
      <c r="BI113" s="219">
        <f>IF(N113="nulová",J113,0)</f>
        <v>0</v>
      </c>
      <c r="BJ113" s="20" t="s">
        <v>78</v>
      </c>
      <c r="BK113" s="219">
        <f>ROUND(I113*H113,2)</f>
        <v>0</v>
      </c>
      <c r="BL113" s="20" t="s">
        <v>121</v>
      </c>
      <c r="BM113" s="20" t="s">
        <v>237</v>
      </c>
    </row>
    <row r="114" s="1" customFormat="1" ht="16.5" customHeight="1">
      <c r="B114" s="42"/>
      <c r="C114" s="234" t="s">
        <v>200</v>
      </c>
      <c r="D114" s="234" t="s">
        <v>166</v>
      </c>
      <c r="E114" s="235" t="s">
        <v>238</v>
      </c>
      <c r="F114" s="236" t="s">
        <v>239</v>
      </c>
      <c r="G114" s="237" t="s">
        <v>166</v>
      </c>
      <c r="H114" s="238">
        <v>90</v>
      </c>
      <c r="I114" s="239"/>
      <c r="J114" s="240">
        <f>ROUND(I114*H114,2)</f>
        <v>0</v>
      </c>
      <c r="K114" s="236" t="s">
        <v>21</v>
      </c>
      <c r="L114" s="241"/>
      <c r="M114" s="242" t="s">
        <v>21</v>
      </c>
      <c r="N114" s="243" t="s">
        <v>41</v>
      </c>
      <c r="O114" s="43"/>
      <c r="P114" s="217">
        <f>O114*H114</f>
        <v>0</v>
      </c>
      <c r="Q114" s="217">
        <v>0</v>
      </c>
      <c r="R114" s="217">
        <f>Q114*H114</f>
        <v>0</v>
      </c>
      <c r="S114" s="217">
        <v>0</v>
      </c>
      <c r="T114" s="218">
        <f>S114*H114</f>
        <v>0</v>
      </c>
      <c r="AR114" s="20" t="s">
        <v>169</v>
      </c>
      <c r="AT114" s="20" t="s">
        <v>166</v>
      </c>
      <c r="AU114" s="20" t="s">
        <v>78</v>
      </c>
      <c r="AY114" s="20" t="s">
        <v>117</v>
      </c>
      <c r="BE114" s="219">
        <f>IF(N114="základní",J114,0)</f>
        <v>0</v>
      </c>
      <c r="BF114" s="219">
        <f>IF(N114="snížená",J114,0)</f>
        <v>0</v>
      </c>
      <c r="BG114" s="219">
        <f>IF(N114="zákl. přenesená",J114,0)</f>
        <v>0</v>
      </c>
      <c r="BH114" s="219">
        <f>IF(N114="sníž. přenesená",J114,0)</f>
        <v>0</v>
      </c>
      <c r="BI114" s="219">
        <f>IF(N114="nulová",J114,0)</f>
        <v>0</v>
      </c>
      <c r="BJ114" s="20" t="s">
        <v>78</v>
      </c>
      <c r="BK114" s="219">
        <f>ROUND(I114*H114,2)</f>
        <v>0</v>
      </c>
      <c r="BL114" s="20" t="s">
        <v>121</v>
      </c>
      <c r="BM114" s="20" t="s">
        <v>240</v>
      </c>
    </row>
    <row r="115" s="1" customFormat="1" ht="16.5" customHeight="1">
      <c r="B115" s="42"/>
      <c r="C115" s="234" t="s">
        <v>9</v>
      </c>
      <c r="D115" s="234" t="s">
        <v>166</v>
      </c>
      <c r="E115" s="235" t="s">
        <v>241</v>
      </c>
      <c r="F115" s="236" t="s">
        <v>242</v>
      </c>
      <c r="G115" s="237" t="s">
        <v>166</v>
      </c>
      <c r="H115" s="238">
        <v>85</v>
      </c>
      <c r="I115" s="239"/>
      <c r="J115" s="240">
        <f>ROUND(I115*H115,2)</f>
        <v>0</v>
      </c>
      <c r="K115" s="236" t="s">
        <v>21</v>
      </c>
      <c r="L115" s="241"/>
      <c r="M115" s="242" t="s">
        <v>21</v>
      </c>
      <c r="N115" s="243" t="s">
        <v>41</v>
      </c>
      <c r="O115" s="43"/>
      <c r="P115" s="217">
        <f>O115*H115</f>
        <v>0</v>
      </c>
      <c r="Q115" s="217">
        <v>0</v>
      </c>
      <c r="R115" s="217">
        <f>Q115*H115</f>
        <v>0</v>
      </c>
      <c r="S115" s="217">
        <v>0</v>
      </c>
      <c r="T115" s="218">
        <f>S115*H115</f>
        <v>0</v>
      </c>
      <c r="AR115" s="20" t="s">
        <v>169</v>
      </c>
      <c r="AT115" s="20" t="s">
        <v>166</v>
      </c>
      <c r="AU115" s="20" t="s">
        <v>78</v>
      </c>
      <c r="AY115" s="20" t="s">
        <v>117</v>
      </c>
      <c r="BE115" s="219">
        <f>IF(N115="základní",J115,0)</f>
        <v>0</v>
      </c>
      <c r="BF115" s="219">
        <f>IF(N115="snížená",J115,0)</f>
        <v>0</v>
      </c>
      <c r="BG115" s="219">
        <f>IF(N115="zákl. přenesená",J115,0)</f>
        <v>0</v>
      </c>
      <c r="BH115" s="219">
        <f>IF(N115="sníž. přenesená",J115,0)</f>
        <v>0</v>
      </c>
      <c r="BI115" s="219">
        <f>IF(N115="nulová",J115,0)</f>
        <v>0</v>
      </c>
      <c r="BJ115" s="20" t="s">
        <v>78</v>
      </c>
      <c r="BK115" s="219">
        <f>ROUND(I115*H115,2)</f>
        <v>0</v>
      </c>
      <c r="BL115" s="20" t="s">
        <v>121</v>
      </c>
      <c r="BM115" s="20" t="s">
        <v>243</v>
      </c>
    </row>
    <row r="116" s="9" customFormat="1" ht="37.44001" customHeight="1">
      <c r="B116" s="194"/>
      <c r="C116" s="195"/>
      <c r="D116" s="196" t="s">
        <v>69</v>
      </c>
      <c r="E116" s="197" t="s">
        <v>244</v>
      </c>
      <c r="F116" s="197" t="s">
        <v>245</v>
      </c>
      <c r="G116" s="195"/>
      <c r="H116" s="195"/>
      <c r="I116" s="198"/>
      <c r="J116" s="199">
        <f>BK116</f>
        <v>0</v>
      </c>
      <c r="K116" s="195"/>
      <c r="L116" s="200"/>
      <c r="M116" s="201"/>
      <c r="N116" s="202"/>
      <c r="O116" s="202"/>
      <c r="P116" s="203">
        <f>SUM(P117:P128)</f>
        <v>0</v>
      </c>
      <c r="Q116" s="202"/>
      <c r="R116" s="203">
        <f>SUM(R117:R128)</f>
        <v>0</v>
      </c>
      <c r="S116" s="202"/>
      <c r="T116" s="204">
        <f>SUM(T117:T128)</f>
        <v>0</v>
      </c>
      <c r="AR116" s="205" t="s">
        <v>78</v>
      </c>
      <c r="AT116" s="206" t="s">
        <v>69</v>
      </c>
      <c r="AU116" s="206" t="s">
        <v>70</v>
      </c>
      <c r="AY116" s="205" t="s">
        <v>117</v>
      </c>
      <c r="BK116" s="207">
        <f>SUM(BK117:BK128)</f>
        <v>0</v>
      </c>
    </row>
    <row r="117" s="1" customFormat="1" ht="16.5" customHeight="1">
      <c r="B117" s="42"/>
      <c r="C117" s="208" t="s">
        <v>205</v>
      </c>
      <c r="D117" s="208" t="s">
        <v>118</v>
      </c>
      <c r="E117" s="209" t="s">
        <v>246</v>
      </c>
      <c r="F117" s="210" t="s">
        <v>247</v>
      </c>
      <c r="G117" s="211" t="s">
        <v>248</v>
      </c>
      <c r="H117" s="212">
        <v>5.5</v>
      </c>
      <c r="I117" s="213"/>
      <c r="J117" s="214">
        <f>ROUND(I117*H117,2)</f>
        <v>0</v>
      </c>
      <c r="K117" s="210" t="s">
        <v>21</v>
      </c>
      <c r="L117" s="68"/>
      <c r="M117" s="215" t="s">
        <v>21</v>
      </c>
      <c r="N117" s="216" t="s">
        <v>41</v>
      </c>
      <c r="O117" s="43"/>
      <c r="P117" s="217">
        <f>O117*H117</f>
        <v>0</v>
      </c>
      <c r="Q117" s="217">
        <v>0</v>
      </c>
      <c r="R117" s="217">
        <f>Q117*H117</f>
        <v>0</v>
      </c>
      <c r="S117" s="217">
        <v>0</v>
      </c>
      <c r="T117" s="218">
        <f>S117*H117</f>
        <v>0</v>
      </c>
      <c r="AR117" s="20" t="s">
        <v>121</v>
      </c>
      <c r="AT117" s="20" t="s">
        <v>118</v>
      </c>
      <c r="AU117" s="20" t="s">
        <v>78</v>
      </c>
      <c r="AY117" s="20" t="s">
        <v>117</v>
      </c>
      <c r="BE117" s="219">
        <f>IF(N117="základní",J117,0)</f>
        <v>0</v>
      </c>
      <c r="BF117" s="219">
        <f>IF(N117="snížená",J117,0)</f>
        <v>0</v>
      </c>
      <c r="BG117" s="219">
        <f>IF(N117="zákl. přenesená",J117,0)</f>
        <v>0</v>
      </c>
      <c r="BH117" s="219">
        <f>IF(N117="sníž. přenesená",J117,0)</f>
        <v>0</v>
      </c>
      <c r="BI117" s="219">
        <f>IF(N117="nulová",J117,0)</f>
        <v>0</v>
      </c>
      <c r="BJ117" s="20" t="s">
        <v>78</v>
      </c>
      <c r="BK117" s="219">
        <f>ROUND(I117*H117,2)</f>
        <v>0</v>
      </c>
      <c r="BL117" s="20" t="s">
        <v>121</v>
      </c>
      <c r="BM117" s="20" t="s">
        <v>249</v>
      </c>
    </row>
    <row r="118" s="1" customFormat="1" ht="16.5" customHeight="1">
      <c r="B118" s="42"/>
      <c r="C118" s="208" t="s">
        <v>250</v>
      </c>
      <c r="D118" s="208" t="s">
        <v>118</v>
      </c>
      <c r="E118" s="209" t="s">
        <v>251</v>
      </c>
      <c r="F118" s="210" t="s">
        <v>252</v>
      </c>
      <c r="G118" s="211" t="s">
        <v>248</v>
      </c>
      <c r="H118" s="212">
        <v>50</v>
      </c>
      <c r="I118" s="213"/>
      <c r="J118" s="214">
        <f>ROUND(I118*H118,2)</f>
        <v>0</v>
      </c>
      <c r="K118" s="210" t="s">
        <v>21</v>
      </c>
      <c r="L118" s="68"/>
      <c r="M118" s="215" t="s">
        <v>21</v>
      </c>
      <c r="N118" s="216" t="s">
        <v>41</v>
      </c>
      <c r="O118" s="43"/>
      <c r="P118" s="217">
        <f>O118*H118</f>
        <v>0</v>
      </c>
      <c r="Q118" s="217">
        <v>0</v>
      </c>
      <c r="R118" s="217">
        <f>Q118*H118</f>
        <v>0</v>
      </c>
      <c r="S118" s="217">
        <v>0</v>
      </c>
      <c r="T118" s="218">
        <f>S118*H118</f>
        <v>0</v>
      </c>
      <c r="AR118" s="20" t="s">
        <v>121</v>
      </c>
      <c r="AT118" s="20" t="s">
        <v>118</v>
      </c>
      <c r="AU118" s="20" t="s">
        <v>78</v>
      </c>
      <c r="AY118" s="20" t="s">
        <v>117</v>
      </c>
      <c r="BE118" s="219">
        <f>IF(N118="základní",J118,0)</f>
        <v>0</v>
      </c>
      <c r="BF118" s="219">
        <f>IF(N118="snížená",J118,0)</f>
        <v>0</v>
      </c>
      <c r="BG118" s="219">
        <f>IF(N118="zákl. přenesená",J118,0)</f>
        <v>0</v>
      </c>
      <c r="BH118" s="219">
        <f>IF(N118="sníž. přenesená",J118,0)</f>
        <v>0</v>
      </c>
      <c r="BI118" s="219">
        <f>IF(N118="nulová",J118,0)</f>
        <v>0</v>
      </c>
      <c r="BJ118" s="20" t="s">
        <v>78</v>
      </c>
      <c r="BK118" s="219">
        <f>ROUND(I118*H118,2)</f>
        <v>0</v>
      </c>
      <c r="BL118" s="20" t="s">
        <v>121</v>
      </c>
      <c r="BM118" s="20" t="s">
        <v>253</v>
      </c>
    </row>
    <row r="119" s="1" customFormat="1" ht="16.5" customHeight="1">
      <c r="B119" s="42"/>
      <c r="C119" s="208" t="s">
        <v>208</v>
      </c>
      <c r="D119" s="208" t="s">
        <v>118</v>
      </c>
      <c r="E119" s="209" t="s">
        <v>254</v>
      </c>
      <c r="F119" s="210" t="s">
        <v>255</v>
      </c>
      <c r="G119" s="211" t="s">
        <v>183</v>
      </c>
      <c r="H119" s="212">
        <v>100</v>
      </c>
      <c r="I119" s="213"/>
      <c r="J119" s="214">
        <f>ROUND(I119*H119,2)</f>
        <v>0</v>
      </c>
      <c r="K119" s="210" t="s">
        <v>21</v>
      </c>
      <c r="L119" s="68"/>
      <c r="M119" s="215" t="s">
        <v>21</v>
      </c>
      <c r="N119" s="216" t="s">
        <v>41</v>
      </c>
      <c r="O119" s="43"/>
      <c r="P119" s="217">
        <f>O119*H119</f>
        <v>0</v>
      </c>
      <c r="Q119" s="217">
        <v>0</v>
      </c>
      <c r="R119" s="217">
        <f>Q119*H119</f>
        <v>0</v>
      </c>
      <c r="S119" s="217">
        <v>0</v>
      </c>
      <c r="T119" s="218">
        <f>S119*H119</f>
        <v>0</v>
      </c>
      <c r="AR119" s="20" t="s">
        <v>121</v>
      </c>
      <c r="AT119" s="20" t="s">
        <v>118</v>
      </c>
      <c r="AU119" s="20" t="s">
        <v>78</v>
      </c>
      <c r="AY119" s="20" t="s">
        <v>117</v>
      </c>
      <c r="BE119" s="219">
        <f>IF(N119="základní",J119,0)</f>
        <v>0</v>
      </c>
      <c r="BF119" s="219">
        <f>IF(N119="snížená",J119,0)</f>
        <v>0</v>
      </c>
      <c r="BG119" s="219">
        <f>IF(N119="zákl. přenesená",J119,0)</f>
        <v>0</v>
      </c>
      <c r="BH119" s="219">
        <f>IF(N119="sníž. přenesená",J119,0)</f>
        <v>0</v>
      </c>
      <c r="BI119" s="219">
        <f>IF(N119="nulová",J119,0)</f>
        <v>0</v>
      </c>
      <c r="BJ119" s="20" t="s">
        <v>78</v>
      </c>
      <c r="BK119" s="219">
        <f>ROUND(I119*H119,2)</f>
        <v>0</v>
      </c>
      <c r="BL119" s="20" t="s">
        <v>121</v>
      </c>
      <c r="BM119" s="20" t="s">
        <v>256</v>
      </c>
    </row>
    <row r="120" s="1" customFormat="1" ht="16.5" customHeight="1">
      <c r="B120" s="42"/>
      <c r="C120" s="208" t="s">
        <v>257</v>
      </c>
      <c r="D120" s="208" t="s">
        <v>118</v>
      </c>
      <c r="E120" s="209" t="s">
        <v>258</v>
      </c>
      <c r="F120" s="210" t="s">
        <v>259</v>
      </c>
      <c r="G120" s="211" t="s">
        <v>183</v>
      </c>
      <c r="H120" s="212">
        <v>100</v>
      </c>
      <c r="I120" s="213"/>
      <c r="J120" s="214">
        <f>ROUND(I120*H120,2)</f>
        <v>0</v>
      </c>
      <c r="K120" s="210" t="s">
        <v>21</v>
      </c>
      <c r="L120" s="68"/>
      <c r="M120" s="215" t="s">
        <v>21</v>
      </c>
      <c r="N120" s="216" t="s">
        <v>41</v>
      </c>
      <c r="O120" s="43"/>
      <c r="P120" s="217">
        <f>O120*H120</f>
        <v>0</v>
      </c>
      <c r="Q120" s="217">
        <v>0</v>
      </c>
      <c r="R120" s="217">
        <f>Q120*H120</f>
        <v>0</v>
      </c>
      <c r="S120" s="217">
        <v>0</v>
      </c>
      <c r="T120" s="218">
        <f>S120*H120</f>
        <v>0</v>
      </c>
      <c r="AR120" s="20" t="s">
        <v>121</v>
      </c>
      <c r="AT120" s="20" t="s">
        <v>118</v>
      </c>
      <c r="AU120" s="20" t="s">
        <v>78</v>
      </c>
      <c r="AY120" s="20" t="s">
        <v>117</v>
      </c>
      <c r="BE120" s="219">
        <f>IF(N120="základní",J120,0)</f>
        <v>0</v>
      </c>
      <c r="BF120" s="219">
        <f>IF(N120="snížená",J120,0)</f>
        <v>0</v>
      </c>
      <c r="BG120" s="219">
        <f>IF(N120="zákl. přenesená",J120,0)</f>
        <v>0</v>
      </c>
      <c r="BH120" s="219">
        <f>IF(N120="sníž. přenesená",J120,0)</f>
        <v>0</v>
      </c>
      <c r="BI120" s="219">
        <f>IF(N120="nulová",J120,0)</f>
        <v>0</v>
      </c>
      <c r="BJ120" s="20" t="s">
        <v>78</v>
      </c>
      <c r="BK120" s="219">
        <f>ROUND(I120*H120,2)</f>
        <v>0</v>
      </c>
      <c r="BL120" s="20" t="s">
        <v>121</v>
      </c>
      <c r="BM120" s="20" t="s">
        <v>260</v>
      </c>
    </row>
    <row r="121" s="1" customFormat="1" ht="16.5" customHeight="1">
      <c r="B121" s="42"/>
      <c r="C121" s="208" t="s">
        <v>212</v>
      </c>
      <c r="D121" s="208" t="s">
        <v>118</v>
      </c>
      <c r="E121" s="209" t="s">
        <v>261</v>
      </c>
      <c r="F121" s="210" t="s">
        <v>262</v>
      </c>
      <c r="G121" s="211" t="s">
        <v>183</v>
      </c>
      <c r="H121" s="212">
        <v>90</v>
      </c>
      <c r="I121" s="213"/>
      <c r="J121" s="214">
        <f>ROUND(I121*H121,2)</f>
        <v>0</v>
      </c>
      <c r="K121" s="210" t="s">
        <v>21</v>
      </c>
      <c r="L121" s="68"/>
      <c r="M121" s="215" t="s">
        <v>21</v>
      </c>
      <c r="N121" s="216" t="s">
        <v>41</v>
      </c>
      <c r="O121" s="43"/>
      <c r="P121" s="217">
        <f>O121*H121</f>
        <v>0</v>
      </c>
      <c r="Q121" s="217">
        <v>0</v>
      </c>
      <c r="R121" s="217">
        <f>Q121*H121</f>
        <v>0</v>
      </c>
      <c r="S121" s="217">
        <v>0</v>
      </c>
      <c r="T121" s="218">
        <f>S121*H121</f>
        <v>0</v>
      </c>
      <c r="AR121" s="20" t="s">
        <v>121</v>
      </c>
      <c r="AT121" s="20" t="s">
        <v>118</v>
      </c>
      <c r="AU121" s="20" t="s">
        <v>78</v>
      </c>
      <c r="AY121" s="20" t="s">
        <v>117</v>
      </c>
      <c r="BE121" s="219">
        <f>IF(N121="základní",J121,0)</f>
        <v>0</v>
      </c>
      <c r="BF121" s="219">
        <f>IF(N121="snížená",J121,0)</f>
        <v>0</v>
      </c>
      <c r="BG121" s="219">
        <f>IF(N121="zákl. přenesená",J121,0)</f>
        <v>0</v>
      </c>
      <c r="BH121" s="219">
        <f>IF(N121="sníž. přenesená",J121,0)</f>
        <v>0</v>
      </c>
      <c r="BI121" s="219">
        <f>IF(N121="nulová",J121,0)</f>
        <v>0</v>
      </c>
      <c r="BJ121" s="20" t="s">
        <v>78</v>
      </c>
      <c r="BK121" s="219">
        <f>ROUND(I121*H121,2)</f>
        <v>0</v>
      </c>
      <c r="BL121" s="20" t="s">
        <v>121</v>
      </c>
      <c r="BM121" s="20" t="s">
        <v>263</v>
      </c>
    </row>
    <row r="122" s="1" customFormat="1" ht="16.5" customHeight="1">
      <c r="B122" s="42"/>
      <c r="C122" s="208" t="s">
        <v>264</v>
      </c>
      <c r="D122" s="208" t="s">
        <v>118</v>
      </c>
      <c r="E122" s="209" t="s">
        <v>265</v>
      </c>
      <c r="F122" s="210" t="s">
        <v>266</v>
      </c>
      <c r="G122" s="211" t="s">
        <v>248</v>
      </c>
      <c r="H122" s="212">
        <v>5.5</v>
      </c>
      <c r="I122" s="213"/>
      <c r="J122" s="214">
        <f>ROUND(I122*H122,2)</f>
        <v>0</v>
      </c>
      <c r="K122" s="210" t="s">
        <v>21</v>
      </c>
      <c r="L122" s="68"/>
      <c r="M122" s="215" t="s">
        <v>21</v>
      </c>
      <c r="N122" s="216" t="s">
        <v>41</v>
      </c>
      <c r="O122" s="43"/>
      <c r="P122" s="217">
        <f>O122*H122</f>
        <v>0</v>
      </c>
      <c r="Q122" s="217">
        <v>0</v>
      </c>
      <c r="R122" s="217">
        <f>Q122*H122</f>
        <v>0</v>
      </c>
      <c r="S122" s="217">
        <v>0</v>
      </c>
      <c r="T122" s="218">
        <f>S122*H122</f>
        <v>0</v>
      </c>
      <c r="AR122" s="20" t="s">
        <v>121</v>
      </c>
      <c r="AT122" s="20" t="s">
        <v>118</v>
      </c>
      <c r="AU122" s="20" t="s">
        <v>78</v>
      </c>
      <c r="AY122" s="20" t="s">
        <v>117</v>
      </c>
      <c r="BE122" s="219">
        <f>IF(N122="základní",J122,0)</f>
        <v>0</v>
      </c>
      <c r="BF122" s="219">
        <f>IF(N122="snížená",J122,0)</f>
        <v>0</v>
      </c>
      <c r="BG122" s="219">
        <f>IF(N122="zákl. přenesená",J122,0)</f>
        <v>0</v>
      </c>
      <c r="BH122" s="219">
        <f>IF(N122="sníž. přenesená",J122,0)</f>
        <v>0</v>
      </c>
      <c r="BI122" s="219">
        <f>IF(N122="nulová",J122,0)</f>
        <v>0</v>
      </c>
      <c r="BJ122" s="20" t="s">
        <v>78</v>
      </c>
      <c r="BK122" s="219">
        <f>ROUND(I122*H122,2)</f>
        <v>0</v>
      </c>
      <c r="BL122" s="20" t="s">
        <v>121</v>
      </c>
      <c r="BM122" s="20" t="s">
        <v>267</v>
      </c>
    </row>
    <row r="123" s="1" customFormat="1" ht="16.5" customHeight="1">
      <c r="B123" s="42"/>
      <c r="C123" s="208" t="s">
        <v>215</v>
      </c>
      <c r="D123" s="208" t="s">
        <v>118</v>
      </c>
      <c r="E123" s="209" t="s">
        <v>268</v>
      </c>
      <c r="F123" s="210" t="s">
        <v>269</v>
      </c>
      <c r="G123" s="211" t="s">
        <v>270</v>
      </c>
      <c r="H123" s="212">
        <v>6</v>
      </c>
      <c r="I123" s="213"/>
      <c r="J123" s="214">
        <f>ROUND(I123*H123,2)</f>
        <v>0</v>
      </c>
      <c r="K123" s="210" t="s">
        <v>21</v>
      </c>
      <c r="L123" s="68"/>
      <c r="M123" s="215" t="s">
        <v>21</v>
      </c>
      <c r="N123" s="216" t="s">
        <v>41</v>
      </c>
      <c r="O123" s="43"/>
      <c r="P123" s="217">
        <f>O123*H123</f>
        <v>0</v>
      </c>
      <c r="Q123" s="217">
        <v>0</v>
      </c>
      <c r="R123" s="217">
        <f>Q123*H123</f>
        <v>0</v>
      </c>
      <c r="S123" s="217">
        <v>0</v>
      </c>
      <c r="T123" s="218">
        <f>S123*H123</f>
        <v>0</v>
      </c>
      <c r="AR123" s="20" t="s">
        <v>121</v>
      </c>
      <c r="AT123" s="20" t="s">
        <v>118</v>
      </c>
      <c r="AU123" s="20" t="s">
        <v>78</v>
      </c>
      <c r="AY123" s="20" t="s">
        <v>117</v>
      </c>
      <c r="BE123" s="219">
        <f>IF(N123="základní",J123,0)</f>
        <v>0</v>
      </c>
      <c r="BF123" s="219">
        <f>IF(N123="snížená",J123,0)</f>
        <v>0</v>
      </c>
      <c r="BG123" s="219">
        <f>IF(N123="zákl. přenesená",J123,0)</f>
        <v>0</v>
      </c>
      <c r="BH123" s="219">
        <f>IF(N123="sníž. přenesená",J123,0)</f>
        <v>0</v>
      </c>
      <c r="BI123" s="219">
        <f>IF(N123="nulová",J123,0)</f>
        <v>0</v>
      </c>
      <c r="BJ123" s="20" t="s">
        <v>78</v>
      </c>
      <c r="BK123" s="219">
        <f>ROUND(I123*H123,2)</f>
        <v>0</v>
      </c>
      <c r="BL123" s="20" t="s">
        <v>121</v>
      </c>
      <c r="BM123" s="20" t="s">
        <v>271</v>
      </c>
    </row>
    <row r="124" s="1" customFormat="1" ht="16.5" customHeight="1">
      <c r="B124" s="42"/>
      <c r="C124" s="208" t="s">
        <v>272</v>
      </c>
      <c r="D124" s="208" t="s">
        <v>118</v>
      </c>
      <c r="E124" s="209" t="s">
        <v>273</v>
      </c>
      <c r="F124" s="210" t="s">
        <v>274</v>
      </c>
      <c r="G124" s="211" t="s">
        <v>178</v>
      </c>
      <c r="H124" s="212">
        <v>1</v>
      </c>
      <c r="I124" s="213"/>
      <c r="J124" s="214">
        <f>ROUND(I124*H124,2)</f>
        <v>0</v>
      </c>
      <c r="K124" s="210" t="s">
        <v>21</v>
      </c>
      <c r="L124" s="68"/>
      <c r="M124" s="215" t="s">
        <v>21</v>
      </c>
      <c r="N124" s="216" t="s">
        <v>41</v>
      </c>
      <c r="O124" s="43"/>
      <c r="P124" s="217">
        <f>O124*H124</f>
        <v>0</v>
      </c>
      <c r="Q124" s="217">
        <v>0</v>
      </c>
      <c r="R124" s="217">
        <f>Q124*H124</f>
        <v>0</v>
      </c>
      <c r="S124" s="217">
        <v>0</v>
      </c>
      <c r="T124" s="218">
        <f>S124*H124</f>
        <v>0</v>
      </c>
      <c r="AR124" s="20" t="s">
        <v>121</v>
      </c>
      <c r="AT124" s="20" t="s">
        <v>118</v>
      </c>
      <c r="AU124" s="20" t="s">
        <v>78</v>
      </c>
      <c r="AY124" s="20" t="s">
        <v>117</v>
      </c>
      <c r="BE124" s="219">
        <f>IF(N124="základní",J124,0)</f>
        <v>0</v>
      </c>
      <c r="BF124" s="219">
        <f>IF(N124="snížená",J124,0)</f>
        <v>0</v>
      </c>
      <c r="BG124" s="219">
        <f>IF(N124="zákl. přenesená",J124,0)</f>
        <v>0</v>
      </c>
      <c r="BH124" s="219">
        <f>IF(N124="sníž. přenesená",J124,0)</f>
        <v>0</v>
      </c>
      <c r="BI124" s="219">
        <f>IF(N124="nulová",J124,0)</f>
        <v>0</v>
      </c>
      <c r="BJ124" s="20" t="s">
        <v>78</v>
      </c>
      <c r="BK124" s="219">
        <f>ROUND(I124*H124,2)</f>
        <v>0</v>
      </c>
      <c r="BL124" s="20" t="s">
        <v>121</v>
      </c>
      <c r="BM124" s="20" t="s">
        <v>275</v>
      </c>
    </row>
    <row r="125" s="1" customFormat="1" ht="16.5" customHeight="1">
      <c r="B125" s="42"/>
      <c r="C125" s="208" t="s">
        <v>218</v>
      </c>
      <c r="D125" s="208" t="s">
        <v>118</v>
      </c>
      <c r="E125" s="209" t="s">
        <v>276</v>
      </c>
      <c r="F125" s="210" t="s">
        <v>277</v>
      </c>
      <c r="G125" s="211" t="s">
        <v>278</v>
      </c>
      <c r="H125" s="212">
        <v>0.10000000000000001</v>
      </c>
      <c r="I125" s="213"/>
      <c r="J125" s="214">
        <f>ROUND(I125*H125,2)</f>
        <v>0</v>
      </c>
      <c r="K125" s="210" t="s">
        <v>21</v>
      </c>
      <c r="L125" s="68"/>
      <c r="M125" s="215" t="s">
        <v>21</v>
      </c>
      <c r="N125" s="216" t="s">
        <v>41</v>
      </c>
      <c r="O125" s="43"/>
      <c r="P125" s="217">
        <f>O125*H125</f>
        <v>0</v>
      </c>
      <c r="Q125" s="217">
        <v>0</v>
      </c>
      <c r="R125" s="217">
        <f>Q125*H125</f>
        <v>0</v>
      </c>
      <c r="S125" s="217">
        <v>0</v>
      </c>
      <c r="T125" s="218">
        <f>S125*H125</f>
        <v>0</v>
      </c>
      <c r="AR125" s="20" t="s">
        <v>121</v>
      </c>
      <c r="AT125" s="20" t="s">
        <v>118</v>
      </c>
      <c r="AU125" s="20" t="s">
        <v>78</v>
      </c>
      <c r="AY125" s="20" t="s">
        <v>117</v>
      </c>
      <c r="BE125" s="219">
        <f>IF(N125="základní",J125,0)</f>
        <v>0</v>
      </c>
      <c r="BF125" s="219">
        <f>IF(N125="snížená",J125,0)</f>
        <v>0</v>
      </c>
      <c r="BG125" s="219">
        <f>IF(N125="zákl. přenesená",J125,0)</f>
        <v>0</v>
      </c>
      <c r="BH125" s="219">
        <f>IF(N125="sníž. přenesená",J125,0)</f>
        <v>0</v>
      </c>
      <c r="BI125" s="219">
        <f>IF(N125="nulová",J125,0)</f>
        <v>0</v>
      </c>
      <c r="BJ125" s="20" t="s">
        <v>78</v>
      </c>
      <c r="BK125" s="219">
        <f>ROUND(I125*H125,2)</f>
        <v>0</v>
      </c>
      <c r="BL125" s="20" t="s">
        <v>121</v>
      </c>
      <c r="BM125" s="20" t="s">
        <v>279</v>
      </c>
    </row>
    <row r="126" s="1" customFormat="1" ht="16.5" customHeight="1">
      <c r="B126" s="42"/>
      <c r="C126" s="208" t="s">
        <v>280</v>
      </c>
      <c r="D126" s="208" t="s">
        <v>118</v>
      </c>
      <c r="E126" s="209" t="s">
        <v>281</v>
      </c>
      <c r="F126" s="210" t="s">
        <v>282</v>
      </c>
      <c r="G126" s="211" t="s">
        <v>270</v>
      </c>
      <c r="H126" s="212">
        <v>50</v>
      </c>
      <c r="I126" s="213"/>
      <c r="J126" s="214">
        <f>ROUND(I126*H126,2)</f>
        <v>0</v>
      </c>
      <c r="K126" s="210" t="s">
        <v>21</v>
      </c>
      <c r="L126" s="68"/>
      <c r="M126" s="215" t="s">
        <v>21</v>
      </c>
      <c r="N126" s="216" t="s">
        <v>41</v>
      </c>
      <c r="O126" s="43"/>
      <c r="P126" s="217">
        <f>O126*H126</f>
        <v>0</v>
      </c>
      <c r="Q126" s="217">
        <v>0</v>
      </c>
      <c r="R126" s="217">
        <f>Q126*H126</f>
        <v>0</v>
      </c>
      <c r="S126" s="217">
        <v>0</v>
      </c>
      <c r="T126" s="218">
        <f>S126*H126</f>
        <v>0</v>
      </c>
      <c r="AR126" s="20" t="s">
        <v>121</v>
      </c>
      <c r="AT126" s="20" t="s">
        <v>118</v>
      </c>
      <c r="AU126" s="20" t="s">
        <v>78</v>
      </c>
      <c r="AY126" s="20" t="s">
        <v>117</v>
      </c>
      <c r="BE126" s="219">
        <f>IF(N126="základní",J126,0)</f>
        <v>0</v>
      </c>
      <c r="BF126" s="219">
        <f>IF(N126="snížená",J126,0)</f>
        <v>0</v>
      </c>
      <c r="BG126" s="219">
        <f>IF(N126="zákl. přenesená",J126,0)</f>
        <v>0</v>
      </c>
      <c r="BH126" s="219">
        <f>IF(N126="sníž. přenesená",J126,0)</f>
        <v>0</v>
      </c>
      <c r="BI126" s="219">
        <f>IF(N126="nulová",J126,0)</f>
        <v>0</v>
      </c>
      <c r="BJ126" s="20" t="s">
        <v>78</v>
      </c>
      <c r="BK126" s="219">
        <f>ROUND(I126*H126,2)</f>
        <v>0</v>
      </c>
      <c r="BL126" s="20" t="s">
        <v>121</v>
      </c>
      <c r="BM126" s="20" t="s">
        <v>283</v>
      </c>
    </row>
    <row r="127" s="1" customFormat="1" ht="16.5" customHeight="1">
      <c r="B127" s="42"/>
      <c r="C127" s="208" t="s">
        <v>284</v>
      </c>
      <c r="D127" s="208" t="s">
        <v>118</v>
      </c>
      <c r="E127" s="209" t="s">
        <v>285</v>
      </c>
      <c r="F127" s="210" t="s">
        <v>286</v>
      </c>
      <c r="G127" s="211" t="s">
        <v>183</v>
      </c>
      <c r="H127" s="212">
        <v>16</v>
      </c>
      <c r="I127" s="213"/>
      <c r="J127" s="214">
        <f>ROUND(I127*H127,2)</f>
        <v>0</v>
      </c>
      <c r="K127" s="210" t="s">
        <v>21</v>
      </c>
      <c r="L127" s="68"/>
      <c r="M127" s="215" t="s">
        <v>21</v>
      </c>
      <c r="N127" s="216" t="s">
        <v>41</v>
      </c>
      <c r="O127" s="43"/>
      <c r="P127" s="217">
        <f>O127*H127</f>
        <v>0</v>
      </c>
      <c r="Q127" s="217">
        <v>0</v>
      </c>
      <c r="R127" s="217">
        <f>Q127*H127</f>
        <v>0</v>
      </c>
      <c r="S127" s="217">
        <v>0</v>
      </c>
      <c r="T127" s="218">
        <f>S127*H127</f>
        <v>0</v>
      </c>
      <c r="AR127" s="20" t="s">
        <v>121</v>
      </c>
      <c r="AT127" s="20" t="s">
        <v>118</v>
      </c>
      <c r="AU127" s="20" t="s">
        <v>78</v>
      </c>
      <c r="AY127" s="20" t="s">
        <v>117</v>
      </c>
      <c r="BE127" s="219">
        <f>IF(N127="základní",J127,0)</f>
        <v>0</v>
      </c>
      <c r="BF127" s="219">
        <f>IF(N127="snížená",J127,0)</f>
        <v>0</v>
      </c>
      <c r="BG127" s="219">
        <f>IF(N127="zákl. přenesená",J127,0)</f>
        <v>0</v>
      </c>
      <c r="BH127" s="219">
        <f>IF(N127="sníž. přenesená",J127,0)</f>
        <v>0</v>
      </c>
      <c r="BI127" s="219">
        <f>IF(N127="nulová",J127,0)</f>
        <v>0</v>
      </c>
      <c r="BJ127" s="20" t="s">
        <v>78</v>
      </c>
      <c r="BK127" s="219">
        <f>ROUND(I127*H127,2)</f>
        <v>0</v>
      </c>
      <c r="BL127" s="20" t="s">
        <v>121</v>
      </c>
      <c r="BM127" s="20" t="s">
        <v>287</v>
      </c>
    </row>
    <row r="128" s="1" customFormat="1" ht="16.5" customHeight="1">
      <c r="B128" s="42"/>
      <c r="C128" s="208" t="s">
        <v>288</v>
      </c>
      <c r="D128" s="208" t="s">
        <v>118</v>
      </c>
      <c r="E128" s="209" t="s">
        <v>289</v>
      </c>
      <c r="F128" s="210" t="s">
        <v>290</v>
      </c>
      <c r="G128" s="211" t="s">
        <v>183</v>
      </c>
      <c r="H128" s="212">
        <v>100</v>
      </c>
      <c r="I128" s="213"/>
      <c r="J128" s="214">
        <f>ROUND(I128*H128,2)</f>
        <v>0</v>
      </c>
      <c r="K128" s="210" t="s">
        <v>21</v>
      </c>
      <c r="L128" s="68"/>
      <c r="M128" s="215" t="s">
        <v>21</v>
      </c>
      <c r="N128" s="216" t="s">
        <v>41</v>
      </c>
      <c r="O128" s="43"/>
      <c r="P128" s="217">
        <f>O128*H128</f>
        <v>0</v>
      </c>
      <c r="Q128" s="217">
        <v>0</v>
      </c>
      <c r="R128" s="217">
        <f>Q128*H128</f>
        <v>0</v>
      </c>
      <c r="S128" s="217">
        <v>0</v>
      </c>
      <c r="T128" s="218">
        <f>S128*H128</f>
        <v>0</v>
      </c>
      <c r="AR128" s="20" t="s">
        <v>121</v>
      </c>
      <c r="AT128" s="20" t="s">
        <v>118</v>
      </c>
      <c r="AU128" s="20" t="s">
        <v>78</v>
      </c>
      <c r="AY128" s="20" t="s">
        <v>117</v>
      </c>
      <c r="BE128" s="219">
        <f>IF(N128="základní",J128,0)</f>
        <v>0</v>
      </c>
      <c r="BF128" s="219">
        <f>IF(N128="snížená",J128,0)</f>
        <v>0</v>
      </c>
      <c r="BG128" s="219">
        <f>IF(N128="zákl. přenesená",J128,0)</f>
        <v>0</v>
      </c>
      <c r="BH128" s="219">
        <f>IF(N128="sníž. přenesená",J128,0)</f>
        <v>0</v>
      </c>
      <c r="BI128" s="219">
        <f>IF(N128="nulová",J128,0)</f>
        <v>0</v>
      </c>
      <c r="BJ128" s="20" t="s">
        <v>78</v>
      </c>
      <c r="BK128" s="219">
        <f>ROUND(I128*H128,2)</f>
        <v>0</v>
      </c>
      <c r="BL128" s="20" t="s">
        <v>121</v>
      </c>
      <c r="BM128" s="20" t="s">
        <v>291</v>
      </c>
    </row>
    <row r="129" s="9" customFormat="1" ht="37.44001" customHeight="1">
      <c r="B129" s="194"/>
      <c r="C129" s="195"/>
      <c r="D129" s="196" t="s">
        <v>69</v>
      </c>
      <c r="E129" s="197" t="s">
        <v>292</v>
      </c>
      <c r="F129" s="197" t="s">
        <v>293</v>
      </c>
      <c r="G129" s="195"/>
      <c r="H129" s="195"/>
      <c r="I129" s="198"/>
      <c r="J129" s="199">
        <f>BK129</f>
        <v>0</v>
      </c>
      <c r="K129" s="195"/>
      <c r="L129" s="200"/>
      <c r="M129" s="201"/>
      <c r="N129" s="202"/>
      <c r="O129" s="202"/>
      <c r="P129" s="203">
        <f>P130</f>
        <v>0</v>
      </c>
      <c r="Q129" s="202"/>
      <c r="R129" s="203">
        <f>R130</f>
        <v>0</v>
      </c>
      <c r="S129" s="202"/>
      <c r="T129" s="204">
        <f>T130</f>
        <v>0</v>
      </c>
      <c r="AR129" s="205" t="s">
        <v>78</v>
      </c>
      <c r="AT129" s="206" t="s">
        <v>69</v>
      </c>
      <c r="AU129" s="206" t="s">
        <v>70</v>
      </c>
      <c r="AY129" s="205" t="s">
        <v>117</v>
      </c>
      <c r="BK129" s="207">
        <f>BK130</f>
        <v>0</v>
      </c>
    </row>
    <row r="130" s="1" customFormat="1" ht="16.5" customHeight="1">
      <c r="B130" s="42"/>
      <c r="C130" s="234" t="s">
        <v>294</v>
      </c>
      <c r="D130" s="234" t="s">
        <v>166</v>
      </c>
      <c r="E130" s="235" t="s">
        <v>295</v>
      </c>
      <c r="F130" s="236" t="s">
        <v>296</v>
      </c>
      <c r="G130" s="237" t="s">
        <v>270</v>
      </c>
      <c r="H130" s="238">
        <v>15</v>
      </c>
      <c r="I130" s="239"/>
      <c r="J130" s="240">
        <f>ROUND(I130*H130,2)</f>
        <v>0</v>
      </c>
      <c r="K130" s="236" t="s">
        <v>21</v>
      </c>
      <c r="L130" s="241"/>
      <c r="M130" s="242" t="s">
        <v>21</v>
      </c>
      <c r="N130" s="243" t="s">
        <v>41</v>
      </c>
      <c r="O130" s="43"/>
      <c r="P130" s="217">
        <f>O130*H130</f>
        <v>0</v>
      </c>
      <c r="Q130" s="217">
        <v>0</v>
      </c>
      <c r="R130" s="217">
        <f>Q130*H130</f>
        <v>0</v>
      </c>
      <c r="S130" s="217">
        <v>0</v>
      </c>
      <c r="T130" s="218">
        <f>S130*H130</f>
        <v>0</v>
      </c>
      <c r="AR130" s="20" t="s">
        <v>169</v>
      </c>
      <c r="AT130" s="20" t="s">
        <v>166</v>
      </c>
      <c r="AU130" s="20" t="s">
        <v>78</v>
      </c>
      <c r="AY130" s="20" t="s">
        <v>117</v>
      </c>
      <c r="BE130" s="219">
        <f>IF(N130="základní",J130,0)</f>
        <v>0</v>
      </c>
      <c r="BF130" s="219">
        <f>IF(N130="snížená",J130,0)</f>
        <v>0</v>
      </c>
      <c r="BG130" s="219">
        <f>IF(N130="zákl. přenesená",J130,0)</f>
        <v>0</v>
      </c>
      <c r="BH130" s="219">
        <f>IF(N130="sníž. přenesená",J130,0)</f>
        <v>0</v>
      </c>
      <c r="BI130" s="219">
        <f>IF(N130="nulová",J130,0)</f>
        <v>0</v>
      </c>
      <c r="BJ130" s="20" t="s">
        <v>78</v>
      </c>
      <c r="BK130" s="219">
        <f>ROUND(I130*H130,2)</f>
        <v>0</v>
      </c>
      <c r="BL130" s="20" t="s">
        <v>121</v>
      </c>
      <c r="BM130" s="20" t="s">
        <v>297</v>
      </c>
    </row>
    <row r="131" s="9" customFormat="1" ht="37.44001" customHeight="1">
      <c r="B131" s="194"/>
      <c r="C131" s="195"/>
      <c r="D131" s="196" t="s">
        <v>69</v>
      </c>
      <c r="E131" s="197" t="s">
        <v>298</v>
      </c>
      <c r="F131" s="197" t="s">
        <v>299</v>
      </c>
      <c r="G131" s="195"/>
      <c r="H131" s="195"/>
      <c r="I131" s="198"/>
      <c r="J131" s="199">
        <f>BK131</f>
        <v>0</v>
      </c>
      <c r="K131" s="195"/>
      <c r="L131" s="200"/>
      <c r="M131" s="201"/>
      <c r="N131" s="202"/>
      <c r="O131" s="202"/>
      <c r="P131" s="203">
        <f>P132</f>
        <v>0</v>
      </c>
      <c r="Q131" s="202"/>
      <c r="R131" s="203">
        <f>R132</f>
        <v>0</v>
      </c>
      <c r="S131" s="202"/>
      <c r="T131" s="204">
        <f>T132</f>
        <v>0</v>
      </c>
      <c r="AR131" s="205" t="s">
        <v>78</v>
      </c>
      <c r="AT131" s="206" t="s">
        <v>69</v>
      </c>
      <c r="AU131" s="206" t="s">
        <v>70</v>
      </c>
      <c r="AY131" s="205" t="s">
        <v>117</v>
      </c>
      <c r="BK131" s="207">
        <f>BK132</f>
        <v>0</v>
      </c>
    </row>
    <row r="132" s="1" customFormat="1" ht="16.5" customHeight="1">
      <c r="B132" s="42"/>
      <c r="C132" s="234" t="s">
        <v>300</v>
      </c>
      <c r="D132" s="234" t="s">
        <v>166</v>
      </c>
      <c r="E132" s="235" t="s">
        <v>301</v>
      </c>
      <c r="F132" s="236" t="s">
        <v>302</v>
      </c>
      <c r="G132" s="237" t="s">
        <v>223</v>
      </c>
      <c r="H132" s="238">
        <v>1</v>
      </c>
      <c r="I132" s="239"/>
      <c r="J132" s="240">
        <f>ROUND(I132*H132,2)</f>
        <v>0</v>
      </c>
      <c r="K132" s="236" t="s">
        <v>21</v>
      </c>
      <c r="L132" s="241"/>
      <c r="M132" s="242" t="s">
        <v>21</v>
      </c>
      <c r="N132" s="243" t="s">
        <v>41</v>
      </c>
      <c r="O132" s="43"/>
      <c r="P132" s="217">
        <f>O132*H132</f>
        <v>0</v>
      </c>
      <c r="Q132" s="217">
        <v>0</v>
      </c>
      <c r="R132" s="217">
        <f>Q132*H132</f>
        <v>0</v>
      </c>
      <c r="S132" s="217">
        <v>0</v>
      </c>
      <c r="T132" s="218">
        <f>S132*H132</f>
        <v>0</v>
      </c>
      <c r="AR132" s="20" t="s">
        <v>169</v>
      </c>
      <c r="AT132" s="20" t="s">
        <v>166</v>
      </c>
      <c r="AU132" s="20" t="s">
        <v>78</v>
      </c>
      <c r="AY132" s="20" t="s">
        <v>117</v>
      </c>
      <c r="BE132" s="219">
        <f>IF(N132="základní",J132,0)</f>
        <v>0</v>
      </c>
      <c r="BF132" s="219">
        <f>IF(N132="snížená",J132,0)</f>
        <v>0</v>
      </c>
      <c r="BG132" s="219">
        <f>IF(N132="zákl. přenesená",J132,0)</f>
        <v>0</v>
      </c>
      <c r="BH132" s="219">
        <f>IF(N132="sníž. přenesená",J132,0)</f>
        <v>0</v>
      </c>
      <c r="BI132" s="219">
        <f>IF(N132="nulová",J132,0)</f>
        <v>0</v>
      </c>
      <c r="BJ132" s="20" t="s">
        <v>78</v>
      </c>
      <c r="BK132" s="219">
        <f>ROUND(I132*H132,2)</f>
        <v>0</v>
      </c>
      <c r="BL132" s="20" t="s">
        <v>121</v>
      </c>
      <c r="BM132" s="20" t="s">
        <v>303</v>
      </c>
    </row>
    <row r="133" s="9" customFormat="1" ht="37.44001" customHeight="1">
      <c r="B133" s="194"/>
      <c r="C133" s="195"/>
      <c r="D133" s="196" t="s">
        <v>69</v>
      </c>
      <c r="E133" s="197" t="s">
        <v>304</v>
      </c>
      <c r="F133" s="197" t="s">
        <v>305</v>
      </c>
      <c r="G133" s="195"/>
      <c r="H133" s="195"/>
      <c r="I133" s="198"/>
      <c r="J133" s="199">
        <f>BK133</f>
        <v>0</v>
      </c>
      <c r="K133" s="195"/>
      <c r="L133" s="200"/>
      <c r="M133" s="201"/>
      <c r="N133" s="202"/>
      <c r="O133" s="202"/>
      <c r="P133" s="203">
        <f>P134</f>
        <v>0</v>
      </c>
      <c r="Q133" s="202"/>
      <c r="R133" s="203">
        <f>R134</f>
        <v>0</v>
      </c>
      <c r="S133" s="202"/>
      <c r="T133" s="204">
        <f>T134</f>
        <v>0</v>
      </c>
      <c r="AR133" s="205" t="s">
        <v>78</v>
      </c>
      <c r="AT133" s="206" t="s">
        <v>69</v>
      </c>
      <c r="AU133" s="206" t="s">
        <v>70</v>
      </c>
      <c r="AY133" s="205" t="s">
        <v>117</v>
      </c>
      <c r="BK133" s="207">
        <f>BK134</f>
        <v>0</v>
      </c>
    </row>
    <row r="134" s="1" customFormat="1" ht="16.5" customHeight="1">
      <c r="B134" s="42"/>
      <c r="C134" s="234" t="s">
        <v>306</v>
      </c>
      <c r="D134" s="234" t="s">
        <v>166</v>
      </c>
      <c r="E134" s="235" t="s">
        <v>307</v>
      </c>
      <c r="F134" s="236" t="s">
        <v>308</v>
      </c>
      <c r="G134" s="237" t="s">
        <v>223</v>
      </c>
      <c r="H134" s="238">
        <v>3</v>
      </c>
      <c r="I134" s="239"/>
      <c r="J134" s="240">
        <f>ROUND(I134*H134,2)</f>
        <v>0</v>
      </c>
      <c r="K134" s="236" t="s">
        <v>21</v>
      </c>
      <c r="L134" s="241"/>
      <c r="M134" s="242" t="s">
        <v>21</v>
      </c>
      <c r="N134" s="243" t="s">
        <v>41</v>
      </c>
      <c r="O134" s="43"/>
      <c r="P134" s="217">
        <f>O134*H134</f>
        <v>0</v>
      </c>
      <c r="Q134" s="217">
        <v>0</v>
      </c>
      <c r="R134" s="217">
        <f>Q134*H134</f>
        <v>0</v>
      </c>
      <c r="S134" s="217">
        <v>0</v>
      </c>
      <c r="T134" s="218">
        <f>S134*H134</f>
        <v>0</v>
      </c>
      <c r="AR134" s="20" t="s">
        <v>169</v>
      </c>
      <c r="AT134" s="20" t="s">
        <v>166</v>
      </c>
      <c r="AU134" s="20" t="s">
        <v>78</v>
      </c>
      <c r="AY134" s="20" t="s">
        <v>117</v>
      </c>
      <c r="BE134" s="219">
        <f>IF(N134="základní",J134,0)</f>
        <v>0</v>
      </c>
      <c r="BF134" s="219">
        <f>IF(N134="snížená",J134,0)</f>
        <v>0</v>
      </c>
      <c r="BG134" s="219">
        <f>IF(N134="zákl. přenesená",J134,0)</f>
        <v>0</v>
      </c>
      <c r="BH134" s="219">
        <f>IF(N134="sníž. přenesená",J134,0)</f>
        <v>0</v>
      </c>
      <c r="BI134" s="219">
        <f>IF(N134="nulová",J134,0)</f>
        <v>0</v>
      </c>
      <c r="BJ134" s="20" t="s">
        <v>78</v>
      </c>
      <c r="BK134" s="219">
        <f>ROUND(I134*H134,2)</f>
        <v>0</v>
      </c>
      <c r="BL134" s="20" t="s">
        <v>121</v>
      </c>
      <c r="BM134" s="20" t="s">
        <v>309</v>
      </c>
    </row>
    <row r="135" s="9" customFormat="1" ht="37.44001" customHeight="1">
      <c r="B135" s="194"/>
      <c r="C135" s="195"/>
      <c r="D135" s="196" t="s">
        <v>69</v>
      </c>
      <c r="E135" s="197" t="s">
        <v>310</v>
      </c>
      <c r="F135" s="197" t="s">
        <v>311</v>
      </c>
      <c r="G135" s="195"/>
      <c r="H135" s="195"/>
      <c r="I135" s="198"/>
      <c r="J135" s="199">
        <f>BK135</f>
        <v>0</v>
      </c>
      <c r="K135" s="195"/>
      <c r="L135" s="200"/>
      <c r="M135" s="201"/>
      <c r="N135" s="202"/>
      <c r="O135" s="202"/>
      <c r="P135" s="203">
        <f>P136</f>
        <v>0</v>
      </c>
      <c r="Q135" s="202"/>
      <c r="R135" s="203">
        <f>R136</f>
        <v>0</v>
      </c>
      <c r="S135" s="202"/>
      <c r="T135" s="204">
        <f>T136</f>
        <v>0</v>
      </c>
      <c r="AR135" s="205" t="s">
        <v>78</v>
      </c>
      <c r="AT135" s="206" t="s">
        <v>69</v>
      </c>
      <c r="AU135" s="206" t="s">
        <v>70</v>
      </c>
      <c r="AY135" s="205" t="s">
        <v>117</v>
      </c>
      <c r="BK135" s="207">
        <f>BK136</f>
        <v>0</v>
      </c>
    </row>
    <row r="136" s="1" customFormat="1" ht="16.5" customHeight="1">
      <c r="B136" s="42"/>
      <c r="C136" s="208" t="s">
        <v>312</v>
      </c>
      <c r="D136" s="208" t="s">
        <v>118</v>
      </c>
      <c r="E136" s="209" t="s">
        <v>313</v>
      </c>
      <c r="F136" s="210" t="s">
        <v>314</v>
      </c>
      <c r="G136" s="211" t="s">
        <v>204</v>
      </c>
      <c r="H136" s="212">
        <v>10</v>
      </c>
      <c r="I136" s="213"/>
      <c r="J136" s="214">
        <f>ROUND(I136*H136,2)</f>
        <v>0</v>
      </c>
      <c r="K136" s="210" t="s">
        <v>21</v>
      </c>
      <c r="L136" s="68"/>
      <c r="M136" s="215" t="s">
        <v>21</v>
      </c>
      <c r="N136" s="216" t="s">
        <v>41</v>
      </c>
      <c r="O136" s="43"/>
      <c r="P136" s="217">
        <f>O136*H136</f>
        <v>0</v>
      </c>
      <c r="Q136" s="217">
        <v>0</v>
      </c>
      <c r="R136" s="217">
        <f>Q136*H136</f>
        <v>0</v>
      </c>
      <c r="S136" s="217">
        <v>0</v>
      </c>
      <c r="T136" s="218">
        <f>S136*H136</f>
        <v>0</v>
      </c>
      <c r="AR136" s="20" t="s">
        <v>121</v>
      </c>
      <c r="AT136" s="20" t="s">
        <v>118</v>
      </c>
      <c r="AU136" s="20" t="s">
        <v>78</v>
      </c>
      <c r="AY136" s="20" t="s">
        <v>117</v>
      </c>
      <c r="BE136" s="219">
        <f>IF(N136="základní",J136,0)</f>
        <v>0</v>
      </c>
      <c r="BF136" s="219">
        <f>IF(N136="snížená",J136,0)</f>
        <v>0</v>
      </c>
      <c r="BG136" s="219">
        <f>IF(N136="zákl. přenesená",J136,0)</f>
        <v>0</v>
      </c>
      <c r="BH136" s="219">
        <f>IF(N136="sníž. přenesená",J136,0)</f>
        <v>0</v>
      </c>
      <c r="BI136" s="219">
        <f>IF(N136="nulová",J136,0)</f>
        <v>0</v>
      </c>
      <c r="BJ136" s="20" t="s">
        <v>78</v>
      </c>
      <c r="BK136" s="219">
        <f>ROUND(I136*H136,2)</f>
        <v>0</v>
      </c>
      <c r="BL136" s="20" t="s">
        <v>121</v>
      </c>
      <c r="BM136" s="20" t="s">
        <v>315</v>
      </c>
    </row>
    <row r="137" s="9" customFormat="1" ht="37.44001" customHeight="1">
      <c r="B137" s="194"/>
      <c r="C137" s="195"/>
      <c r="D137" s="196" t="s">
        <v>69</v>
      </c>
      <c r="E137" s="197" t="s">
        <v>316</v>
      </c>
      <c r="F137" s="197" t="s">
        <v>317</v>
      </c>
      <c r="G137" s="195"/>
      <c r="H137" s="195"/>
      <c r="I137" s="198"/>
      <c r="J137" s="199">
        <f>BK137</f>
        <v>0</v>
      </c>
      <c r="K137" s="195"/>
      <c r="L137" s="200"/>
      <c r="M137" s="201"/>
      <c r="N137" s="202"/>
      <c r="O137" s="202"/>
      <c r="P137" s="203">
        <f>P138+P141+P143+P147</f>
        <v>0</v>
      </c>
      <c r="Q137" s="202"/>
      <c r="R137" s="203">
        <f>R138+R141+R143+R147</f>
        <v>0</v>
      </c>
      <c r="S137" s="202"/>
      <c r="T137" s="204">
        <f>T138+T141+T143+T147</f>
        <v>0</v>
      </c>
      <c r="AR137" s="205" t="s">
        <v>136</v>
      </c>
      <c r="AT137" s="206" t="s">
        <v>69</v>
      </c>
      <c r="AU137" s="206" t="s">
        <v>70</v>
      </c>
      <c r="AY137" s="205" t="s">
        <v>117</v>
      </c>
      <c r="BK137" s="207">
        <f>BK138+BK141+BK143+BK147</f>
        <v>0</v>
      </c>
    </row>
    <row r="138" s="9" customFormat="1" ht="19.92" customHeight="1">
      <c r="B138" s="194"/>
      <c r="C138" s="195"/>
      <c r="D138" s="196" t="s">
        <v>69</v>
      </c>
      <c r="E138" s="244" t="s">
        <v>318</v>
      </c>
      <c r="F138" s="244" t="s">
        <v>319</v>
      </c>
      <c r="G138" s="195"/>
      <c r="H138" s="195"/>
      <c r="I138" s="198"/>
      <c r="J138" s="245">
        <f>BK138</f>
        <v>0</v>
      </c>
      <c r="K138" s="195"/>
      <c r="L138" s="200"/>
      <c r="M138" s="201"/>
      <c r="N138" s="202"/>
      <c r="O138" s="202"/>
      <c r="P138" s="203">
        <f>SUM(P139:P140)</f>
        <v>0</v>
      </c>
      <c r="Q138" s="202"/>
      <c r="R138" s="203">
        <f>SUM(R139:R140)</f>
        <v>0</v>
      </c>
      <c r="S138" s="202"/>
      <c r="T138" s="204">
        <f>SUM(T139:T140)</f>
        <v>0</v>
      </c>
      <c r="AR138" s="205" t="s">
        <v>136</v>
      </c>
      <c r="AT138" s="206" t="s">
        <v>69</v>
      </c>
      <c r="AU138" s="206" t="s">
        <v>78</v>
      </c>
      <c r="AY138" s="205" t="s">
        <v>117</v>
      </c>
      <c r="BK138" s="207">
        <f>SUM(BK139:BK140)</f>
        <v>0</v>
      </c>
    </row>
    <row r="139" s="1" customFormat="1" ht="16.5" customHeight="1">
      <c r="B139" s="42"/>
      <c r="C139" s="208" t="s">
        <v>320</v>
      </c>
      <c r="D139" s="208" t="s">
        <v>118</v>
      </c>
      <c r="E139" s="209" t="s">
        <v>321</v>
      </c>
      <c r="F139" s="210" t="s">
        <v>322</v>
      </c>
      <c r="G139" s="211" t="s">
        <v>323</v>
      </c>
      <c r="H139" s="212">
        <v>1</v>
      </c>
      <c r="I139" s="213"/>
      <c r="J139" s="214">
        <f>ROUND(I139*H139,2)</f>
        <v>0</v>
      </c>
      <c r="K139" s="210" t="s">
        <v>21</v>
      </c>
      <c r="L139" s="68"/>
      <c r="M139" s="215" t="s">
        <v>21</v>
      </c>
      <c r="N139" s="216" t="s">
        <v>41</v>
      </c>
      <c r="O139" s="43"/>
      <c r="P139" s="217">
        <f>O139*H139</f>
        <v>0</v>
      </c>
      <c r="Q139" s="217">
        <v>0</v>
      </c>
      <c r="R139" s="217">
        <f>Q139*H139</f>
        <v>0</v>
      </c>
      <c r="S139" s="217">
        <v>0</v>
      </c>
      <c r="T139" s="218">
        <f>S139*H139</f>
        <v>0</v>
      </c>
      <c r="AR139" s="20" t="s">
        <v>324</v>
      </c>
      <c r="AT139" s="20" t="s">
        <v>118</v>
      </c>
      <c r="AU139" s="20" t="s">
        <v>80</v>
      </c>
      <c r="AY139" s="20" t="s">
        <v>117</v>
      </c>
      <c r="BE139" s="219">
        <f>IF(N139="základní",J139,0)</f>
        <v>0</v>
      </c>
      <c r="BF139" s="219">
        <f>IF(N139="snížená",J139,0)</f>
        <v>0</v>
      </c>
      <c r="BG139" s="219">
        <f>IF(N139="zákl. přenesená",J139,0)</f>
        <v>0</v>
      </c>
      <c r="BH139" s="219">
        <f>IF(N139="sníž. přenesená",J139,0)</f>
        <v>0</v>
      </c>
      <c r="BI139" s="219">
        <f>IF(N139="nulová",J139,0)</f>
        <v>0</v>
      </c>
      <c r="BJ139" s="20" t="s">
        <v>78</v>
      </c>
      <c r="BK139" s="219">
        <f>ROUND(I139*H139,2)</f>
        <v>0</v>
      </c>
      <c r="BL139" s="20" t="s">
        <v>324</v>
      </c>
      <c r="BM139" s="20" t="s">
        <v>325</v>
      </c>
    </row>
    <row r="140" s="1" customFormat="1" ht="16.5" customHeight="1">
      <c r="B140" s="42"/>
      <c r="C140" s="208" t="s">
        <v>326</v>
      </c>
      <c r="D140" s="208" t="s">
        <v>118</v>
      </c>
      <c r="E140" s="209" t="s">
        <v>327</v>
      </c>
      <c r="F140" s="210" t="s">
        <v>328</v>
      </c>
      <c r="G140" s="211" t="s">
        <v>323</v>
      </c>
      <c r="H140" s="212">
        <v>1</v>
      </c>
      <c r="I140" s="213"/>
      <c r="J140" s="214">
        <f>ROUND(I140*H140,2)</f>
        <v>0</v>
      </c>
      <c r="K140" s="210" t="s">
        <v>21</v>
      </c>
      <c r="L140" s="68"/>
      <c r="M140" s="215" t="s">
        <v>21</v>
      </c>
      <c r="N140" s="216" t="s">
        <v>41</v>
      </c>
      <c r="O140" s="43"/>
      <c r="P140" s="217">
        <f>O140*H140</f>
        <v>0</v>
      </c>
      <c r="Q140" s="217">
        <v>0</v>
      </c>
      <c r="R140" s="217">
        <f>Q140*H140</f>
        <v>0</v>
      </c>
      <c r="S140" s="217">
        <v>0</v>
      </c>
      <c r="T140" s="218">
        <f>S140*H140</f>
        <v>0</v>
      </c>
      <c r="AR140" s="20" t="s">
        <v>324</v>
      </c>
      <c r="AT140" s="20" t="s">
        <v>118</v>
      </c>
      <c r="AU140" s="20" t="s">
        <v>80</v>
      </c>
      <c r="AY140" s="20" t="s">
        <v>117</v>
      </c>
      <c r="BE140" s="219">
        <f>IF(N140="základní",J140,0)</f>
        <v>0</v>
      </c>
      <c r="BF140" s="219">
        <f>IF(N140="snížená",J140,0)</f>
        <v>0</v>
      </c>
      <c r="BG140" s="219">
        <f>IF(N140="zákl. přenesená",J140,0)</f>
        <v>0</v>
      </c>
      <c r="BH140" s="219">
        <f>IF(N140="sníž. přenesená",J140,0)</f>
        <v>0</v>
      </c>
      <c r="BI140" s="219">
        <f>IF(N140="nulová",J140,0)</f>
        <v>0</v>
      </c>
      <c r="BJ140" s="20" t="s">
        <v>78</v>
      </c>
      <c r="BK140" s="219">
        <f>ROUND(I140*H140,2)</f>
        <v>0</v>
      </c>
      <c r="BL140" s="20" t="s">
        <v>324</v>
      </c>
      <c r="BM140" s="20" t="s">
        <v>329</v>
      </c>
    </row>
    <row r="141" s="9" customFormat="1" ht="29.88" customHeight="1">
      <c r="B141" s="194"/>
      <c r="C141" s="195"/>
      <c r="D141" s="196" t="s">
        <v>69</v>
      </c>
      <c r="E141" s="244" t="s">
        <v>330</v>
      </c>
      <c r="F141" s="244" t="s">
        <v>331</v>
      </c>
      <c r="G141" s="195"/>
      <c r="H141" s="195"/>
      <c r="I141" s="198"/>
      <c r="J141" s="245">
        <f>BK141</f>
        <v>0</v>
      </c>
      <c r="K141" s="195"/>
      <c r="L141" s="200"/>
      <c r="M141" s="201"/>
      <c r="N141" s="202"/>
      <c r="O141" s="202"/>
      <c r="P141" s="203">
        <f>P142</f>
        <v>0</v>
      </c>
      <c r="Q141" s="202"/>
      <c r="R141" s="203">
        <f>R142</f>
        <v>0</v>
      </c>
      <c r="S141" s="202"/>
      <c r="T141" s="204">
        <f>T142</f>
        <v>0</v>
      </c>
      <c r="AR141" s="205" t="s">
        <v>136</v>
      </c>
      <c r="AT141" s="206" t="s">
        <v>69</v>
      </c>
      <c r="AU141" s="206" t="s">
        <v>78</v>
      </c>
      <c r="AY141" s="205" t="s">
        <v>117</v>
      </c>
      <c r="BK141" s="207">
        <f>BK142</f>
        <v>0</v>
      </c>
    </row>
    <row r="142" s="1" customFormat="1" ht="16.5" customHeight="1">
      <c r="B142" s="42"/>
      <c r="C142" s="208" t="s">
        <v>332</v>
      </c>
      <c r="D142" s="208" t="s">
        <v>118</v>
      </c>
      <c r="E142" s="209" t="s">
        <v>333</v>
      </c>
      <c r="F142" s="210" t="s">
        <v>334</v>
      </c>
      <c r="G142" s="211" t="s">
        <v>323</v>
      </c>
      <c r="H142" s="212">
        <v>1</v>
      </c>
      <c r="I142" s="213"/>
      <c r="J142" s="214">
        <f>ROUND(I142*H142,2)</f>
        <v>0</v>
      </c>
      <c r="K142" s="210" t="s">
        <v>21</v>
      </c>
      <c r="L142" s="68"/>
      <c r="M142" s="215" t="s">
        <v>21</v>
      </c>
      <c r="N142" s="216" t="s">
        <v>41</v>
      </c>
      <c r="O142" s="43"/>
      <c r="P142" s="217">
        <f>O142*H142</f>
        <v>0</v>
      </c>
      <c r="Q142" s="217">
        <v>0</v>
      </c>
      <c r="R142" s="217">
        <f>Q142*H142</f>
        <v>0</v>
      </c>
      <c r="S142" s="217">
        <v>0</v>
      </c>
      <c r="T142" s="218">
        <f>S142*H142</f>
        <v>0</v>
      </c>
      <c r="AR142" s="20" t="s">
        <v>324</v>
      </c>
      <c r="AT142" s="20" t="s">
        <v>118</v>
      </c>
      <c r="AU142" s="20" t="s">
        <v>80</v>
      </c>
      <c r="AY142" s="20" t="s">
        <v>117</v>
      </c>
      <c r="BE142" s="219">
        <f>IF(N142="základní",J142,0)</f>
        <v>0</v>
      </c>
      <c r="BF142" s="219">
        <f>IF(N142="snížená",J142,0)</f>
        <v>0</v>
      </c>
      <c r="BG142" s="219">
        <f>IF(N142="zákl. přenesená",J142,0)</f>
        <v>0</v>
      </c>
      <c r="BH142" s="219">
        <f>IF(N142="sníž. přenesená",J142,0)</f>
        <v>0</v>
      </c>
      <c r="BI142" s="219">
        <f>IF(N142="nulová",J142,0)</f>
        <v>0</v>
      </c>
      <c r="BJ142" s="20" t="s">
        <v>78</v>
      </c>
      <c r="BK142" s="219">
        <f>ROUND(I142*H142,2)</f>
        <v>0</v>
      </c>
      <c r="BL142" s="20" t="s">
        <v>324</v>
      </c>
      <c r="BM142" s="20" t="s">
        <v>335</v>
      </c>
    </row>
    <row r="143" s="9" customFormat="1" ht="29.88" customHeight="1">
      <c r="B143" s="194"/>
      <c r="C143" s="195"/>
      <c r="D143" s="196" t="s">
        <v>69</v>
      </c>
      <c r="E143" s="244" t="s">
        <v>336</v>
      </c>
      <c r="F143" s="244" t="s">
        <v>337</v>
      </c>
      <c r="G143" s="195"/>
      <c r="H143" s="195"/>
      <c r="I143" s="198"/>
      <c r="J143" s="245">
        <f>BK143</f>
        <v>0</v>
      </c>
      <c r="K143" s="195"/>
      <c r="L143" s="200"/>
      <c r="M143" s="201"/>
      <c r="N143" s="202"/>
      <c r="O143" s="202"/>
      <c r="P143" s="203">
        <f>SUM(P144:P146)</f>
        <v>0</v>
      </c>
      <c r="Q143" s="202"/>
      <c r="R143" s="203">
        <f>SUM(R144:R146)</f>
        <v>0</v>
      </c>
      <c r="S143" s="202"/>
      <c r="T143" s="204">
        <f>SUM(T144:T146)</f>
        <v>0</v>
      </c>
      <c r="AR143" s="205" t="s">
        <v>136</v>
      </c>
      <c r="AT143" s="206" t="s">
        <v>69</v>
      </c>
      <c r="AU143" s="206" t="s">
        <v>78</v>
      </c>
      <c r="AY143" s="205" t="s">
        <v>117</v>
      </c>
      <c r="BK143" s="207">
        <f>SUM(BK144:BK146)</f>
        <v>0</v>
      </c>
    </row>
    <row r="144" s="1" customFormat="1" ht="16.5" customHeight="1">
      <c r="B144" s="42"/>
      <c r="C144" s="208" t="s">
        <v>338</v>
      </c>
      <c r="D144" s="208" t="s">
        <v>118</v>
      </c>
      <c r="E144" s="209" t="s">
        <v>339</v>
      </c>
      <c r="F144" s="210" t="s">
        <v>340</v>
      </c>
      <c r="G144" s="211" t="s">
        <v>323</v>
      </c>
      <c r="H144" s="212">
        <v>1</v>
      </c>
      <c r="I144" s="213"/>
      <c r="J144" s="214">
        <f>ROUND(I144*H144,2)</f>
        <v>0</v>
      </c>
      <c r="K144" s="210" t="s">
        <v>21</v>
      </c>
      <c r="L144" s="68"/>
      <c r="M144" s="215" t="s">
        <v>21</v>
      </c>
      <c r="N144" s="216" t="s">
        <v>41</v>
      </c>
      <c r="O144" s="43"/>
      <c r="P144" s="217">
        <f>O144*H144</f>
        <v>0</v>
      </c>
      <c r="Q144" s="217">
        <v>0</v>
      </c>
      <c r="R144" s="217">
        <f>Q144*H144</f>
        <v>0</v>
      </c>
      <c r="S144" s="217">
        <v>0</v>
      </c>
      <c r="T144" s="218">
        <f>S144*H144</f>
        <v>0</v>
      </c>
      <c r="AR144" s="20" t="s">
        <v>324</v>
      </c>
      <c r="AT144" s="20" t="s">
        <v>118</v>
      </c>
      <c r="AU144" s="20" t="s">
        <v>80</v>
      </c>
      <c r="AY144" s="20" t="s">
        <v>117</v>
      </c>
      <c r="BE144" s="219">
        <f>IF(N144="základní",J144,0)</f>
        <v>0</v>
      </c>
      <c r="BF144" s="219">
        <f>IF(N144="snížená",J144,0)</f>
        <v>0</v>
      </c>
      <c r="BG144" s="219">
        <f>IF(N144="zákl. přenesená",J144,0)</f>
        <v>0</v>
      </c>
      <c r="BH144" s="219">
        <f>IF(N144="sníž. přenesená",J144,0)</f>
        <v>0</v>
      </c>
      <c r="BI144" s="219">
        <f>IF(N144="nulová",J144,0)</f>
        <v>0</v>
      </c>
      <c r="BJ144" s="20" t="s">
        <v>78</v>
      </c>
      <c r="BK144" s="219">
        <f>ROUND(I144*H144,2)</f>
        <v>0</v>
      </c>
      <c r="BL144" s="20" t="s">
        <v>324</v>
      </c>
      <c r="BM144" s="20" t="s">
        <v>341</v>
      </c>
    </row>
    <row r="145" s="1" customFormat="1" ht="16.5" customHeight="1">
      <c r="B145" s="42"/>
      <c r="C145" s="208" t="s">
        <v>342</v>
      </c>
      <c r="D145" s="208" t="s">
        <v>118</v>
      </c>
      <c r="E145" s="209" t="s">
        <v>343</v>
      </c>
      <c r="F145" s="210" t="s">
        <v>340</v>
      </c>
      <c r="G145" s="211" t="s">
        <v>323</v>
      </c>
      <c r="H145" s="212">
        <v>1</v>
      </c>
      <c r="I145" s="213"/>
      <c r="J145" s="214">
        <f>ROUND(I145*H145,2)</f>
        <v>0</v>
      </c>
      <c r="K145" s="210" t="s">
        <v>21</v>
      </c>
      <c r="L145" s="68"/>
      <c r="M145" s="215" t="s">
        <v>21</v>
      </c>
      <c r="N145" s="216" t="s">
        <v>41</v>
      </c>
      <c r="O145" s="43"/>
      <c r="P145" s="217">
        <f>O145*H145</f>
        <v>0</v>
      </c>
      <c r="Q145" s="217">
        <v>0</v>
      </c>
      <c r="R145" s="217">
        <f>Q145*H145</f>
        <v>0</v>
      </c>
      <c r="S145" s="217">
        <v>0</v>
      </c>
      <c r="T145" s="218">
        <f>S145*H145</f>
        <v>0</v>
      </c>
      <c r="AR145" s="20" t="s">
        <v>324</v>
      </c>
      <c r="AT145" s="20" t="s">
        <v>118</v>
      </c>
      <c r="AU145" s="20" t="s">
        <v>80</v>
      </c>
      <c r="AY145" s="20" t="s">
        <v>117</v>
      </c>
      <c r="BE145" s="219">
        <f>IF(N145="základní",J145,0)</f>
        <v>0</v>
      </c>
      <c r="BF145" s="219">
        <f>IF(N145="snížená",J145,0)</f>
        <v>0</v>
      </c>
      <c r="BG145" s="219">
        <f>IF(N145="zákl. přenesená",J145,0)</f>
        <v>0</v>
      </c>
      <c r="BH145" s="219">
        <f>IF(N145="sníž. přenesená",J145,0)</f>
        <v>0</v>
      </c>
      <c r="BI145" s="219">
        <f>IF(N145="nulová",J145,0)</f>
        <v>0</v>
      </c>
      <c r="BJ145" s="20" t="s">
        <v>78</v>
      </c>
      <c r="BK145" s="219">
        <f>ROUND(I145*H145,2)</f>
        <v>0</v>
      </c>
      <c r="BL145" s="20" t="s">
        <v>324</v>
      </c>
      <c r="BM145" s="20" t="s">
        <v>344</v>
      </c>
    </row>
    <row r="146" s="1" customFormat="1" ht="16.5" customHeight="1">
      <c r="B146" s="42"/>
      <c r="C146" s="208" t="s">
        <v>345</v>
      </c>
      <c r="D146" s="208" t="s">
        <v>118</v>
      </c>
      <c r="E146" s="209" t="s">
        <v>346</v>
      </c>
      <c r="F146" s="210" t="s">
        <v>340</v>
      </c>
      <c r="G146" s="211" t="s">
        <v>323</v>
      </c>
      <c r="H146" s="212">
        <v>1</v>
      </c>
      <c r="I146" s="213"/>
      <c r="J146" s="214">
        <f>ROUND(I146*H146,2)</f>
        <v>0</v>
      </c>
      <c r="K146" s="210" t="s">
        <v>21</v>
      </c>
      <c r="L146" s="68"/>
      <c r="M146" s="215" t="s">
        <v>21</v>
      </c>
      <c r="N146" s="216" t="s">
        <v>41</v>
      </c>
      <c r="O146" s="43"/>
      <c r="P146" s="217">
        <f>O146*H146</f>
        <v>0</v>
      </c>
      <c r="Q146" s="217">
        <v>0</v>
      </c>
      <c r="R146" s="217">
        <f>Q146*H146</f>
        <v>0</v>
      </c>
      <c r="S146" s="217">
        <v>0</v>
      </c>
      <c r="T146" s="218">
        <f>S146*H146</f>
        <v>0</v>
      </c>
      <c r="AR146" s="20" t="s">
        <v>324</v>
      </c>
      <c r="AT146" s="20" t="s">
        <v>118</v>
      </c>
      <c r="AU146" s="20" t="s">
        <v>80</v>
      </c>
      <c r="AY146" s="20" t="s">
        <v>117</v>
      </c>
      <c r="BE146" s="219">
        <f>IF(N146="základní",J146,0)</f>
        <v>0</v>
      </c>
      <c r="BF146" s="219">
        <f>IF(N146="snížená",J146,0)</f>
        <v>0</v>
      </c>
      <c r="BG146" s="219">
        <f>IF(N146="zákl. přenesená",J146,0)</f>
        <v>0</v>
      </c>
      <c r="BH146" s="219">
        <f>IF(N146="sníž. přenesená",J146,0)</f>
        <v>0</v>
      </c>
      <c r="BI146" s="219">
        <f>IF(N146="nulová",J146,0)</f>
        <v>0</v>
      </c>
      <c r="BJ146" s="20" t="s">
        <v>78</v>
      </c>
      <c r="BK146" s="219">
        <f>ROUND(I146*H146,2)</f>
        <v>0</v>
      </c>
      <c r="BL146" s="20" t="s">
        <v>324</v>
      </c>
      <c r="BM146" s="20" t="s">
        <v>347</v>
      </c>
    </row>
    <row r="147" s="9" customFormat="1" ht="29.88" customHeight="1">
      <c r="B147" s="194"/>
      <c r="C147" s="195"/>
      <c r="D147" s="196" t="s">
        <v>69</v>
      </c>
      <c r="E147" s="244" t="s">
        <v>348</v>
      </c>
      <c r="F147" s="244" t="s">
        <v>349</v>
      </c>
      <c r="G147" s="195"/>
      <c r="H147" s="195"/>
      <c r="I147" s="198"/>
      <c r="J147" s="245">
        <f>BK147</f>
        <v>0</v>
      </c>
      <c r="K147" s="195"/>
      <c r="L147" s="200"/>
      <c r="M147" s="201"/>
      <c r="N147" s="202"/>
      <c r="O147" s="202"/>
      <c r="P147" s="203">
        <f>SUM(P148:P149)</f>
        <v>0</v>
      </c>
      <c r="Q147" s="202"/>
      <c r="R147" s="203">
        <f>SUM(R148:R149)</f>
        <v>0</v>
      </c>
      <c r="S147" s="202"/>
      <c r="T147" s="204">
        <f>SUM(T148:T149)</f>
        <v>0</v>
      </c>
      <c r="AR147" s="205" t="s">
        <v>136</v>
      </c>
      <c r="AT147" s="206" t="s">
        <v>69</v>
      </c>
      <c r="AU147" s="206" t="s">
        <v>78</v>
      </c>
      <c r="AY147" s="205" t="s">
        <v>117</v>
      </c>
      <c r="BK147" s="207">
        <f>SUM(BK148:BK149)</f>
        <v>0</v>
      </c>
    </row>
    <row r="148" s="1" customFormat="1" ht="16.5" customHeight="1">
      <c r="B148" s="42"/>
      <c r="C148" s="208" t="s">
        <v>249</v>
      </c>
      <c r="D148" s="208" t="s">
        <v>118</v>
      </c>
      <c r="E148" s="209" t="s">
        <v>350</v>
      </c>
      <c r="F148" s="210" t="s">
        <v>349</v>
      </c>
      <c r="G148" s="211" t="s">
        <v>323</v>
      </c>
      <c r="H148" s="212">
        <v>1</v>
      </c>
      <c r="I148" s="213"/>
      <c r="J148" s="214">
        <f>ROUND(I148*H148,2)</f>
        <v>0</v>
      </c>
      <c r="K148" s="210" t="s">
        <v>21</v>
      </c>
      <c r="L148" s="68"/>
      <c r="M148" s="215" t="s">
        <v>21</v>
      </c>
      <c r="N148" s="216" t="s">
        <v>41</v>
      </c>
      <c r="O148" s="43"/>
      <c r="P148" s="217">
        <f>O148*H148</f>
        <v>0</v>
      </c>
      <c r="Q148" s="217">
        <v>0</v>
      </c>
      <c r="R148" s="217">
        <f>Q148*H148</f>
        <v>0</v>
      </c>
      <c r="S148" s="217">
        <v>0</v>
      </c>
      <c r="T148" s="218">
        <f>S148*H148</f>
        <v>0</v>
      </c>
      <c r="AR148" s="20" t="s">
        <v>324</v>
      </c>
      <c r="AT148" s="20" t="s">
        <v>118</v>
      </c>
      <c r="AU148" s="20" t="s">
        <v>80</v>
      </c>
      <c r="AY148" s="20" t="s">
        <v>117</v>
      </c>
      <c r="BE148" s="219">
        <f>IF(N148="základní",J148,0)</f>
        <v>0</v>
      </c>
      <c r="BF148" s="219">
        <f>IF(N148="snížená",J148,0)</f>
        <v>0</v>
      </c>
      <c r="BG148" s="219">
        <f>IF(N148="zákl. přenesená",J148,0)</f>
        <v>0</v>
      </c>
      <c r="BH148" s="219">
        <f>IF(N148="sníž. přenesená",J148,0)</f>
        <v>0</v>
      </c>
      <c r="BI148" s="219">
        <f>IF(N148="nulová",J148,0)</f>
        <v>0</v>
      </c>
      <c r="BJ148" s="20" t="s">
        <v>78</v>
      </c>
      <c r="BK148" s="219">
        <f>ROUND(I148*H148,2)</f>
        <v>0</v>
      </c>
      <c r="BL148" s="20" t="s">
        <v>324</v>
      </c>
      <c r="BM148" s="20" t="s">
        <v>351</v>
      </c>
    </row>
    <row r="149" s="1" customFormat="1" ht="16.5" customHeight="1">
      <c r="B149" s="42"/>
      <c r="C149" s="208" t="s">
        <v>352</v>
      </c>
      <c r="D149" s="208" t="s">
        <v>118</v>
      </c>
      <c r="E149" s="209" t="s">
        <v>353</v>
      </c>
      <c r="F149" s="210" t="s">
        <v>349</v>
      </c>
      <c r="G149" s="211" t="s">
        <v>323</v>
      </c>
      <c r="H149" s="212">
        <v>1</v>
      </c>
      <c r="I149" s="213"/>
      <c r="J149" s="214">
        <f>ROUND(I149*H149,2)</f>
        <v>0</v>
      </c>
      <c r="K149" s="210" t="s">
        <v>21</v>
      </c>
      <c r="L149" s="68"/>
      <c r="M149" s="215" t="s">
        <v>21</v>
      </c>
      <c r="N149" s="223" t="s">
        <v>41</v>
      </c>
      <c r="O149" s="224"/>
      <c r="P149" s="225">
        <f>O149*H149</f>
        <v>0</v>
      </c>
      <c r="Q149" s="225">
        <v>0</v>
      </c>
      <c r="R149" s="225">
        <f>Q149*H149</f>
        <v>0</v>
      </c>
      <c r="S149" s="225">
        <v>0</v>
      </c>
      <c r="T149" s="226">
        <f>S149*H149</f>
        <v>0</v>
      </c>
      <c r="AR149" s="20" t="s">
        <v>324</v>
      </c>
      <c r="AT149" s="20" t="s">
        <v>118</v>
      </c>
      <c r="AU149" s="20" t="s">
        <v>80</v>
      </c>
      <c r="AY149" s="20" t="s">
        <v>117</v>
      </c>
      <c r="BE149" s="219">
        <f>IF(N149="základní",J149,0)</f>
        <v>0</v>
      </c>
      <c r="BF149" s="219">
        <f>IF(N149="snížená",J149,0)</f>
        <v>0</v>
      </c>
      <c r="BG149" s="219">
        <f>IF(N149="zákl. přenesená",J149,0)</f>
        <v>0</v>
      </c>
      <c r="BH149" s="219">
        <f>IF(N149="sníž. přenesená",J149,0)</f>
        <v>0</v>
      </c>
      <c r="BI149" s="219">
        <f>IF(N149="nulová",J149,0)</f>
        <v>0</v>
      </c>
      <c r="BJ149" s="20" t="s">
        <v>78</v>
      </c>
      <c r="BK149" s="219">
        <f>ROUND(I149*H149,2)</f>
        <v>0</v>
      </c>
      <c r="BL149" s="20" t="s">
        <v>324</v>
      </c>
      <c r="BM149" s="20" t="s">
        <v>354</v>
      </c>
    </row>
    <row r="150" s="1" customFormat="1" ht="6.96" customHeight="1">
      <c r="B150" s="63"/>
      <c r="C150" s="64"/>
      <c r="D150" s="64"/>
      <c r="E150" s="64"/>
      <c r="F150" s="64"/>
      <c r="G150" s="64"/>
      <c r="H150" s="64"/>
      <c r="I150" s="162"/>
      <c r="J150" s="64"/>
      <c r="K150" s="64"/>
      <c r="L150" s="68"/>
    </row>
  </sheetData>
  <sheetProtection sheet="1" autoFilter="0" formatColumns="0" formatRows="0" objects="1" scenarios="1" spinCount="100000" saltValue="5HRobMeDw1Ski6eHoEoMjMkt/SGU62IM4PO4O+niShn3eV7Z+0dWmCt0LqQZz8rYgdzLC7Afsd/rpQ5yiufGWQ==" hashValue="aA6A+yeYXPgvvAYT1eRlDJICyVgt2OstiGBAblrluiCzEyD5yk8ysp5rsNjaPzB5fhrg8rv3eNxnCp8xgKFtmA==" algorithmName="SHA-512" password="CC35"/>
  <autoFilter ref="C89:K149"/>
  <mergeCells count="10">
    <mergeCell ref="E7:H7"/>
    <mergeCell ref="E9:H9"/>
    <mergeCell ref="E24:H24"/>
    <mergeCell ref="E45:H45"/>
    <mergeCell ref="E47:H47"/>
    <mergeCell ref="J51:J52"/>
    <mergeCell ref="E80:H80"/>
    <mergeCell ref="E82:H82"/>
    <mergeCell ref="G1:H1"/>
    <mergeCell ref="L2:V2"/>
  </mergeCells>
  <hyperlinks>
    <hyperlink ref="F1:G1" location="C2" display="1) Krycí list soupisu"/>
    <hyperlink ref="G1:H1" location="C54" display="2) Rekapitulace"/>
    <hyperlink ref="J1" location="C89" display="3) Soupis prací"/>
    <hyperlink ref="L1:V1" location="'Rekapitulace stavby'!C2" display="Rekapitulace stavby"/>
  </hyperlinks>
  <pageMargins left="0.5833333" right="0.5833333" top="0.5833333" bottom="0.5833333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>
      <pane activePane="bottomLeft" state="frozen" topLeftCell="A2" ySplit="1"/>
    </sheetView>
  </sheetViews>
  <cols>
    <col min="1" max="1" width="8.33" customWidth="1"/>
    <col min="2" max="2" width="1.67" customWidth="1"/>
    <col min="3" max="3" width="4.17" customWidth="1"/>
    <col min="4" max="4" width="4.33" customWidth="1"/>
    <col min="5" max="5" width="17.17" customWidth="1"/>
    <col min="6" max="6" width="75" customWidth="1"/>
    <col min="7" max="7" width="8.67" customWidth="1"/>
    <col min="8" max="8" width="11.17" customWidth="1"/>
    <col min="9" max="9" width="12.67" style="132" customWidth="1"/>
    <col min="10" max="10" width="23.5" customWidth="1"/>
    <col min="11" max="11" width="15.5" customWidth="1"/>
    <col min="13" max="13" width="9.33" hidden="1"/>
    <col min="14" max="14" width="9.33" hidden="1"/>
    <col min="15" max="15" width="9.33" hidden="1"/>
    <col min="16" max="16" width="9.33" hidden="1"/>
    <col min="17" max="17" width="9.33" hidden="1"/>
    <col min="18" max="18" width="9.33" hidden="1"/>
    <col min="19" max="19" width="8.17" hidden="1" customWidth="1"/>
    <col min="20" max="20" width="29.67" hidden="1" customWidth="1"/>
    <col min="21" max="21" width="16.33" hidden="1" customWidth="1"/>
    <col min="22" max="22" width="12.33" customWidth="1"/>
    <col min="23" max="23" width="16.33" customWidth="1"/>
    <col min="24" max="24" width="12.33" customWidth="1"/>
    <col min="25" max="25" width="15" customWidth="1"/>
    <col min="26" max="26" width="11" customWidth="1"/>
    <col min="27" max="27" width="15" customWidth="1"/>
    <col min="28" max="28" width="16.33" customWidth="1"/>
    <col min="29" max="29" width="11" customWidth="1"/>
    <col min="30" max="30" width="15" customWidth="1"/>
    <col min="31" max="31" width="16.33" customWidth="1"/>
    <col min="44" max="44" width="9.33" hidden="1"/>
    <col min="45" max="45" width="9.33" hidden="1"/>
    <col min="46" max="46" width="9.33" hidden="1"/>
    <col min="47" max="47" width="9.33" hidden="1"/>
    <col min="48" max="48" width="9.33" hidden="1"/>
    <col min="49" max="49" width="9.33" hidden="1"/>
    <col min="50" max="50" width="9.33" hidden="1"/>
    <col min="51" max="51" width="9.33" hidden="1"/>
    <col min="52" max="52" width="9.33" hidden="1"/>
    <col min="53" max="53" width="9.33" hidden="1"/>
    <col min="54" max="54" width="9.33" hidden="1"/>
    <col min="55" max="55" width="9.33" hidden="1"/>
    <col min="56" max="56" width="9.33" hidden="1"/>
    <col min="57" max="57" width="9.33" hidden="1"/>
    <col min="58" max="58" width="9.33" hidden="1"/>
    <col min="59" max="59" width="9.33" hidden="1"/>
    <col min="60" max="60" width="9.33" hidden="1"/>
    <col min="61" max="61" width="9.33" hidden="1"/>
    <col min="62" max="62" width="9.33" hidden="1"/>
    <col min="63" max="63" width="9.33" hidden="1"/>
    <col min="64" max="64" width="9.33" hidden="1"/>
    <col min="65" max="65" width="9.33" hidden="1"/>
  </cols>
  <sheetData>
    <row r="1" ht="21.84" customHeight="1">
      <c r="A1" s="17"/>
      <c r="B1" s="133"/>
      <c r="C1" s="133"/>
      <c r="D1" s="134" t="s">
        <v>1</v>
      </c>
      <c r="E1" s="133"/>
      <c r="F1" s="135" t="s">
        <v>87</v>
      </c>
      <c r="G1" s="135" t="s">
        <v>88</v>
      </c>
      <c r="H1" s="135"/>
      <c r="I1" s="136"/>
      <c r="J1" s="135" t="s">
        <v>89</v>
      </c>
      <c r="K1" s="134" t="s">
        <v>90</v>
      </c>
      <c r="L1" s="135" t="s">
        <v>91</v>
      </c>
      <c r="M1" s="135"/>
      <c r="N1" s="135"/>
      <c r="O1" s="135"/>
      <c r="P1" s="135"/>
      <c r="Q1" s="135"/>
      <c r="R1" s="135"/>
      <c r="S1" s="135"/>
      <c r="T1" s="135"/>
      <c r="U1" s="16"/>
      <c r="V1" s="16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  <c r="BO1" s="17"/>
      <c r="BP1" s="17"/>
      <c r="BQ1" s="17"/>
      <c r="BR1" s="17"/>
    </row>
    <row r="2" ht="36.96" customHeight="1">
      <c r="L2"/>
      <c r="AT2" s="20" t="s">
        <v>86</v>
      </c>
    </row>
    <row r="3" ht="6.96" customHeight="1">
      <c r="B3" s="21"/>
      <c r="C3" s="22"/>
      <c r="D3" s="22"/>
      <c r="E3" s="22"/>
      <c r="F3" s="22"/>
      <c r="G3" s="22"/>
      <c r="H3" s="22"/>
      <c r="I3" s="137"/>
      <c r="J3" s="22"/>
      <c r="K3" s="23"/>
      <c r="AT3" s="20" t="s">
        <v>80</v>
      </c>
    </row>
    <row r="4" ht="36.96" customHeight="1">
      <c r="B4" s="24"/>
      <c r="C4" s="25"/>
      <c r="D4" s="26" t="s">
        <v>92</v>
      </c>
      <c r="E4" s="25"/>
      <c r="F4" s="25"/>
      <c r="G4" s="25"/>
      <c r="H4" s="25"/>
      <c r="I4" s="138"/>
      <c r="J4" s="25"/>
      <c r="K4" s="27"/>
      <c r="M4" s="28" t="s">
        <v>12</v>
      </c>
      <c r="AT4" s="20" t="s">
        <v>6</v>
      </c>
    </row>
    <row r="5" ht="6.96" customHeight="1">
      <c r="B5" s="24"/>
      <c r="C5" s="25"/>
      <c r="D5" s="25"/>
      <c r="E5" s="25"/>
      <c r="F5" s="25"/>
      <c r="G5" s="25"/>
      <c r="H5" s="25"/>
      <c r="I5" s="138"/>
      <c r="J5" s="25"/>
      <c r="K5" s="27"/>
    </row>
    <row r="6">
      <c r="B6" s="24"/>
      <c r="C6" s="25"/>
      <c r="D6" s="36" t="s">
        <v>18</v>
      </c>
      <c r="E6" s="25"/>
      <c r="F6" s="25"/>
      <c r="G6" s="25"/>
      <c r="H6" s="25"/>
      <c r="I6" s="138"/>
      <c r="J6" s="25"/>
      <c r="K6" s="27"/>
    </row>
    <row r="7" ht="16.5" customHeight="1">
      <c r="B7" s="24"/>
      <c r="C7" s="25"/>
      <c r="D7" s="25"/>
      <c r="E7" s="139" t="str">
        <f>'Rekapitulace stavby'!K6</f>
        <v>Zastřešení hřiště - ZŠ u Červených domků, Hodonín</v>
      </c>
      <c r="F7" s="36"/>
      <c r="G7" s="36"/>
      <c r="H7" s="36"/>
      <c r="I7" s="138"/>
      <c r="J7" s="25"/>
      <c r="K7" s="27"/>
    </row>
    <row r="8" s="1" customFormat="1">
      <c r="B8" s="42"/>
      <c r="C8" s="43"/>
      <c r="D8" s="36" t="s">
        <v>93</v>
      </c>
      <c r="E8" s="43"/>
      <c r="F8" s="43"/>
      <c r="G8" s="43"/>
      <c r="H8" s="43"/>
      <c r="I8" s="140"/>
      <c r="J8" s="43"/>
      <c r="K8" s="47"/>
    </row>
    <row r="9" s="1" customFormat="1" ht="36.96" customHeight="1">
      <c r="B9" s="42"/>
      <c r="C9" s="43"/>
      <c r="D9" s="43"/>
      <c r="E9" s="141" t="s">
        <v>355</v>
      </c>
      <c r="F9" s="43"/>
      <c r="G9" s="43"/>
      <c r="H9" s="43"/>
      <c r="I9" s="140"/>
      <c r="J9" s="43"/>
      <c r="K9" s="47"/>
    </row>
    <row r="10" s="1" customFormat="1">
      <c r="B10" s="42"/>
      <c r="C10" s="43"/>
      <c r="D10" s="43"/>
      <c r="E10" s="43"/>
      <c r="F10" s="43"/>
      <c r="G10" s="43"/>
      <c r="H10" s="43"/>
      <c r="I10" s="140"/>
      <c r="J10" s="43"/>
      <c r="K10" s="47"/>
    </row>
    <row r="11" s="1" customFormat="1" ht="14.4" customHeight="1">
      <c r="B11" s="42"/>
      <c r="C11" s="43"/>
      <c r="D11" s="36" t="s">
        <v>20</v>
      </c>
      <c r="E11" s="43"/>
      <c r="F11" s="31" t="s">
        <v>21</v>
      </c>
      <c r="G11" s="43"/>
      <c r="H11" s="43"/>
      <c r="I11" s="142" t="s">
        <v>22</v>
      </c>
      <c r="J11" s="31" t="s">
        <v>21</v>
      </c>
      <c r="K11" s="47"/>
    </row>
    <row r="12" s="1" customFormat="1" ht="14.4" customHeight="1">
      <c r="B12" s="42"/>
      <c r="C12" s="43"/>
      <c r="D12" s="36" t="s">
        <v>23</v>
      </c>
      <c r="E12" s="43"/>
      <c r="F12" s="31" t="s">
        <v>29</v>
      </c>
      <c r="G12" s="43"/>
      <c r="H12" s="43"/>
      <c r="I12" s="142" t="s">
        <v>25</v>
      </c>
      <c r="J12" s="143" t="str">
        <f>'Rekapitulace stavby'!AN8</f>
        <v>16. 10. 2018</v>
      </c>
      <c r="K12" s="47"/>
    </row>
    <row r="13" s="1" customFormat="1" ht="10.8" customHeight="1">
      <c r="B13" s="42"/>
      <c r="C13" s="43"/>
      <c r="D13" s="43"/>
      <c r="E13" s="43"/>
      <c r="F13" s="43"/>
      <c r="G13" s="43"/>
      <c r="H13" s="43"/>
      <c r="I13" s="140"/>
      <c r="J13" s="43"/>
      <c r="K13" s="47"/>
    </row>
    <row r="14" s="1" customFormat="1" ht="14.4" customHeight="1">
      <c r="B14" s="42"/>
      <c r="C14" s="43"/>
      <c r="D14" s="36" t="s">
        <v>27</v>
      </c>
      <c r="E14" s="43"/>
      <c r="F14" s="43"/>
      <c r="G14" s="43"/>
      <c r="H14" s="43"/>
      <c r="I14" s="142" t="s">
        <v>28</v>
      </c>
      <c r="J14" s="31" t="str">
        <f>IF('Rekapitulace stavby'!AN10="","",'Rekapitulace stavby'!AN10)</f>
        <v/>
      </c>
      <c r="K14" s="47"/>
    </row>
    <row r="15" s="1" customFormat="1" ht="18" customHeight="1">
      <c r="B15" s="42"/>
      <c r="C15" s="43"/>
      <c r="D15" s="43"/>
      <c r="E15" s="31" t="str">
        <f>IF('Rekapitulace stavby'!E11="","",'Rekapitulace stavby'!E11)</f>
        <v xml:space="preserve"> </v>
      </c>
      <c r="F15" s="43"/>
      <c r="G15" s="43"/>
      <c r="H15" s="43"/>
      <c r="I15" s="142" t="s">
        <v>30</v>
      </c>
      <c r="J15" s="31" t="str">
        <f>IF('Rekapitulace stavby'!AN11="","",'Rekapitulace stavby'!AN11)</f>
        <v/>
      </c>
      <c r="K15" s="47"/>
    </row>
    <row r="16" s="1" customFormat="1" ht="6.96" customHeight="1">
      <c r="B16" s="42"/>
      <c r="C16" s="43"/>
      <c r="D16" s="43"/>
      <c r="E16" s="43"/>
      <c r="F16" s="43"/>
      <c r="G16" s="43"/>
      <c r="H16" s="43"/>
      <c r="I16" s="140"/>
      <c r="J16" s="43"/>
      <c r="K16" s="47"/>
    </row>
    <row r="17" s="1" customFormat="1" ht="14.4" customHeight="1">
      <c r="B17" s="42"/>
      <c r="C17" s="43"/>
      <c r="D17" s="36" t="s">
        <v>31</v>
      </c>
      <c r="E17" s="43"/>
      <c r="F17" s="43"/>
      <c r="G17" s="43"/>
      <c r="H17" s="43"/>
      <c r="I17" s="142" t="s">
        <v>28</v>
      </c>
      <c r="J17" s="31" t="str">
        <f>IF('Rekapitulace stavby'!AN13="Vyplň údaj","",IF('Rekapitulace stavby'!AN13="","",'Rekapitulace stavby'!AN13))</f>
        <v/>
      </c>
      <c r="K17" s="47"/>
    </row>
    <row r="18" s="1" customFormat="1" ht="18" customHeight="1">
      <c r="B18" s="42"/>
      <c r="C18" s="43"/>
      <c r="D18" s="43"/>
      <c r="E18" s="31" t="str">
        <f>IF('Rekapitulace stavby'!E14="Vyplň údaj","",IF('Rekapitulace stavby'!E14="","",'Rekapitulace stavby'!E14))</f>
        <v/>
      </c>
      <c r="F18" s="43"/>
      <c r="G18" s="43"/>
      <c r="H18" s="43"/>
      <c r="I18" s="142" t="s">
        <v>30</v>
      </c>
      <c r="J18" s="31" t="str">
        <f>IF('Rekapitulace stavby'!AN14="Vyplň údaj","",IF('Rekapitulace stavby'!AN14="","",'Rekapitulace stavby'!AN14))</f>
        <v/>
      </c>
      <c r="K18" s="47"/>
    </row>
    <row r="19" s="1" customFormat="1" ht="6.96" customHeight="1">
      <c r="B19" s="42"/>
      <c r="C19" s="43"/>
      <c r="D19" s="43"/>
      <c r="E19" s="43"/>
      <c r="F19" s="43"/>
      <c r="G19" s="43"/>
      <c r="H19" s="43"/>
      <c r="I19" s="140"/>
      <c r="J19" s="43"/>
      <c r="K19" s="47"/>
    </row>
    <row r="20" s="1" customFormat="1" ht="14.4" customHeight="1">
      <c r="B20" s="42"/>
      <c r="C20" s="43"/>
      <c r="D20" s="36" t="s">
        <v>33</v>
      </c>
      <c r="E20" s="43"/>
      <c r="F20" s="43"/>
      <c r="G20" s="43"/>
      <c r="H20" s="43"/>
      <c r="I20" s="142" t="s">
        <v>28</v>
      </c>
      <c r="J20" s="31" t="str">
        <f>IF('Rekapitulace stavby'!AN16="","",'Rekapitulace stavby'!AN16)</f>
        <v/>
      </c>
      <c r="K20" s="47"/>
    </row>
    <row r="21" s="1" customFormat="1" ht="18" customHeight="1">
      <c r="B21" s="42"/>
      <c r="C21" s="43"/>
      <c r="D21" s="43"/>
      <c r="E21" s="31" t="str">
        <f>IF('Rekapitulace stavby'!E17="","",'Rekapitulace stavby'!E17)</f>
        <v xml:space="preserve"> </v>
      </c>
      <c r="F21" s="43"/>
      <c r="G21" s="43"/>
      <c r="H21" s="43"/>
      <c r="I21" s="142" t="s">
        <v>30</v>
      </c>
      <c r="J21" s="31" t="str">
        <f>IF('Rekapitulace stavby'!AN17="","",'Rekapitulace stavby'!AN17)</f>
        <v/>
      </c>
      <c r="K21" s="47"/>
    </row>
    <row r="22" s="1" customFormat="1" ht="6.96" customHeight="1">
      <c r="B22" s="42"/>
      <c r="C22" s="43"/>
      <c r="D22" s="43"/>
      <c r="E22" s="43"/>
      <c r="F22" s="43"/>
      <c r="G22" s="43"/>
      <c r="H22" s="43"/>
      <c r="I22" s="140"/>
      <c r="J22" s="43"/>
      <c r="K22" s="47"/>
    </row>
    <row r="23" s="1" customFormat="1" ht="14.4" customHeight="1">
      <c r="B23" s="42"/>
      <c r="C23" s="43"/>
      <c r="D23" s="36" t="s">
        <v>35</v>
      </c>
      <c r="E23" s="43"/>
      <c r="F23" s="43"/>
      <c r="G23" s="43"/>
      <c r="H23" s="43"/>
      <c r="I23" s="140"/>
      <c r="J23" s="43"/>
      <c r="K23" s="47"/>
    </row>
    <row r="24" s="6" customFormat="1" ht="16.5" customHeight="1">
      <c r="B24" s="144"/>
      <c r="C24" s="145"/>
      <c r="D24" s="145"/>
      <c r="E24" s="40" t="s">
        <v>21</v>
      </c>
      <c r="F24" s="40"/>
      <c r="G24" s="40"/>
      <c r="H24" s="40"/>
      <c r="I24" s="146"/>
      <c r="J24" s="145"/>
      <c r="K24" s="147"/>
    </row>
    <row r="25" s="1" customFormat="1" ht="6.96" customHeight="1">
      <c r="B25" s="42"/>
      <c r="C25" s="43"/>
      <c r="D25" s="43"/>
      <c r="E25" s="43"/>
      <c r="F25" s="43"/>
      <c r="G25" s="43"/>
      <c r="H25" s="43"/>
      <c r="I25" s="140"/>
      <c r="J25" s="43"/>
      <c r="K25" s="47"/>
    </row>
    <row r="26" s="1" customFormat="1" ht="6.96" customHeight="1">
      <c r="B26" s="42"/>
      <c r="C26" s="43"/>
      <c r="D26" s="102"/>
      <c r="E26" s="102"/>
      <c r="F26" s="102"/>
      <c r="G26" s="102"/>
      <c r="H26" s="102"/>
      <c r="I26" s="148"/>
      <c r="J26" s="102"/>
      <c r="K26" s="149"/>
    </row>
    <row r="27" s="1" customFormat="1" ht="25.44" customHeight="1">
      <c r="B27" s="42"/>
      <c r="C27" s="43"/>
      <c r="D27" s="150" t="s">
        <v>36</v>
      </c>
      <c r="E27" s="43"/>
      <c r="F27" s="43"/>
      <c r="G27" s="43"/>
      <c r="H27" s="43"/>
      <c r="I27" s="140"/>
      <c r="J27" s="151">
        <f>ROUND(J82,2)</f>
        <v>0</v>
      </c>
      <c r="K27" s="47"/>
    </row>
    <row r="28" s="1" customFormat="1" ht="6.96" customHeight="1">
      <c r="B28" s="42"/>
      <c r="C28" s="43"/>
      <c r="D28" s="102"/>
      <c r="E28" s="102"/>
      <c r="F28" s="102"/>
      <c r="G28" s="102"/>
      <c r="H28" s="102"/>
      <c r="I28" s="148"/>
      <c r="J28" s="102"/>
      <c r="K28" s="149"/>
    </row>
    <row r="29" s="1" customFormat="1" ht="14.4" customHeight="1">
      <c r="B29" s="42"/>
      <c r="C29" s="43"/>
      <c r="D29" s="43"/>
      <c r="E29" s="43"/>
      <c r="F29" s="48" t="s">
        <v>38</v>
      </c>
      <c r="G29" s="43"/>
      <c r="H29" s="43"/>
      <c r="I29" s="152" t="s">
        <v>37</v>
      </c>
      <c r="J29" s="48" t="s">
        <v>39</v>
      </c>
      <c r="K29" s="47"/>
    </row>
    <row r="30" s="1" customFormat="1" ht="14.4" customHeight="1">
      <c r="B30" s="42"/>
      <c r="C30" s="43"/>
      <c r="D30" s="51" t="s">
        <v>40</v>
      </c>
      <c r="E30" s="51" t="s">
        <v>41</v>
      </c>
      <c r="F30" s="153">
        <f>ROUND(SUM(BE82:BE125), 2)</f>
        <v>0</v>
      </c>
      <c r="G30" s="43"/>
      <c r="H30" s="43"/>
      <c r="I30" s="154">
        <v>0.20999999999999999</v>
      </c>
      <c r="J30" s="153">
        <f>ROUND(ROUND((SUM(BE82:BE125)), 2)*I30, 2)</f>
        <v>0</v>
      </c>
      <c r="K30" s="47"/>
    </row>
    <row r="31" s="1" customFormat="1" ht="14.4" customHeight="1">
      <c r="B31" s="42"/>
      <c r="C31" s="43"/>
      <c r="D31" s="43"/>
      <c r="E31" s="51" t="s">
        <v>42</v>
      </c>
      <c r="F31" s="153">
        <f>ROUND(SUM(BF82:BF125), 2)</f>
        <v>0</v>
      </c>
      <c r="G31" s="43"/>
      <c r="H31" s="43"/>
      <c r="I31" s="154">
        <v>0.14999999999999999</v>
      </c>
      <c r="J31" s="153">
        <f>ROUND(ROUND((SUM(BF82:BF125)), 2)*I31, 2)</f>
        <v>0</v>
      </c>
      <c r="K31" s="47"/>
    </row>
    <row r="32" hidden="1" s="1" customFormat="1" ht="14.4" customHeight="1">
      <c r="B32" s="42"/>
      <c r="C32" s="43"/>
      <c r="D32" s="43"/>
      <c r="E32" s="51" t="s">
        <v>43</v>
      </c>
      <c r="F32" s="153">
        <f>ROUND(SUM(BG82:BG125), 2)</f>
        <v>0</v>
      </c>
      <c r="G32" s="43"/>
      <c r="H32" s="43"/>
      <c r="I32" s="154">
        <v>0.20999999999999999</v>
      </c>
      <c r="J32" s="153">
        <v>0</v>
      </c>
      <c r="K32" s="47"/>
    </row>
    <row r="33" hidden="1" s="1" customFormat="1" ht="14.4" customHeight="1">
      <c r="B33" s="42"/>
      <c r="C33" s="43"/>
      <c r="D33" s="43"/>
      <c r="E33" s="51" t="s">
        <v>44</v>
      </c>
      <c r="F33" s="153">
        <f>ROUND(SUM(BH82:BH125), 2)</f>
        <v>0</v>
      </c>
      <c r="G33" s="43"/>
      <c r="H33" s="43"/>
      <c r="I33" s="154">
        <v>0.14999999999999999</v>
      </c>
      <c r="J33" s="153">
        <v>0</v>
      </c>
      <c r="K33" s="47"/>
    </row>
    <row r="34" hidden="1" s="1" customFormat="1" ht="14.4" customHeight="1">
      <c r="B34" s="42"/>
      <c r="C34" s="43"/>
      <c r="D34" s="43"/>
      <c r="E34" s="51" t="s">
        <v>45</v>
      </c>
      <c r="F34" s="153">
        <f>ROUND(SUM(BI82:BI125), 2)</f>
        <v>0</v>
      </c>
      <c r="G34" s="43"/>
      <c r="H34" s="43"/>
      <c r="I34" s="154">
        <v>0</v>
      </c>
      <c r="J34" s="153">
        <v>0</v>
      </c>
      <c r="K34" s="47"/>
    </row>
    <row r="35" s="1" customFormat="1" ht="6.96" customHeight="1">
      <c r="B35" s="42"/>
      <c r="C35" s="43"/>
      <c r="D35" s="43"/>
      <c r="E35" s="43"/>
      <c r="F35" s="43"/>
      <c r="G35" s="43"/>
      <c r="H35" s="43"/>
      <c r="I35" s="140"/>
      <c r="J35" s="43"/>
      <c r="K35" s="47"/>
    </row>
    <row r="36" s="1" customFormat="1" ht="25.44" customHeight="1">
      <c r="B36" s="42"/>
      <c r="C36" s="155"/>
      <c r="D36" s="156" t="s">
        <v>46</v>
      </c>
      <c r="E36" s="94"/>
      <c r="F36" s="94"/>
      <c r="G36" s="157" t="s">
        <v>47</v>
      </c>
      <c r="H36" s="158" t="s">
        <v>48</v>
      </c>
      <c r="I36" s="159"/>
      <c r="J36" s="160">
        <f>SUM(J27:J34)</f>
        <v>0</v>
      </c>
      <c r="K36" s="161"/>
    </row>
    <row r="37" s="1" customFormat="1" ht="14.4" customHeight="1">
      <c r="B37" s="63"/>
      <c r="C37" s="64"/>
      <c r="D37" s="64"/>
      <c r="E37" s="64"/>
      <c r="F37" s="64"/>
      <c r="G37" s="64"/>
      <c r="H37" s="64"/>
      <c r="I37" s="162"/>
      <c r="J37" s="64"/>
      <c r="K37" s="65"/>
    </row>
    <row r="41" s="1" customFormat="1" ht="6.96" customHeight="1">
      <c r="B41" s="163"/>
      <c r="C41" s="164"/>
      <c r="D41" s="164"/>
      <c r="E41" s="164"/>
      <c r="F41" s="164"/>
      <c r="G41" s="164"/>
      <c r="H41" s="164"/>
      <c r="I41" s="165"/>
      <c r="J41" s="164"/>
      <c r="K41" s="166"/>
    </row>
    <row r="42" s="1" customFormat="1" ht="36.96" customHeight="1">
      <c r="B42" s="42"/>
      <c r="C42" s="26" t="s">
        <v>95</v>
      </c>
      <c r="D42" s="43"/>
      <c r="E42" s="43"/>
      <c r="F42" s="43"/>
      <c r="G42" s="43"/>
      <c r="H42" s="43"/>
      <c r="I42" s="140"/>
      <c r="J42" s="43"/>
      <c r="K42" s="47"/>
    </row>
    <row r="43" s="1" customFormat="1" ht="6.96" customHeight="1">
      <c r="B43" s="42"/>
      <c r="C43" s="43"/>
      <c r="D43" s="43"/>
      <c r="E43" s="43"/>
      <c r="F43" s="43"/>
      <c r="G43" s="43"/>
      <c r="H43" s="43"/>
      <c r="I43" s="140"/>
      <c r="J43" s="43"/>
      <c r="K43" s="47"/>
    </row>
    <row r="44" s="1" customFormat="1" ht="14.4" customHeight="1">
      <c r="B44" s="42"/>
      <c r="C44" s="36" t="s">
        <v>18</v>
      </c>
      <c r="D44" s="43"/>
      <c r="E44" s="43"/>
      <c r="F44" s="43"/>
      <c r="G44" s="43"/>
      <c r="H44" s="43"/>
      <c r="I44" s="140"/>
      <c r="J44" s="43"/>
      <c r="K44" s="47"/>
    </row>
    <row r="45" s="1" customFormat="1" ht="16.5" customHeight="1">
      <c r="B45" s="42"/>
      <c r="C45" s="43"/>
      <c r="D45" s="43"/>
      <c r="E45" s="139" t="str">
        <f>E7</f>
        <v>Zastřešení hřiště - ZŠ u Červených domků, Hodonín</v>
      </c>
      <c r="F45" s="36"/>
      <c r="G45" s="36"/>
      <c r="H45" s="36"/>
      <c r="I45" s="140"/>
      <c r="J45" s="43"/>
      <c r="K45" s="47"/>
    </row>
    <row r="46" s="1" customFormat="1" ht="14.4" customHeight="1">
      <c r="B46" s="42"/>
      <c r="C46" s="36" t="s">
        <v>93</v>
      </c>
      <c r="D46" s="43"/>
      <c r="E46" s="43"/>
      <c r="F46" s="43"/>
      <c r="G46" s="43"/>
      <c r="H46" s="43"/>
      <c r="I46" s="140"/>
      <c r="J46" s="43"/>
      <c r="K46" s="47"/>
    </row>
    <row r="47" s="1" customFormat="1" ht="17.25" customHeight="1">
      <c r="B47" s="42"/>
      <c r="C47" s="43"/>
      <c r="D47" s="43"/>
      <c r="E47" s="141" t="str">
        <f>E9</f>
        <v>03 - SO 03 - Nová přípojka plynu, Areálový rozvod plynu</v>
      </c>
      <c r="F47" s="43"/>
      <c r="G47" s="43"/>
      <c r="H47" s="43"/>
      <c r="I47" s="140"/>
      <c r="J47" s="43"/>
      <c r="K47" s="47"/>
    </row>
    <row r="48" s="1" customFormat="1" ht="6.96" customHeight="1">
      <c r="B48" s="42"/>
      <c r="C48" s="43"/>
      <c r="D48" s="43"/>
      <c r="E48" s="43"/>
      <c r="F48" s="43"/>
      <c r="G48" s="43"/>
      <c r="H48" s="43"/>
      <c r="I48" s="140"/>
      <c r="J48" s="43"/>
      <c r="K48" s="47"/>
    </row>
    <row r="49" s="1" customFormat="1" ht="18" customHeight="1">
      <c r="B49" s="42"/>
      <c r="C49" s="36" t="s">
        <v>23</v>
      </c>
      <c r="D49" s="43"/>
      <c r="E49" s="43"/>
      <c r="F49" s="31" t="str">
        <f>F12</f>
        <v xml:space="preserve"> </v>
      </c>
      <c r="G49" s="43"/>
      <c r="H49" s="43"/>
      <c r="I49" s="142" t="s">
        <v>25</v>
      </c>
      <c r="J49" s="143" t="str">
        <f>IF(J12="","",J12)</f>
        <v>16. 10. 2018</v>
      </c>
      <c r="K49" s="47"/>
    </row>
    <row r="50" s="1" customFormat="1" ht="6.96" customHeight="1">
      <c r="B50" s="42"/>
      <c r="C50" s="43"/>
      <c r="D50" s="43"/>
      <c r="E50" s="43"/>
      <c r="F50" s="43"/>
      <c r="G50" s="43"/>
      <c r="H50" s="43"/>
      <c r="I50" s="140"/>
      <c r="J50" s="43"/>
      <c r="K50" s="47"/>
    </row>
    <row r="51" s="1" customFormat="1">
      <c r="B51" s="42"/>
      <c r="C51" s="36" t="s">
        <v>27</v>
      </c>
      <c r="D51" s="43"/>
      <c r="E51" s="43"/>
      <c r="F51" s="31" t="str">
        <f>E15</f>
        <v xml:space="preserve"> </v>
      </c>
      <c r="G51" s="43"/>
      <c r="H51" s="43"/>
      <c r="I51" s="142" t="s">
        <v>33</v>
      </c>
      <c r="J51" s="40" t="str">
        <f>E21</f>
        <v xml:space="preserve"> </v>
      </c>
      <c r="K51" s="47"/>
    </row>
    <row r="52" s="1" customFormat="1" ht="14.4" customHeight="1">
      <c r="B52" s="42"/>
      <c r="C52" s="36" t="s">
        <v>31</v>
      </c>
      <c r="D52" s="43"/>
      <c r="E52" s="43"/>
      <c r="F52" s="31" t="str">
        <f>IF(E18="","",E18)</f>
        <v/>
      </c>
      <c r="G52" s="43"/>
      <c r="H52" s="43"/>
      <c r="I52" s="140"/>
      <c r="J52" s="167"/>
      <c r="K52" s="47"/>
    </row>
    <row r="53" s="1" customFormat="1" ht="10.32" customHeight="1">
      <c r="B53" s="42"/>
      <c r="C53" s="43"/>
      <c r="D53" s="43"/>
      <c r="E53" s="43"/>
      <c r="F53" s="43"/>
      <c r="G53" s="43"/>
      <c r="H53" s="43"/>
      <c r="I53" s="140"/>
      <c r="J53" s="43"/>
      <c r="K53" s="47"/>
    </row>
    <row r="54" s="1" customFormat="1" ht="29.28" customHeight="1">
      <c r="B54" s="42"/>
      <c r="C54" s="168" t="s">
        <v>96</v>
      </c>
      <c r="D54" s="155"/>
      <c r="E54" s="155"/>
      <c r="F54" s="155"/>
      <c r="G54" s="155"/>
      <c r="H54" s="155"/>
      <c r="I54" s="169"/>
      <c r="J54" s="170" t="s">
        <v>97</v>
      </c>
      <c r="K54" s="171"/>
    </row>
    <row r="55" s="1" customFormat="1" ht="10.32" customHeight="1">
      <c r="B55" s="42"/>
      <c r="C55" s="43"/>
      <c r="D55" s="43"/>
      <c r="E55" s="43"/>
      <c r="F55" s="43"/>
      <c r="G55" s="43"/>
      <c r="H55" s="43"/>
      <c r="I55" s="140"/>
      <c r="J55" s="43"/>
      <c r="K55" s="47"/>
    </row>
    <row r="56" s="1" customFormat="1" ht="29.28" customHeight="1">
      <c r="B56" s="42"/>
      <c r="C56" s="172" t="s">
        <v>98</v>
      </c>
      <c r="D56" s="43"/>
      <c r="E56" s="43"/>
      <c r="F56" s="43"/>
      <c r="G56" s="43"/>
      <c r="H56" s="43"/>
      <c r="I56" s="140"/>
      <c r="J56" s="151">
        <f>J82</f>
        <v>0</v>
      </c>
      <c r="K56" s="47"/>
      <c r="AU56" s="20" t="s">
        <v>99</v>
      </c>
    </row>
    <row r="57" s="7" customFormat="1" ht="24.96" customHeight="1">
      <c r="B57" s="173"/>
      <c r="C57" s="174"/>
      <c r="D57" s="175" t="s">
        <v>356</v>
      </c>
      <c r="E57" s="176"/>
      <c r="F57" s="176"/>
      <c r="G57" s="176"/>
      <c r="H57" s="176"/>
      <c r="I57" s="177"/>
      <c r="J57" s="178">
        <f>J83</f>
        <v>0</v>
      </c>
      <c r="K57" s="179"/>
    </row>
    <row r="58" s="7" customFormat="1" ht="24.96" customHeight="1">
      <c r="B58" s="173"/>
      <c r="C58" s="174"/>
      <c r="D58" s="175" t="s">
        <v>357</v>
      </c>
      <c r="E58" s="176"/>
      <c r="F58" s="176"/>
      <c r="G58" s="176"/>
      <c r="H58" s="176"/>
      <c r="I58" s="177"/>
      <c r="J58" s="178">
        <f>J93</f>
        <v>0</v>
      </c>
      <c r="K58" s="179"/>
    </row>
    <row r="59" s="7" customFormat="1" ht="24.96" customHeight="1">
      <c r="B59" s="173"/>
      <c r="C59" s="174"/>
      <c r="D59" s="175" t="s">
        <v>358</v>
      </c>
      <c r="E59" s="176"/>
      <c r="F59" s="176"/>
      <c r="G59" s="176"/>
      <c r="H59" s="176"/>
      <c r="I59" s="177"/>
      <c r="J59" s="178">
        <f>J95</f>
        <v>0</v>
      </c>
      <c r="K59" s="179"/>
    </row>
    <row r="60" s="7" customFormat="1" ht="24.96" customHeight="1">
      <c r="B60" s="173"/>
      <c r="C60" s="174"/>
      <c r="D60" s="175" t="s">
        <v>359</v>
      </c>
      <c r="E60" s="176"/>
      <c r="F60" s="176"/>
      <c r="G60" s="176"/>
      <c r="H60" s="176"/>
      <c r="I60" s="177"/>
      <c r="J60" s="178">
        <f>J119</f>
        <v>0</v>
      </c>
      <c r="K60" s="179"/>
    </row>
    <row r="61" s="7" customFormat="1" ht="24.96" customHeight="1">
      <c r="B61" s="173"/>
      <c r="C61" s="174"/>
      <c r="D61" s="175" t="s">
        <v>360</v>
      </c>
      <c r="E61" s="176"/>
      <c r="F61" s="176"/>
      <c r="G61" s="176"/>
      <c r="H61" s="176"/>
      <c r="I61" s="177"/>
      <c r="J61" s="178">
        <f>J121</f>
        <v>0</v>
      </c>
      <c r="K61" s="179"/>
    </row>
    <row r="62" s="7" customFormat="1" ht="24.96" customHeight="1">
      <c r="B62" s="173"/>
      <c r="C62" s="174"/>
      <c r="D62" s="175" t="s">
        <v>361</v>
      </c>
      <c r="E62" s="176"/>
      <c r="F62" s="176"/>
      <c r="G62" s="176"/>
      <c r="H62" s="176"/>
      <c r="I62" s="177"/>
      <c r="J62" s="178">
        <f>J123</f>
        <v>0</v>
      </c>
      <c r="K62" s="179"/>
    </row>
    <row r="63" s="1" customFormat="1" ht="21.84" customHeight="1">
      <c r="B63" s="42"/>
      <c r="C63" s="43"/>
      <c r="D63" s="43"/>
      <c r="E63" s="43"/>
      <c r="F63" s="43"/>
      <c r="G63" s="43"/>
      <c r="H63" s="43"/>
      <c r="I63" s="140"/>
      <c r="J63" s="43"/>
      <c r="K63" s="47"/>
    </row>
    <row r="64" s="1" customFormat="1" ht="6.96" customHeight="1">
      <c r="B64" s="63"/>
      <c r="C64" s="64"/>
      <c r="D64" s="64"/>
      <c r="E64" s="64"/>
      <c r="F64" s="64"/>
      <c r="G64" s="64"/>
      <c r="H64" s="64"/>
      <c r="I64" s="162"/>
      <c r="J64" s="64"/>
      <c r="K64" s="65"/>
    </row>
    <row r="68" s="1" customFormat="1" ht="6.96" customHeight="1">
      <c r="B68" s="66"/>
      <c r="C68" s="67"/>
      <c r="D68" s="67"/>
      <c r="E68" s="67"/>
      <c r="F68" s="67"/>
      <c r="G68" s="67"/>
      <c r="H68" s="67"/>
      <c r="I68" s="165"/>
      <c r="J68" s="67"/>
      <c r="K68" s="67"/>
      <c r="L68" s="68"/>
    </row>
    <row r="69" s="1" customFormat="1" ht="36.96" customHeight="1">
      <c r="B69" s="42"/>
      <c r="C69" s="69" t="s">
        <v>101</v>
      </c>
      <c r="D69" s="70"/>
      <c r="E69" s="70"/>
      <c r="F69" s="70"/>
      <c r="G69" s="70"/>
      <c r="H69" s="70"/>
      <c r="I69" s="180"/>
      <c r="J69" s="70"/>
      <c r="K69" s="70"/>
      <c r="L69" s="68"/>
    </row>
    <row r="70" s="1" customFormat="1" ht="6.96" customHeight="1">
      <c r="B70" s="42"/>
      <c r="C70" s="70"/>
      <c r="D70" s="70"/>
      <c r="E70" s="70"/>
      <c r="F70" s="70"/>
      <c r="G70" s="70"/>
      <c r="H70" s="70"/>
      <c r="I70" s="180"/>
      <c r="J70" s="70"/>
      <c r="K70" s="70"/>
      <c r="L70" s="68"/>
    </row>
    <row r="71" s="1" customFormat="1" ht="14.4" customHeight="1">
      <c r="B71" s="42"/>
      <c r="C71" s="72" t="s">
        <v>18</v>
      </c>
      <c r="D71" s="70"/>
      <c r="E71" s="70"/>
      <c r="F71" s="70"/>
      <c r="G71" s="70"/>
      <c r="H71" s="70"/>
      <c r="I71" s="180"/>
      <c r="J71" s="70"/>
      <c r="K71" s="70"/>
      <c r="L71" s="68"/>
    </row>
    <row r="72" s="1" customFormat="1" ht="16.5" customHeight="1">
      <c r="B72" s="42"/>
      <c r="C72" s="70"/>
      <c r="D72" s="70"/>
      <c r="E72" s="181" t="str">
        <f>E7</f>
        <v>Zastřešení hřiště - ZŠ u Červených domků, Hodonín</v>
      </c>
      <c r="F72" s="72"/>
      <c r="G72" s="72"/>
      <c r="H72" s="72"/>
      <c r="I72" s="180"/>
      <c r="J72" s="70"/>
      <c r="K72" s="70"/>
      <c r="L72" s="68"/>
    </row>
    <row r="73" s="1" customFormat="1" ht="14.4" customHeight="1">
      <c r="B73" s="42"/>
      <c r="C73" s="72" t="s">
        <v>93</v>
      </c>
      <c r="D73" s="70"/>
      <c r="E73" s="70"/>
      <c r="F73" s="70"/>
      <c r="G73" s="70"/>
      <c r="H73" s="70"/>
      <c r="I73" s="180"/>
      <c r="J73" s="70"/>
      <c r="K73" s="70"/>
      <c r="L73" s="68"/>
    </row>
    <row r="74" s="1" customFormat="1" ht="17.25" customHeight="1">
      <c r="B74" s="42"/>
      <c r="C74" s="70"/>
      <c r="D74" s="70"/>
      <c r="E74" s="78" t="str">
        <f>E9</f>
        <v>03 - SO 03 - Nová přípojka plynu, Areálový rozvod plynu</v>
      </c>
      <c r="F74" s="70"/>
      <c r="G74" s="70"/>
      <c r="H74" s="70"/>
      <c r="I74" s="180"/>
      <c r="J74" s="70"/>
      <c r="K74" s="70"/>
      <c r="L74" s="68"/>
    </row>
    <row r="75" s="1" customFormat="1" ht="6.96" customHeight="1">
      <c r="B75" s="42"/>
      <c r="C75" s="70"/>
      <c r="D75" s="70"/>
      <c r="E75" s="70"/>
      <c r="F75" s="70"/>
      <c r="G75" s="70"/>
      <c r="H75" s="70"/>
      <c r="I75" s="180"/>
      <c r="J75" s="70"/>
      <c r="K75" s="70"/>
      <c r="L75" s="68"/>
    </row>
    <row r="76" s="1" customFormat="1" ht="18" customHeight="1">
      <c r="B76" s="42"/>
      <c r="C76" s="72" t="s">
        <v>23</v>
      </c>
      <c r="D76" s="70"/>
      <c r="E76" s="70"/>
      <c r="F76" s="182" t="str">
        <f>F12</f>
        <v xml:space="preserve"> </v>
      </c>
      <c r="G76" s="70"/>
      <c r="H76" s="70"/>
      <c r="I76" s="183" t="s">
        <v>25</v>
      </c>
      <c r="J76" s="81" t="str">
        <f>IF(J12="","",J12)</f>
        <v>16. 10. 2018</v>
      </c>
      <c r="K76" s="70"/>
      <c r="L76" s="68"/>
    </row>
    <row r="77" s="1" customFormat="1" ht="6.96" customHeight="1">
      <c r="B77" s="42"/>
      <c r="C77" s="70"/>
      <c r="D77" s="70"/>
      <c r="E77" s="70"/>
      <c r="F77" s="70"/>
      <c r="G77" s="70"/>
      <c r="H77" s="70"/>
      <c r="I77" s="180"/>
      <c r="J77" s="70"/>
      <c r="K77" s="70"/>
      <c r="L77" s="68"/>
    </row>
    <row r="78" s="1" customFormat="1">
      <c r="B78" s="42"/>
      <c r="C78" s="72" t="s">
        <v>27</v>
      </c>
      <c r="D78" s="70"/>
      <c r="E78" s="70"/>
      <c r="F78" s="182" t="str">
        <f>E15</f>
        <v xml:space="preserve"> </v>
      </c>
      <c r="G78" s="70"/>
      <c r="H78" s="70"/>
      <c r="I78" s="183" t="s">
        <v>33</v>
      </c>
      <c r="J78" s="182" t="str">
        <f>E21</f>
        <v xml:space="preserve"> </v>
      </c>
      <c r="K78" s="70"/>
      <c r="L78" s="68"/>
    </row>
    <row r="79" s="1" customFormat="1" ht="14.4" customHeight="1">
      <c r="B79" s="42"/>
      <c r="C79" s="72" t="s">
        <v>31</v>
      </c>
      <c r="D79" s="70"/>
      <c r="E79" s="70"/>
      <c r="F79" s="182" t="str">
        <f>IF(E18="","",E18)</f>
        <v/>
      </c>
      <c r="G79" s="70"/>
      <c r="H79" s="70"/>
      <c r="I79" s="180"/>
      <c r="J79" s="70"/>
      <c r="K79" s="70"/>
      <c r="L79" s="68"/>
    </row>
    <row r="80" s="1" customFormat="1" ht="10.32" customHeight="1">
      <c r="B80" s="42"/>
      <c r="C80" s="70"/>
      <c r="D80" s="70"/>
      <c r="E80" s="70"/>
      <c r="F80" s="70"/>
      <c r="G80" s="70"/>
      <c r="H80" s="70"/>
      <c r="I80" s="180"/>
      <c r="J80" s="70"/>
      <c r="K80" s="70"/>
      <c r="L80" s="68"/>
    </row>
    <row r="81" s="8" customFormat="1" ht="29.28" customHeight="1">
      <c r="B81" s="184"/>
      <c r="C81" s="185" t="s">
        <v>102</v>
      </c>
      <c r="D81" s="186" t="s">
        <v>55</v>
      </c>
      <c r="E81" s="186" t="s">
        <v>51</v>
      </c>
      <c r="F81" s="186" t="s">
        <v>103</v>
      </c>
      <c r="G81" s="186" t="s">
        <v>104</v>
      </c>
      <c r="H81" s="186" t="s">
        <v>105</v>
      </c>
      <c r="I81" s="187" t="s">
        <v>106</v>
      </c>
      <c r="J81" s="186" t="s">
        <v>97</v>
      </c>
      <c r="K81" s="188" t="s">
        <v>107</v>
      </c>
      <c r="L81" s="189"/>
      <c r="M81" s="98" t="s">
        <v>108</v>
      </c>
      <c r="N81" s="99" t="s">
        <v>40</v>
      </c>
      <c r="O81" s="99" t="s">
        <v>109</v>
      </c>
      <c r="P81" s="99" t="s">
        <v>110</v>
      </c>
      <c r="Q81" s="99" t="s">
        <v>111</v>
      </c>
      <c r="R81" s="99" t="s">
        <v>112</v>
      </c>
      <c r="S81" s="99" t="s">
        <v>113</v>
      </c>
      <c r="T81" s="100" t="s">
        <v>114</v>
      </c>
    </row>
    <row r="82" s="1" customFormat="1" ht="29.28" customHeight="1">
      <c r="B82" s="42"/>
      <c r="C82" s="104" t="s">
        <v>98</v>
      </c>
      <c r="D82" s="70"/>
      <c r="E82" s="70"/>
      <c r="F82" s="70"/>
      <c r="G82" s="70"/>
      <c r="H82" s="70"/>
      <c r="I82" s="180"/>
      <c r="J82" s="190">
        <f>BK82</f>
        <v>0</v>
      </c>
      <c r="K82" s="70"/>
      <c r="L82" s="68"/>
      <c r="M82" s="101"/>
      <c r="N82" s="102"/>
      <c r="O82" s="102"/>
      <c r="P82" s="191">
        <f>P83+P93+P95+P119+P121+P123</f>
        <v>0</v>
      </c>
      <c r="Q82" s="102"/>
      <c r="R82" s="191">
        <f>R83+R93+R95+R119+R121+R123</f>
        <v>0</v>
      </c>
      <c r="S82" s="102"/>
      <c r="T82" s="192">
        <f>T83+T93+T95+T119+T121+T123</f>
        <v>0</v>
      </c>
      <c r="AT82" s="20" t="s">
        <v>69</v>
      </c>
      <c r="AU82" s="20" t="s">
        <v>99</v>
      </c>
      <c r="BK82" s="193">
        <f>BK83+BK93+BK95+BK119+BK121+BK123</f>
        <v>0</v>
      </c>
    </row>
    <row r="83" s="9" customFormat="1" ht="37.44001" customHeight="1">
      <c r="B83" s="194"/>
      <c r="C83" s="195"/>
      <c r="D83" s="196" t="s">
        <v>69</v>
      </c>
      <c r="E83" s="197" t="s">
        <v>78</v>
      </c>
      <c r="F83" s="197" t="s">
        <v>362</v>
      </c>
      <c r="G83" s="195"/>
      <c r="H83" s="195"/>
      <c r="I83" s="198"/>
      <c r="J83" s="199">
        <f>BK83</f>
        <v>0</v>
      </c>
      <c r="K83" s="195"/>
      <c r="L83" s="200"/>
      <c r="M83" s="201"/>
      <c r="N83" s="202"/>
      <c r="O83" s="202"/>
      <c r="P83" s="203">
        <f>SUM(P84:P92)</f>
        <v>0</v>
      </c>
      <c r="Q83" s="202"/>
      <c r="R83" s="203">
        <f>SUM(R84:R92)</f>
        <v>0</v>
      </c>
      <c r="S83" s="202"/>
      <c r="T83" s="204">
        <f>SUM(T84:T92)</f>
        <v>0</v>
      </c>
      <c r="AR83" s="205" t="s">
        <v>78</v>
      </c>
      <c r="AT83" s="206" t="s">
        <v>69</v>
      </c>
      <c r="AU83" s="206" t="s">
        <v>70</v>
      </c>
      <c r="AY83" s="205" t="s">
        <v>117</v>
      </c>
      <c r="BK83" s="207">
        <f>SUM(BK84:BK92)</f>
        <v>0</v>
      </c>
    </row>
    <row r="84" s="1" customFormat="1" ht="16.5" customHeight="1">
      <c r="B84" s="42"/>
      <c r="C84" s="208" t="s">
        <v>78</v>
      </c>
      <c r="D84" s="208" t="s">
        <v>118</v>
      </c>
      <c r="E84" s="209" t="s">
        <v>363</v>
      </c>
      <c r="F84" s="210" t="s">
        <v>364</v>
      </c>
      <c r="G84" s="211" t="s">
        <v>248</v>
      </c>
      <c r="H84" s="212">
        <v>4</v>
      </c>
      <c r="I84" s="213"/>
      <c r="J84" s="214">
        <f>ROUND(I84*H84,2)</f>
        <v>0</v>
      </c>
      <c r="K84" s="210" t="s">
        <v>21</v>
      </c>
      <c r="L84" s="68"/>
      <c r="M84" s="215" t="s">
        <v>21</v>
      </c>
      <c r="N84" s="216" t="s">
        <v>41</v>
      </c>
      <c r="O84" s="43"/>
      <c r="P84" s="217">
        <f>O84*H84</f>
        <v>0</v>
      </c>
      <c r="Q84" s="217">
        <v>0</v>
      </c>
      <c r="R84" s="217">
        <f>Q84*H84</f>
        <v>0</v>
      </c>
      <c r="S84" s="217">
        <v>0</v>
      </c>
      <c r="T84" s="218">
        <f>S84*H84</f>
        <v>0</v>
      </c>
      <c r="AR84" s="20" t="s">
        <v>121</v>
      </c>
      <c r="AT84" s="20" t="s">
        <v>118</v>
      </c>
      <c r="AU84" s="20" t="s">
        <v>78</v>
      </c>
      <c r="AY84" s="20" t="s">
        <v>117</v>
      </c>
      <c r="BE84" s="219">
        <f>IF(N84="základní",J84,0)</f>
        <v>0</v>
      </c>
      <c r="BF84" s="219">
        <f>IF(N84="snížená",J84,0)</f>
        <v>0</v>
      </c>
      <c r="BG84" s="219">
        <f>IF(N84="zákl. přenesená",J84,0)</f>
        <v>0</v>
      </c>
      <c r="BH84" s="219">
        <f>IF(N84="sníž. přenesená",J84,0)</f>
        <v>0</v>
      </c>
      <c r="BI84" s="219">
        <f>IF(N84="nulová",J84,0)</f>
        <v>0</v>
      </c>
      <c r="BJ84" s="20" t="s">
        <v>78</v>
      </c>
      <c r="BK84" s="219">
        <f>ROUND(I84*H84,2)</f>
        <v>0</v>
      </c>
      <c r="BL84" s="20" t="s">
        <v>121</v>
      </c>
      <c r="BM84" s="20" t="s">
        <v>80</v>
      </c>
    </row>
    <row r="85" s="1" customFormat="1" ht="16.5" customHeight="1">
      <c r="B85" s="42"/>
      <c r="C85" s="208" t="s">
        <v>80</v>
      </c>
      <c r="D85" s="208" t="s">
        <v>118</v>
      </c>
      <c r="E85" s="209" t="s">
        <v>365</v>
      </c>
      <c r="F85" s="210" t="s">
        <v>366</v>
      </c>
      <c r="G85" s="211" t="s">
        <v>270</v>
      </c>
      <c r="H85" s="212">
        <v>158.40000000000001</v>
      </c>
      <c r="I85" s="213"/>
      <c r="J85" s="214">
        <f>ROUND(I85*H85,2)</f>
        <v>0</v>
      </c>
      <c r="K85" s="210" t="s">
        <v>21</v>
      </c>
      <c r="L85" s="68"/>
      <c r="M85" s="215" t="s">
        <v>21</v>
      </c>
      <c r="N85" s="216" t="s">
        <v>41</v>
      </c>
      <c r="O85" s="43"/>
      <c r="P85" s="217">
        <f>O85*H85</f>
        <v>0</v>
      </c>
      <c r="Q85" s="217">
        <v>0</v>
      </c>
      <c r="R85" s="217">
        <f>Q85*H85</f>
        <v>0</v>
      </c>
      <c r="S85" s="217">
        <v>0</v>
      </c>
      <c r="T85" s="218">
        <f>S85*H85</f>
        <v>0</v>
      </c>
      <c r="AR85" s="20" t="s">
        <v>121</v>
      </c>
      <c r="AT85" s="20" t="s">
        <v>118</v>
      </c>
      <c r="AU85" s="20" t="s">
        <v>78</v>
      </c>
      <c r="AY85" s="20" t="s">
        <v>117</v>
      </c>
      <c r="BE85" s="219">
        <f>IF(N85="základní",J85,0)</f>
        <v>0</v>
      </c>
      <c r="BF85" s="219">
        <f>IF(N85="snížená",J85,0)</f>
        <v>0</v>
      </c>
      <c r="BG85" s="219">
        <f>IF(N85="zákl. přenesená",J85,0)</f>
        <v>0</v>
      </c>
      <c r="BH85" s="219">
        <f>IF(N85="sníž. přenesená",J85,0)</f>
        <v>0</v>
      </c>
      <c r="BI85" s="219">
        <f>IF(N85="nulová",J85,0)</f>
        <v>0</v>
      </c>
      <c r="BJ85" s="20" t="s">
        <v>78</v>
      </c>
      <c r="BK85" s="219">
        <f>ROUND(I85*H85,2)</f>
        <v>0</v>
      </c>
      <c r="BL85" s="20" t="s">
        <v>121</v>
      </c>
      <c r="BM85" s="20" t="s">
        <v>121</v>
      </c>
    </row>
    <row r="86" s="1" customFormat="1" ht="16.5" customHeight="1">
      <c r="B86" s="42"/>
      <c r="C86" s="208" t="s">
        <v>128</v>
      </c>
      <c r="D86" s="208" t="s">
        <v>118</v>
      </c>
      <c r="E86" s="209" t="s">
        <v>367</v>
      </c>
      <c r="F86" s="210" t="s">
        <v>368</v>
      </c>
      <c r="G86" s="211" t="s">
        <v>270</v>
      </c>
      <c r="H86" s="212">
        <v>158.40000000000001</v>
      </c>
      <c r="I86" s="213"/>
      <c r="J86" s="214">
        <f>ROUND(I86*H86,2)</f>
        <v>0</v>
      </c>
      <c r="K86" s="210" t="s">
        <v>21</v>
      </c>
      <c r="L86" s="68"/>
      <c r="M86" s="215" t="s">
        <v>21</v>
      </c>
      <c r="N86" s="216" t="s">
        <v>41</v>
      </c>
      <c r="O86" s="43"/>
      <c r="P86" s="217">
        <f>O86*H86</f>
        <v>0</v>
      </c>
      <c r="Q86" s="217">
        <v>0</v>
      </c>
      <c r="R86" s="217">
        <f>Q86*H86</f>
        <v>0</v>
      </c>
      <c r="S86" s="217">
        <v>0</v>
      </c>
      <c r="T86" s="218">
        <f>S86*H86</f>
        <v>0</v>
      </c>
      <c r="AR86" s="20" t="s">
        <v>121</v>
      </c>
      <c r="AT86" s="20" t="s">
        <v>118</v>
      </c>
      <c r="AU86" s="20" t="s">
        <v>78</v>
      </c>
      <c r="AY86" s="20" t="s">
        <v>117</v>
      </c>
      <c r="BE86" s="219">
        <f>IF(N86="základní",J86,0)</f>
        <v>0</v>
      </c>
      <c r="BF86" s="219">
        <f>IF(N86="snížená",J86,0)</f>
        <v>0</v>
      </c>
      <c r="BG86" s="219">
        <f>IF(N86="zákl. přenesená",J86,0)</f>
        <v>0</v>
      </c>
      <c r="BH86" s="219">
        <f>IF(N86="sníž. přenesená",J86,0)</f>
        <v>0</v>
      </c>
      <c r="BI86" s="219">
        <f>IF(N86="nulová",J86,0)</f>
        <v>0</v>
      </c>
      <c r="BJ86" s="20" t="s">
        <v>78</v>
      </c>
      <c r="BK86" s="219">
        <f>ROUND(I86*H86,2)</f>
        <v>0</v>
      </c>
      <c r="BL86" s="20" t="s">
        <v>121</v>
      </c>
      <c r="BM86" s="20" t="s">
        <v>141</v>
      </c>
    </row>
    <row r="87" s="1" customFormat="1" ht="16.5" customHeight="1">
      <c r="B87" s="42"/>
      <c r="C87" s="208" t="s">
        <v>121</v>
      </c>
      <c r="D87" s="208" t="s">
        <v>118</v>
      </c>
      <c r="E87" s="209" t="s">
        <v>369</v>
      </c>
      <c r="F87" s="210" t="s">
        <v>370</v>
      </c>
      <c r="G87" s="211" t="s">
        <v>183</v>
      </c>
      <c r="H87" s="212">
        <v>6</v>
      </c>
      <c r="I87" s="213"/>
      <c r="J87" s="214">
        <f>ROUND(I87*H87,2)</f>
        <v>0</v>
      </c>
      <c r="K87" s="210" t="s">
        <v>21</v>
      </c>
      <c r="L87" s="68"/>
      <c r="M87" s="215" t="s">
        <v>21</v>
      </c>
      <c r="N87" s="216" t="s">
        <v>41</v>
      </c>
      <c r="O87" s="43"/>
      <c r="P87" s="217">
        <f>O87*H87</f>
        <v>0</v>
      </c>
      <c r="Q87" s="217">
        <v>0</v>
      </c>
      <c r="R87" s="217">
        <f>Q87*H87</f>
        <v>0</v>
      </c>
      <c r="S87" s="217">
        <v>0</v>
      </c>
      <c r="T87" s="218">
        <f>S87*H87</f>
        <v>0</v>
      </c>
      <c r="AR87" s="20" t="s">
        <v>121</v>
      </c>
      <c r="AT87" s="20" t="s">
        <v>118</v>
      </c>
      <c r="AU87" s="20" t="s">
        <v>78</v>
      </c>
      <c r="AY87" s="20" t="s">
        <v>117</v>
      </c>
      <c r="BE87" s="219">
        <f>IF(N87="základní",J87,0)</f>
        <v>0</v>
      </c>
      <c r="BF87" s="219">
        <f>IF(N87="snížená",J87,0)</f>
        <v>0</v>
      </c>
      <c r="BG87" s="219">
        <f>IF(N87="zákl. přenesená",J87,0)</f>
        <v>0</v>
      </c>
      <c r="BH87" s="219">
        <f>IF(N87="sníž. přenesená",J87,0)</f>
        <v>0</v>
      </c>
      <c r="BI87" s="219">
        <f>IF(N87="nulová",J87,0)</f>
        <v>0</v>
      </c>
      <c r="BJ87" s="20" t="s">
        <v>78</v>
      </c>
      <c r="BK87" s="219">
        <f>ROUND(I87*H87,2)</f>
        <v>0</v>
      </c>
      <c r="BL87" s="20" t="s">
        <v>121</v>
      </c>
      <c r="BM87" s="20" t="s">
        <v>169</v>
      </c>
    </row>
    <row r="88" s="1" customFormat="1" ht="16.5" customHeight="1">
      <c r="B88" s="42"/>
      <c r="C88" s="208" t="s">
        <v>136</v>
      </c>
      <c r="D88" s="208" t="s">
        <v>118</v>
      </c>
      <c r="E88" s="209" t="s">
        <v>371</v>
      </c>
      <c r="F88" s="210" t="s">
        <v>372</v>
      </c>
      <c r="G88" s="211" t="s">
        <v>270</v>
      </c>
      <c r="H88" s="212">
        <v>158.40000000000001</v>
      </c>
      <c r="I88" s="213"/>
      <c r="J88" s="214">
        <f>ROUND(I88*H88,2)</f>
        <v>0</v>
      </c>
      <c r="K88" s="210" t="s">
        <v>21</v>
      </c>
      <c r="L88" s="68"/>
      <c r="M88" s="215" t="s">
        <v>21</v>
      </c>
      <c r="N88" s="216" t="s">
        <v>41</v>
      </c>
      <c r="O88" s="43"/>
      <c r="P88" s="217">
        <f>O88*H88</f>
        <v>0</v>
      </c>
      <c r="Q88" s="217">
        <v>0</v>
      </c>
      <c r="R88" s="217">
        <f>Q88*H88</f>
        <v>0</v>
      </c>
      <c r="S88" s="217">
        <v>0</v>
      </c>
      <c r="T88" s="218">
        <f>S88*H88</f>
        <v>0</v>
      </c>
      <c r="AR88" s="20" t="s">
        <v>121</v>
      </c>
      <c r="AT88" s="20" t="s">
        <v>118</v>
      </c>
      <c r="AU88" s="20" t="s">
        <v>78</v>
      </c>
      <c r="AY88" s="20" t="s">
        <v>117</v>
      </c>
      <c r="BE88" s="219">
        <f>IF(N88="základní",J88,0)</f>
        <v>0</v>
      </c>
      <c r="BF88" s="219">
        <f>IF(N88="snížená",J88,0)</f>
        <v>0</v>
      </c>
      <c r="BG88" s="219">
        <f>IF(N88="zákl. přenesená",J88,0)</f>
        <v>0</v>
      </c>
      <c r="BH88" s="219">
        <f>IF(N88="sníž. přenesená",J88,0)</f>
        <v>0</v>
      </c>
      <c r="BI88" s="219">
        <f>IF(N88="nulová",J88,0)</f>
        <v>0</v>
      </c>
      <c r="BJ88" s="20" t="s">
        <v>78</v>
      </c>
      <c r="BK88" s="219">
        <f>ROUND(I88*H88,2)</f>
        <v>0</v>
      </c>
      <c r="BL88" s="20" t="s">
        <v>121</v>
      </c>
      <c r="BM88" s="20" t="s">
        <v>184</v>
      </c>
    </row>
    <row r="89" s="1" customFormat="1" ht="16.5" customHeight="1">
      <c r="B89" s="42"/>
      <c r="C89" s="208" t="s">
        <v>141</v>
      </c>
      <c r="D89" s="208" t="s">
        <v>118</v>
      </c>
      <c r="E89" s="209" t="s">
        <v>373</v>
      </c>
      <c r="F89" s="210" t="s">
        <v>374</v>
      </c>
      <c r="G89" s="211" t="s">
        <v>270</v>
      </c>
      <c r="H89" s="212">
        <v>158.40000000000001</v>
      </c>
      <c r="I89" s="213"/>
      <c r="J89" s="214">
        <f>ROUND(I89*H89,2)</f>
        <v>0</v>
      </c>
      <c r="K89" s="210" t="s">
        <v>21</v>
      </c>
      <c r="L89" s="68"/>
      <c r="M89" s="215" t="s">
        <v>21</v>
      </c>
      <c r="N89" s="216" t="s">
        <v>41</v>
      </c>
      <c r="O89" s="43"/>
      <c r="P89" s="217">
        <f>O89*H89</f>
        <v>0</v>
      </c>
      <c r="Q89" s="217">
        <v>0</v>
      </c>
      <c r="R89" s="217">
        <f>Q89*H89</f>
        <v>0</v>
      </c>
      <c r="S89" s="217">
        <v>0</v>
      </c>
      <c r="T89" s="218">
        <f>S89*H89</f>
        <v>0</v>
      </c>
      <c r="AR89" s="20" t="s">
        <v>121</v>
      </c>
      <c r="AT89" s="20" t="s">
        <v>118</v>
      </c>
      <c r="AU89" s="20" t="s">
        <v>78</v>
      </c>
      <c r="AY89" s="20" t="s">
        <v>117</v>
      </c>
      <c r="BE89" s="219">
        <f>IF(N89="základní",J89,0)</f>
        <v>0</v>
      </c>
      <c r="BF89" s="219">
        <f>IF(N89="snížená",J89,0)</f>
        <v>0</v>
      </c>
      <c r="BG89" s="219">
        <f>IF(N89="zákl. přenesená",J89,0)</f>
        <v>0</v>
      </c>
      <c r="BH89" s="219">
        <f>IF(N89="sníž. přenesená",J89,0)</f>
        <v>0</v>
      </c>
      <c r="BI89" s="219">
        <f>IF(N89="nulová",J89,0)</f>
        <v>0</v>
      </c>
      <c r="BJ89" s="20" t="s">
        <v>78</v>
      </c>
      <c r="BK89" s="219">
        <f>ROUND(I89*H89,2)</f>
        <v>0</v>
      </c>
      <c r="BL89" s="20" t="s">
        <v>121</v>
      </c>
      <c r="BM89" s="20" t="s">
        <v>187</v>
      </c>
    </row>
    <row r="90" s="1" customFormat="1" ht="16.5" customHeight="1">
      <c r="B90" s="42"/>
      <c r="C90" s="208" t="s">
        <v>145</v>
      </c>
      <c r="D90" s="208" t="s">
        <v>118</v>
      </c>
      <c r="E90" s="209" t="s">
        <v>375</v>
      </c>
      <c r="F90" s="210" t="s">
        <v>376</v>
      </c>
      <c r="G90" s="211" t="s">
        <v>377</v>
      </c>
      <c r="H90" s="212">
        <v>10.4</v>
      </c>
      <c r="I90" s="213"/>
      <c r="J90" s="214">
        <f>ROUND(I90*H90,2)</f>
        <v>0</v>
      </c>
      <c r="K90" s="210" t="s">
        <v>21</v>
      </c>
      <c r="L90" s="68"/>
      <c r="M90" s="215" t="s">
        <v>21</v>
      </c>
      <c r="N90" s="216" t="s">
        <v>41</v>
      </c>
      <c r="O90" s="43"/>
      <c r="P90" s="217">
        <f>O90*H90</f>
        <v>0</v>
      </c>
      <c r="Q90" s="217">
        <v>0</v>
      </c>
      <c r="R90" s="217">
        <f>Q90*H90</f>
        <v>0</v>
      </c>
      <c r="S90" s="217">
        <v>0</v>
      </c>
      <c r="T90" s="218">
        <f>S90*H90</f>
        <v>0</v>
      </c>
      <c r="AR90" s="20" t="s">
        <v>121</v>
      </c>
      <c r="AT90" s="20" t="s">
        <v>118</v>
      </c>
      <c r="AU90" s="20" t="s">
        <v>78</v>
      </c>
      <c r="AY90" s="20" t="s">
        <v>117</v>
      </c>
      <c r="BE90" s="219">
        <f>IF(N90="základní",J90,0)</f>
        <v>0</v>
      </c>
      <c r="BF90" s="219">
        <f>IF(N90="snížená",J90,0)</f>
        <v>0</v>
      </c>
      <c r="BG90" s="219">
        <f>IF(N90="zákl. přenesená",J90,0)</f>
        <v>0</v>
      </c>
      <c r="BH90" s="219">
        <f>IF(N90="sníž. přenesená",J90,0)</f>
        <v>0</v>
      </c>
      <c r="BI90" s="219">
        <f>IF(N90="nulová",J90,0)</f>
        <v>0</v>
      </c>
      <c r="BJ90" s="20" t="s">
        <v>78</v>
      </c>
      <c r="BK90" s="219">
        <f>ROUND(I90*H90,2)</f>
        <v>0</v>
      </c>
      <c r="BL90" s="20" t="s">
        <v>121</v>
      </c>
      <c r="BM90" s="20" t="s">
        <v>190</v>
      </c>
    </row>
    <row r="91" s="1" customFormat="1" ht="16.5" customHeight="1">
      <c r="B91" s="42"/>
      <c r="C91" s="208" t="s">
        <v>169</v>
      </c>
      <c r="D91" s="208" t="s">
        <v>118</v>
      </c>
      <c r="E91" s="209" t="s">
        <v>378</v>
      </c>
      <c r="F91" s="210" t="s">
        <v>379</v>
      </c>
      <c r="G91" s="211" t="s">
        <v>270</v>
      </c>
      <c r="H91" s="212">
        <v>148</v>
      </c>
      <c r="I91" s="213"/>
      <c r="J91" s="214">
        <f>ROUND(I91*H91,2)</f>
        <v>0</v>
      </c>
      <c r="K91" s="210" t="s">
        <v>21</v>
      </c>
      <c r="L91" s="68"/>
      <c r="M91" s="215" t="s">
        <v>21</v>
      </c>
      <c r="N91" s="216" t="s">
        <v>41</v>
      </c>
      <c r="O91" s="43"/>
      <c r="P91" s="217">
        <f>O91*H91</f>
        <v>0</v>
      </c>
      <c r="Q91" s="217">
        <v>0</v>
      </c>
      <c r="R91" s="217">
        <f>Q91*H91</f>
        <v>0</v>
      </c>
      <c r="S91" s="217">
        <v>0</v>
      </c>
      <c r="T91" s="218">
        <f>S91*H91</f>
        <v>0</v>
      </c>
      <c r="AR91" s="20" t="s">
        <v>121</v>
      </c>
      <c r="AT91" s="20" t="s">
        <v>118</v>
      </c>
      <c r="AU91" s="20" t="s">
        <v>78</v>
      </c>
      <c r="AY91" s="20" t="s">
        <v>117</v>
      </c>
      <c r="BE91" s="219">
        <f>IF(N91="základní",J91,0)</f>
        <v>0</v>
      </c>
      <c r="BF91" s="219">
        <f>IF(N91="snížená",J91,0)</f>
        <v>0</v>
      </c>
      <c r="BG91" s="219">
        <f>IF(N91="zákl. přenesená",J91,0)</f>
        <v>0</v>
      </c>
      <c r="BH91" s="219">
        <f>IF(N91="sníž. přenesená",J91,0)</f>
        <v>0</v>
      </c>
      <c r="BI91" s="219">
        <f>IF(N91="nulová",J91,0)</f>
        <v>0</v>
      </c>
      <c r="BJ91" s="20" t="s">
        <v>78</v>
      </c>
      <c r="BK91" s="219">
        <f>ROUND(I91*H91,2)</f>
        <v>0</v>
      </c>
      <c r="BL91" s="20" t="s">
        <v>121</v>
      </c>
      <c r="BM91" s="20" t="s">
        <v>193</v>
      </c>
    </row>
    <row r="92" s="1" customFormat="1" ht="16.5" customHeight="1">
      <c r="B92" s="42"/>
      <c r="C92" s="234" t="s">
        <v>194</v>
      </c>
      <c r="D92" s="234" t="s">
        <v>166</v>
      </c>
      <c r="E92" s="235" t="s">
        <v>380</v>
      </c>
      <c r="F92" s="236" t="s">
        <v>381</v>
      </c>
      <c r="G92" s="237" t="s">
        <v>183</v>
      </c>
      <c r="H92" s="238">
        <v>1</v>
      </c>
      <c r="I92" s="239"/>
      <c r="J92" s="240">
        <f>ROUND(I92*H92,2)</f>
        <v>0</v>
      </c>
      <c r="K92" s="236" t="s">
        <v>21</v>
      </c>
      <c r="L92" s="241"/>
      <c r="M92" s="242" t="s">
        <v>21</v>
      </c>
      <c r="N92" s="243" t="s">
        <v>41</v>
      </c>
      <c r="O92" s="43"/>
      <c r="P92" s="217">
        <f>O92*H92</f>
        <v>0</v>
      </c>
      <c r="Q92" s="217">
        <v>0</v>
      </c>
      <c r="R92" s="217">
        <f>Q92*H92</f>
        <v>0</v>
      </c>
      <c r="S92" s="217">
        <v>0</v>
      </c>
      <c r="T92" s="218">
        <f>S92*H92</f>
        <v>0</v>
      </c>
      <c r="AR92" s="20" t="s">
        <v>169</v>
      </c>
      <c r="AT92" s="20" t="s">
        <v>166</v>
      </c>
      <c r="AU92" s="20" t="s">
        <v>78</v>
      </c>
      <c r="AY92" s="20" t="s">
        <v>117</v>
      </c>
      <c r="BE92" s="219">
        <f>IF(N92="základní",J92,0)</f>
        <v>0</v>
      </c>
      <c r="BF92" s="219">
        <f>IF(N92="snížená",J92,0)</f>
        <v>0</v>
      </c>
      <c r="BG92" s="219">
        <f>IF(N92="zákl. přenesená",J92,0)</f>
        <v>0</v>
      </c>
      <c r="BH92" s="219">
        <f>IF(N92="sníž. přenesená",J92,0)</f>
        <v>0</v>
      </c>
      <c r="BI92" s="219">
        <f>IF(N92="nulová",J92,0)</f>
        <v>0</v>
      </c>
      <c r="BJ92" s="20" t="s">
        <v>78</v>
      </c>
      <c r="BK92" s="219">
        <f>ROUND(I92*H92,2)</f>
        <v>0</v>
      </c>
      <c r="BL92" s="20" t="s">
        <v>121</v>
      </c>
      <c r="BM92" s="20" t="s">
        <v>197</v>
      </c>
    </row>
    <row r="93" s="9" customFormat="1" ht="37.44001" customHeight="1">
      <c r="B93" s="194"/>
      <c r="C93" s="195"/>
      <c r="D93" s="196" t="s">
        <v>69</v>
      </c>
      <c r="E93" s="197" t="s">
        <v>121</v>
      </c>
      <c r="F93" s="197" t="s">
        <v>382</v>
      </c>
      <c r="G93" s="195"/>
      <c r="H93" s="195"/>
      <c r="I93" s="198"/>
      <c r="J93" s="199">
        <f>BK93</f>
        <v>0</v>
      </c>
      <c r="K93" s="195"/>
      <c r="L93" s="200"/>
      <c r="M93" s="201"/>
      <c r="N93" s="202"/>
      <c r="O93" s="202"/>
      <c r="P93" s="203">
        <f>P94</f>
        <v>0</v>
      </c>
      <c r="Q93" s="202"/>
      <c r="R93" s="203">
        <f>R94</f>
        <v>0</v>
      </c>
      <c r="S93" s="202"/>
      <c r="T93" s="204">
        <f>T94</f>
        <v>0</v>
      </c>
      <c r="AR93" s="205" t="s">
        <v>78</v>
      </c>
      <c r="AT93" s="206" t="s">
        <v>69</v>
      </c>
      <c r="AU93" s="206" t="s">
        <v>70</v>
      </c>
      <c r="AY93" s="205" t="s">
        <v>117</v>
      </c>
      <c r="BK93" s="207">
        <f>BK94</f>
        <v>0</v>
      </c>
    </row>
    <row r="94" s="1" customFormat="1" ht="16.5" customHeight="1">
      <c r="B94" s="42"/>
      <c r="C94" s="208" t="s">
        <v>184</v>
      </c>
      <c r="D94" s="208" t="s">
        <v>118</v>
      </c>
      <c r="E94" s="209" t="s">
        <v>383</v>
      </c>
      <c r="F94" s="210" t="s">
        <v>384</v>
      </c>
      <c r="G94" s="211" t="s">
        <v>183</v>
      </c>
      <c r="H94" s="212">
        <v>160</v>
      </c>
      <c r="I94" s="213"/>
      <c r="J94" s="214">
        <f>ROUND(I94*H94,2)</f>
        <v>0</v>
      </c>
      <c r="K94" s="210" t="s">
        <v>21</v>
      </c>
      <c r="L94" s="68"/>
      <c r="M94" s="215" t="s">
        <v>21</v>
      </c>
      <c r="N94" s="216" t="s">
        <v>41</v>
      </c>
      <c r="O94" s="43"/>
      <c r="P94" s="217">
        <f>O94*H94</f>
        <v>0</v>
      </c>
      <c r="Q94" s="217">
        <v>0</v>
      </c>
      <c r="R94" s="217">
        <f>Q94*H94</f>
        <v>0</v>
      </c>
      <c r="S94" s="217">
        <v>0</v>
      </c>
      <c r="T94" s="218">
        <f>S94*H94</f>
        <v>0</v>
      </c>
      <c r="AR94" s="20" t="s">
        <v>121</v>
      </c>
      <c r="AT94" s="20" t="s">
        <v>118</v>
      </c>
      <c r="AU94" s="20" t="s">
        <v>78</v>
      </c>
      <c r="AY94" s="20" t="s">
        <v>117</v>
      </c>
      <c r="BE94" s="219">
        <f>IF(N94="základní",J94,0)</f>
        <v>0</v>
      </c>
      <c r="BF94" s="219">
        <f>IF(N94="snížená",J94,0)</f>
        <v>0</v>
      </c>
      <c r="BG94" s="219">
        <f>IF(N94="zákl. přenesená",J94,0)</f>
        <v>0</v>
      </c>
      <c r="BH94" s="219">
        <f>IF(N94="sníž. přenesená",J94,0)</f>
        <v>0</v>
      </c>
      <c r="BI94" s="219">
        <f>IF(N94="nulová",J94,0)</f>
        <v>0</v>
      </c>
      <c r="BJ94" s="20" t="s">
        <v>78</v>
      </c>
      <c r="BK94" s="219">
        <f>ROUND(I94*H94,2)</f>
        <v>0</v>
      </c>
      <c r="BL94" s="20" t="s">
        <v>121</v>
      </c>
      <c r="BM94" s="20" t="s">
        <v>200</v>
      </c>
    </row>
    <row r="95" s="9" customFormat="1" ht="37.44001" customHeight="1">
      <c r="B95" s="194"/>
      <c r="C95" s="195"/>
      <c r="D95" s="196" t="s">
        <v>69</v>
      </c>
      <c r="E95" s="197" t="s">
        <v>385</v>
      </c>
      <c r="F95" s="197" t="s">
        <v>386</v>
      </c>
      <c r="G95" s="195"/>
      <c r="H95" s="195"/>
      <c r="I95" s="198"/>
      <c r="J95" s="199">
        <f>BK95</f>
        <v>0</v>
      </c>
      <c r="K95" s="195"/>
      <c r="L95" s="200"/>
      <c r="M95" s="201"/>
      <c r="N95" s="202"/>
      <c r="O95" s="202"/>
      <c r="P95" s="203">
        <f>SUM(P96:P118)</f>
        <v>0</v>
      </c>
      <c r="Q95" s="202"/>
      <c r="R95" s="203">
        <f>SUM(R96:R118)</f>
        <v>0</v>
      </c>
      <c r="S95" s="202"/>
      <c r="T95" s="204">
        <f>SUM(T96:T118)</f>
        <v>0</v>
      </c>
      <c r="AR95" s="205" t="s">
        <v>80</v>
      </c>
      <c r="AT95" s="206" t="s">
        <v>69</v>
      </c>
      <c r="AU95" s="206" t="s">
        <v>70</v>
      </c>
      <c r="AY95" s="205" t="s">
        <v>117</v>
      </c>
      <c r="BK95" s="207">
        <f>SUM(BK96:BK118)</f>
        <v>0</v>
      </c>
    </row>
    <row r="96" s="1" customFormat="1" ht="16.5" customHeight="1">
      <c r="B96" s="42"/>
      <c r="C96" s="208" t="s">
        <v>201</v>
      </c>
      <c r="D96" s="208" t="s">
        <v>118</v>
      </c>
      <c r="E96" s="209" t="s">
        <v>387</v>
      </c>
      <c r="F96" s="210" t="s">
        <v>388</v>
      </c>
      <c r="G96" s="211" t="s">
        <v>183</v>
      </c>
      <c r="H96" s="212">
        <v>3</v>
      </c>
      <c r="I96" s="213"/>
      <c r="J96" s="214">
        <f>ROUND(I96*H96,2)</f>
        <v>0</v>
      </c>
      <c r="K96" s="210" t="s">
        <v>21</v>
      </c>
      <c r="L96" s="68"/>
      <c r="M96" s="215" t="s">
        <v>21</v>
      </c>
      <c r="N96" s="216" t="s">
        <v>41</v>
      </c>
      <c r="O96" s="43"/>
      <c r="P96" s="217">
        <f>O96*H96</f>
        <v>0</v>
      </c>
      <c r="Q96" s="217">
        <v>0</v>
      </c>
      <c r="R96" s="217">
        <f>Q96*H96</f>
        <v>0</v>
      </c>
      <c r="S96" s="217">
        <v>0</v>
      </c>
      <c r="T96" s="218">
        <f>S96*H96</f>
        <v>0</v>
      </c>
      <c r="AR96" s="20" t="s">
        <v>193</v>
      </c>
      <c r="AT96" s="20" t="s">
        <v>118</v>
      </c>
      <c r="AU96" s="20" t="s">
        <v>78</v>
      </c>
      <c r="AY96" s="20" t="s">
        <v>117</v>
      </c>
      <c r="BE96" s="219">
        <f>IF(N96="základní",J96,0)</f>
        <v>0</v>
      </c>
      <c r="BF96" s="219">
        <f>IF(N96="snížená",J96,0)</f>
        <v>0</v>
      </c>
      <c r="BG96" s="219">
        <f>IF(N96="zákl. přenesená",J96,0)</f>
        <v>0</v>
      </c>
      <c r="BH96" s="219">
        <f>IF(N96="sníž. přenesená",J96,0)</f>
        <v>0</v>
      </c>
      <c r="BI96" s="219">
        <f>IF(N96="nulová",J96,0)</f>
        <v>0</v>
      </c>
      <c r="BJ96" s="20" t="s">
        <v>78</v>
      </c>
      <c r="BK96" s="219">
        <f>ROUND(I96*H96,2)</f>
        <v>0</v>
      </c>
      <c r="BL96" s="20" t="s">
        <v>193</v>
      </c>
      <c r="BM96" s="20" t="s">
        <v>205</v>
      </c>
    </row>
    <row r="97" s="1" customFormat="1" ht="16.5" customHeight="1">
      <c r="B97" s="42"/>
      <c r="C97" s="208" t="s">
        <v>187</v>
      </c>
      <c r="D97" s="208" t="s">
        <v>118</v>
      </c>
      <c r="E97" s="209" t="s">
        <v>389</v>
      </c>
      <c r="F97" s="210" t="s">
        <v>390</v>
      </c>
      <c r="G97" s="211" t="s">
        <v>183</v>
      </c>
      <c r="H97" s="212">
        <v>3</v>
      </c>
      <c r="I97" s="213"/>
      <c r="J97" s="214">
        <f>ROUND(I97*H97,2)</f>
        <v>0</v>
      </c>
      <c r="K97" s="210" t="s">
        <v>21</v>
      </c>
      <c r="L97" s="68"/>
      <c r="M97" s="215" t="s">
        <v>21</v>
      </c>
      <c r="N97" s="216" t="s">
        <v>41</v>
      </c>
      <c r="O97" s="43"/>
      <c r="P97" s="217">
        <f>O97*H97</f>
        <v>0</v>
      </c>
      <c r="Q97" s="217">
        <v>0</v>
      </c>
      <c r="R97" s="217">
        <f>Q97*H97</f>
        <v>0</v>
      </c>
      <c r="S97" s="217">
        <v>0</v>
      </c>
      <c r="T97" s="218">
        <f>S97*H97</f>
        <v>0</v>
      </c>
      <c r="AR97" s="20" t="s">
        <v>193</v>
      </c>
      <c r="AT97" s="20" t="s">
        <v>118</v>
      </c>
      <c r="AU97" s="20" t="s">
        <v>78</v>
      </c>
      <c r="AY97" s="20" t="s">
        <v>117</v>
      </c>
      <c r="BE97" s="219">
        <f>IF(N97="základní",J97,0)</f>
        <v>0</v>
      </c>
      <c r="BF97" s="219">
        <f>IF(N97="snížená",J97,0)</f>
        <v>0</v>
      </c>
      <c r="BG97" s="219">
        <f>IF(N97="zákl. přenesená",J97,0)</f>
        <v>0</v>
      </c>
      <c r="BH97" s="219">
        <f>IF(N97="sníž. přenesená",J97,0)</f>
        <v>0</v>
      </c>
      <c r="BI97" s="219">
        <f>IF(N97="nulová",J97,0)</f>
        <v>0</v>
      </c>
      <c r="BJ97" s="20" t="s">
        <v>78</v>
      </c>
      <c r="BK97" s="219">
        <f>ROUND(I97*H97,2)</f>
        <v>0</v>
      </c>
      <c r="BL97" s="20" t="s">
        <v>193</v>
      </c>
      <c r="BM97" s="20" t="s">
        <v>208</v>
      </c>
    </row>
    <row r="98" s="1" customFormat="1" ht="16.5" customHeight="1">
      <c r="B98" s="42"/>
      <c r="C98" s="208" t="s">
        <v>209</v>
      </c>
      <c r="D98" s="208" t="s">
        <v>118</v>
      </c>
      <c r="E98" s="209" t="s">
        <v>391</v>
      </c>
      <c r="F98" s="210" t="s">
        <v>392</v>
      </c>
      <c r="G98" s="211" t="s">
        <v>183</v>
      </c>
      <c r="H98" s="212">
        <v>3</v>
      </c>
      <c r="I98" s="213"/>
      <c r="J98" s="214">
        <f>ROUND(I98*H98,2)</f>
        <v>0</v>
      </c>
      <c r="K98" s="210" t="s">
        <v>21</v>
      </c>
      <c r="L98" s="68"/>
      <c r="M98" s="215" t="s">
        <v>21</v>
      </c>
      <c r="N98" s="216" t="s">
        <v>41</v>
      </c>
      <c r="O98" s="43"/>
      <c r="P98" s="217">
        <f>O98*H98</f>
        <v>0</v>
      </c>
      <c r="Q98" s="217">
        <v>0</v>
      </c>
      <c r="R98" s="217">
        <f>Q98*H98</f>
        <v>0</v>
      </c>
      <c r="S98" s="217">
        <v>0</v>
      </c>
      <c r="T98" s="218">
        <f>S98*H98</f>
        <v>0</v>
      </c>
      <c r="AR98" s="20" t="s">
        <v>193</v>
      </c>
      <c r="AT98" s="20" t="s">
        <v>118</v>
      </c>
      <c r="AU98" s="20" t="s">
        <v>78</v>
      </c>
      <c r="AY98" s="20" t="s">
        <v>117</v>
      </c>
      <c r="BE98" s="219">
        <f>IF(N98="základní",J98,0)</f>
        <v>0</v>
      </c>
      <c r="BF98" s="219">
        <f>IF(N98="snížená",J98,0)</f>
        <v>0</v>
      </c>
      <c r="BG98" s="219">
        <f>IF(N98="zákl. přenesená",J98,0)</f>
        <v>0</v>
      </c>
      <c r="BH98" s="219">
        <f>IF(N98="sníž. přenesená",J98,0)</f>
        <v>0</v>
      </c>
      <c r="BI98" s="219">
        <f>IF(N98="nulová",J98,0)</f>
        <v>0</v>
      </c>
      <c r="BJ98" s="20" t="s">
        <v>78</v>
      </c>
      <c r="BK98" s="219">
        <f>ROUND(I98*H98,2)</f>
        <v>0</v>
      </c>
      <c r="BL98" s="20" t="s">
        <v>193</v>
      </c>
      <c r="BM98" s="20" t="s">
        <v>212</v>
      </c>
    </row>
    <row r="99" s="1" customFormat="1" ht="16.5" customHeight="1">
      <c r="B99" s="42"/>
      <c r="C99" s="208" t="s">
        <v>190</v>
      </c>
      <c r="D99" s="208" t="s">
        <v>118</v>
      </c>
      <c r="E99" s="209" t="s">
        <v>393</v>
      </c>
      <c r="F99" s="210" t="s">
        <v>394</v>
      </c>
      <c r="G99" s="211" t="s">
        <v>395</v>
      </c>
      <c r="H99" s="212">
        <v>2</v>
      </c>
      <c r="I99" s="213"/>
      <c r="J99" s="214">
        <f>ROUND(I99*H99,2)</f>
        <v>0</v>
      </c>
      <c r="K99" s="210" t="s">
        <v>21</v>
      </c>
      <c r="L99" s="68"/>
      <c r="M99" s="215" t="s">
        <v>21</v>
      </c>
      <c r="N99" s="216" t="s">
        <v>41</v>
      </c>
      <c r="O99" s="43"/>
      <c r="P99" s="217">
        <f>O99*H99</f>
        <v>0</v>
      </c>
      <c r="Q99" s="217">
        <v>0</v>
      </c>
      <c r="R99" s="217">
        <f>Q99*H99</f>
        <v>0</v>
      </c>
      <c r="S99" s="217">
        <v>0</v>
      </c>
      <c r="T99" s="218">
        <f>S99*H99</f>
        <v>0</v>
      </c>
      <c r="AR99" s="20" t="s">
        <v>193</v>
      </c>
      <c r="AT99" s="20" t="s">
        <v>118</v>
      </c>
      <c r="AU99" s="20" t="s">
        <v>78</v>
      </c>
      <c r="AY99" s="20" t="s">
        <v>117</v>
      </c>
      <c r="BE99" s="219">
        <f>IF(N99="základní",J99,0)</f>
        <v>0</v>
      </c>
      <c r="BF99" s="219">
        <f>IF(N99="snížená",J99,0)</f>
        <v>0</v>
      </c>
      <c r="BG99" s="219">
        <f>IF(N99="zákl. přenesená",J99,0)</f>
        <v>0</v>
      </c>
      <c r="BH99" s="219">
        <f>IF(N99="sníž. přenesená",J99,0)</f>
        <v>0</v>
      </c>
      <c r="BI99" s="219">
        <f>IF(N99="nulová",J99,0)</f>
        <v>0</v>
      </c>
      <c r="BJ99" s="20" t="s">
        <v>78</v>
      </c>
      <c r="BK99" s="219">
        <f>ROUND(I99*H99,2)</f>
        <v>0</v>
      </c>
      <c r="BL99" s="20" t="s">
        <v>193</v>
      </c>
      <c r="BM99" s="20" t="s">
        <v>215</v>
      </c>
    </row>
    <row r="100" s="1" customFormat="1" ht="16.5" customHeight="1">
      <c r="B100" s="42"/>
      <c r="C100" s="208" t="s">
        <v>10</v>
      </c>
      <c r="D100" s="208" t="s">
        <v>118</v>
      </c>
      <c r="E100" s="209" t="s">
        <v>396</v>
      </c>
      <c r="F100" s="210" t="s">
        <v>397</v>
      </c>
      <c r="G100" s="211" t="s">
        <v>178</v>
      </c>
      <c r="H100" s="212">
        <v>1</v>
      </c>
      <c r="I100" s="213"/>
      <c r="J100" s="214">
        <f>ROUND(I100*H100,2)</f>
        <v>0</v>
      </c>
      <c r="K100" s="210" t="s">
        <v>21</v>
      </c>
      <c r="L100" s="68"/>
      <c r="M100" s="215" t="s">
        <v>21</v>
      </c>
      <c r="N100" s="216" t="s">
        <v>41</v>
      </c>
      <c r="O100" s="43"/>
      <c r="P100" s="217">
        <f>O100*H100</f>
        <v>0</v>
      </c>
      <c r="Q100" s="217">
        <v>0</v>
      </c>
      <c r="R100" s="217">
        <f>Q100*H100</f>
        <v>0</v>
      </c>
      <c r="S100" s="217">
        <v>0</v>
      </c>
      <c r="T100" s="218">
        <f>S100*H100</f>
        <v>0</v>
      </c>
      <c r="AR100" s="20" t="s">
        <v>193</v>
      </c>
      <c r="AT100" s="20" t="s">
        <v>118</v>
      </c>
      <c r="AU100" s="20" t="s">
        <v>78</v>
      </c>
      <c r="AY100" s="20" t="s">
        <v>117</v>
      </c>
      <c r="BE100" s="219">
        <f>IF(N100="základní",J100,0)</f>
        <v>0</v>
      </c>
      <c r="BF100" s="219">
        <f>IF(N100="snížená",J100,0)</f>
        <v>0</v>
      </c>
      <c r="BG100" s="219">
        <f>IF(N100="zákl. přenesená",J100,0)</f>
        <v>0</v>
      </c>
      <c r="BH100" s="219">
        <f>IF(N100="sníž. přenesená",J100,0)</f>
        <v>0</v>
      </c>
      <c r="BI100" s="219">
        <f>IF(N100="nulová",J100,0)</f>
        <v>0</v>
      </c>
      <c r="BJ100" s="20" t="s">
        <v>78</v>
      </c>
      <c r="BK100" s="219">
        <f>ROUND(I100*H100,2)</f>
        <v>0</v>
      </c>
      <c r="BL100" s="20" t="s">
        <v>193</v>
      </c>
      <c r="BM100" s="20" t="s">
        <v>218</v>
      </c>
    </row>
    <row r="101" s="1" customFormat="1" ht="16.5" customHeight="1">
      <c r="B101" s="42"/>
      <c r="C101" s="208" t="s">
        <v>193</v>
      </c>
      <c r="D101" s="208" t="s">
        <v>118</v>
      </c>
      <c r="E101" s="209" t="s">
        <v>398</v>
      </c>
      <c r="F101" s="210" t="s">
        <v>399</v>
      </c>
      <c r="G101" s="211" t="s">
        <v>178</v>
      </c>
      <c r="H101" s="212">
        <v>1</v>
      </c>
      <c r="I101" s="213"/>
      <c r="J101" s="214">
        <f>ROUND(I101*H101,2)</f>
        <v>0</v>
      </c>
      <c r="K101" s="210" t="s">
        <v>21</v>
      </c>
      <c r="L101" s="68"/>
      <c r="M101" s="215" t="s">
        <v>21</v>
      </c>
      <c r="N101" s="216" t="s">
        <v>41</v>
      </c>
      <c r="O101" s="43"/>
      <c r="P101" s="217">
        <f>O101*H101</f>
        <v>0</v>
      </c>
      <c r="Q101" s="217">
        <v>0</v>
      </c>
      <c r="R101" s="217">
        <f>Q101*H101</f>
        <v>0</v>
      </c>
      <c r="S101" s="217">
        <v>0</v>
      </c>
      <c r="T101" s="218">
        <f>S101*H101</f>
        <v>0</v>
      </c>
      <c r="AR101" s="20" t="s">
        <v>193</v>
      </c>
      <c r="AT101" s="20" t="s">
        <v>118</v>
      </c>
      <c r="AU101" s="20" t="s">
        <v>78</v>
      </c>
      <c r="AY101" s="20" t="s">
        <v>117</v>
      </c>
      <c r="BE101" s="219">
        <f>IF(N101="základní",J101,0)</f>
        <v>0</v>
      </c>
      <c r="BF101" s="219">
        <f>IF(N101="snížená",J101,0)</f>
        <v>0</v>
      </c>
      <c r="BG101" s="219">
        <f>IF(N101="zákl. přenesená",J101,0)</f>
        <v>0</v>
      </c>
      <c r="BH101" s="219">
        <f>IF(N101="sníž. přenesená",J101,0)</f>
        <v>0</v>
      </c>
      <c r="BI101" s="219">
        <f>IF(N101="nulová",J101,0)</f>
        <v>0</v>
      </c>
      <c r="BJ101" s="20" t="s">
        <v>78</v>
      </c>
      <c r="BK101" s="219">
        <f>ROUND(I101*H101,2)</f>
        <v>0</v>
      </c>
      <c r="BL101" s="20" t="s">
        <v>193</v>
      </c>
      <c r="BM101" s="20" t="s">
        <v>284</v>
      </c>
    </row>
    <row r="102" s="1" customFormat="1" ht="16.5" customHeight="1">
      <c r="B102" s="42"/>
      <c r="C102" s="208" t="s">
        <v>225</v>
      </c>
      <c r="D102" s="208" t="s">
        <v>118</v>
      </c>
      <c r="E102" s="209" t="s">
        <v>400</v>
      </c>
      <c r="F102" s="210" t="s">
        <v>401</v>
      </c>
      <c r="G102" s="211" t="s">
        <v>178</v>
      </c>
      <c r="H102" s="212">
        <v>2</v>
      </c>
      <c r="I102" s="213"/>
      <c r="J102" s="214">
        <f>ROUND(I102*H102,2)</f>
        <v>0</v>
      </c>
      <c r="K102" s="210" t="s">
        <v>21</v>
      </c>
      <c r="L102" s="68"/>
      <c r="M102" s="215" t="s">
        <v>21</v>
      </c>
      <c r="N102" s="216" t="s">
        <v>41</v>
      </c>
      <c r="O102" s="43"/>
      <c r="P102" s="217">
        <f>O102*H102</f>
        <v>0</v>
      </c>
      <c r="Q102" s="217">
        <v>0</v>
      </c>
      <c r="R102" s="217">
        <f>Q102*H102</f>
        <v>0</v>
      </c>
      <c r="S102" s="217">
        <v>0</v>
      </c>
      <c r="T102" s="218">
        <f>S102*H102</f>
        <v>0</v>
      </c>
      <c r="AR102" s="20" t="s">
        <v>193</v>
      </c>
      <c r="AT102" s="20" t="s">
        <v>118</v>
      </c>
      <c r="AU102" s="20" t="s">
        <v>78</v>
      </c>
      <c r="AY102" s="20" t="s">
        <v>117</v>
      </c>
      <c r="BE102" s="219">
        <f>IF(N102="základní",J102,0)</f>
        <v>0</v>
      </c>
      <c r="BF102" s="219">
        <f>IF(N102="snížená",J102,0)</f>
        <v>0</v>
      </c>
      <c r="BG102" s="219">
        <f>IF(N102="zákl. přenesená",J102,0)</f>
        <v>0</v>
      </c>
      <c r="BH102" s="219">
        <f>IF(N102="sníž. přenesená",J102,0)</f>
        <v>0</v>
      </c>
      <c r="BI102" s="219">
        <f>IF(N102="nulová",J102,0)</f>
        <v>0</v>
      </c>
      <c r="BJ102" s="20" t="s">
        <v>78</v>
      </c>
      <c r="BK102" s="219">
        <f>ROUND(I102*H102,2)</f>
        <v>0</v>
      </c>
      <c r="BL102" s="20" t="s">
        <v>193</v>
      </c>
      <c r="BM102" s="20" t="s">
        <v>294</v>
      </c>
    </row>
    <row r="103" s="1" customFormat="1" ht="16.5" customHeight="1">
      <c r="B103" s="42"/>
      <c r="C103" s="208" t="s">
        <v>197</v>
      </c>
      <c r="D103" s="208" t="s">
        <v>118</v>
      </c>
      <c r="E103" s="209" t="s">
        <v>402</v>
      </c>
      <c r="F103" s="210" t="s">
        <v>403</v>
      </c>
      <c r="G103" s="211" t="s">
        <v>183</v>
      </c>
      <c r="H103" s="212">
        <v>172</v>
      </c>
      <c r="I103" s="213"/>
      <c r="J103" s="214">
        <f>ROUND(I103*H103,2)</f>
        <v>0</v>
      </c>
      <c r="K103" s="210" t="s">
        <v>21</v>
      </c>
      <c r="L103" s="68"/>
      <c r="M103" s="215" t="s">
        <v>21</v>
      </c>
      <c r="N103" s="216" t="s">
        <v>41</v>
      </c>
      <c r="O103" s="43"/>
      <c r="P103" s="217">
        <f>O103*H103</f>
        <v>0</v>
      </c>
      <c r="Q103" s="217">
        <v>0</v>
      </c>
      <c r="R103" s="217">
        <f>Q103*H103</f>
        <v>0</v>
      </c>
      <c r="S103" s="217">
        <v>0</v>
      </c>
      <c r="T103" s="218">
        <f>S103*H103</f>
        <v>0</v>
      </c>
      <c r="AR103" s="20" t="s">
        <v>193</v>
      </c>
      <c r="AT103" s="20" t="s">
        <v>118</v>
      </c>
      <c r="AU103" s="20" t="s">
        <v>78</v>
      </c>
      <c r="AY103" s="20" t="s">
        <v>117</v>
      </c>
      <c r="BE103" s="219">
        <f>IF(N103="základní",J103,0)</f>
        <v>0</v>
      </c>
      <c r="BF103" s="219">
        <f>IF(N103="snížená",J103,0)</f>
        <v>0</v>
      </c>
      <c r="BG103" s="219">
        <f>IF(N103="zákl. přenesená",J103,0)</f>
        <v>0</v>
      </c>
      <c r="BH103" s="219">
        <f>IF(N103="sníž. přenesená",J103,0)</f>
        <v>0</v>
      </c>
      <c r="BI103" s="219">
        <f>IF(N103="nulová",J103,0)</f>
        <v>0</v>
      </c>
      <c r="BJ103" s="20" t="s">
        <v>78</v>
      </c>
      <c r="BK103" s="219">
        <f>ROUND(I103*H103,2)</f>
        <v>0</v>
      </c>
      <c r="BL103" s="20" t="s">
        <v>193</v>
      </c>
      <c r="BM103" s="20" t="s">
        <v>306</v>
      </c>
    </row>
    <row r="104" s="1" customFormat="1" ht="16.5" customHeight="1">
      <c r="B104" s="42"/>
      <c r="C104" s="208" t="s">
        <v>234</v>
      </c>
      <c r="D104" s="208" t="s">
        <v>118</v>
      </c>
      <c r="E104" s="209" t="s">
        <v>404</v>
      </c>
      <c r="F104" s="210" t="s">
        <v>405</v>
      </c>
      <c r="G104" s="211" t="s">
        <v>178</v>
      </c>
      <c r="H104" s="212">
        <v>1</v>
      </c>
      <c r="I104" s="213"/>
      <c r="J104" s="214">
        <f>ROUND(I104*H104,2)</f>
        <v>0</v>
      </c>
      <c r="K104" s="210" t="s">
        <v>21</v>
      </c>
      <c r="L104" s="68"/>
      <c r="M104" s="215" t="s">
        <v>21</v>
      </c>
      <c r="N104" s="216" t="s">
        <v>41</v>
      </c>
      <c r="O104" s="43"/>
      <c r="P104" s="217">
        <f>O104*H104</f>
        <v>0</v>
      </c>
      <c r="Q104" s="217">
        <v>0</v>
      </c>
      <c r="R104" s="217">
        <f>Q104*H104</f>
        <v>0</v>
      </c>
      <c r="S104" s="217">
        <v>0</v>
      </c>
      <c r="T104" s="218">
        <f>S104*H104</f>
        <v>0</v>
      </c>
      <c r="AR104" s="20" t="s">
        <v>193</v>
      </c>
      <c r="AT104" s="20" t="s">
        <v>118</v>
      </c>
      <c r="AU104" s="20" t="s">
        <v>78</v>
      </c>
      <c r="AY104" s="20" t="s">
        <v>117</v>
      </c>
      <c r="BE104" s="219">
        <f>IF(N104="základní",J104,0)</f>
        <v>0</v>
      </c>
      <c r="BF104" s="219">
        <f>IF(N104="snížená",J104,0)</f>
        <v>0</v>
      </c>
      <c r="BG104" s="219">
        <f>IF(N104="zákl. přenesená",J104,0)</f>
        <v>0</v>
      </c>
      <c r="BH104" s="219">
        <f>IF(N104="sníž. přenesená",J104,0)</f>
        <v>0</v>
      </c>
      <c r="BI104" s="219">
        <f>IF(N104="nulová",J104,0)</f>
        <v>0</v>
      </c>
      <c r="BJ104" s="20" t="s">
        <v>78</v>
      </c>
      <c r="BK104" s="219">
        <f>ROUND(I104*H104,2)</f>
        <v>0</v>
      </c>
      <c r="BL104" s="20" t="s">
        <v>193</v>
      </c>
      <c r="BM104" s="20" t="s">
        <v>320</v>
      </c>
    </row>
    <row r="105" s="1" customFormat="1" ht="16.5" customHeight="1">
      <c r="B105" s="42"/>
      <c r="C105" s="208" t="s">
        <v>200</v>
      </c>
      <c r="D105" s="208" t="s">
        <v>118</v>
      </c>
      <c r="E105" s="209" t="s">
        <v>406</v>
      </c>
      <c r="F105" s="210" t="s">
        <v>407</v>
      </c>
      <c r="G105" s="211" t="s">
        <v>178</v>
      </c>
      <c r="H105" s="212">
        <v>1</v>
      </c>
      <c r="I105" s="213"/>
      <c r="J105" s="214">
        <f>ROUND(I105*H105,2)</f>
        <v>0</v>
      </c>
      <c r="K105" s="210" t="s">
        <v>21</v>
      </c>
      <c r="L105" s="68"/>
      <c r="M105" s="215" t="s">
        <v>21</v>
      </c>
      <c r="N105" s="216" t="s">
        <v>41</v>
      </c>
      <c r="O105" s="43"/>
      <c r="P105" s="217">
        <f>O105*H105</f>
        <v>0</v>
      </c>
      <c r="Q105" s="217">
        <v>0</v>
      </c>
      <c r="R105" s="217">
        <f>Q105*H105</f>
        <v>0</v>
      </c>
      <c r="S105" s="217">
        <v>0</v>
      </c>
      <c r="T105" s="218">
        <f>S105*H105</f>
        <v>0</v>
      </c>
      <c r="AR105" s="20" t="s">
        <v>193</v>
      </c>
      <c r="AT105" s="20" t="s">
        <v>118</v>
      </c>
      <c r="AU105" s="20" t="s">
        <v>78</v>
      </c>
      <c r="AY105" s="20" t="s">
        <v>117</v>
      </c>
      <c r="BE105" s="219">
        <f>IF(N105="základní",J105,0)</f>
        <v>0</v>
      </c>
      <c r="BF105" s="219">
        <f>IF(N105="snížená",J105,0)</f>
        <v>0</v>
      </c>
      <c r="BG105" s="219">
        <f>IF(N105="zákl. přenesená",J105,0)</f>
        <v>0</v>
      </c>
      <c r="BH105" s="219">
        <f>IF(N105="sníž. přenesená",J105,0)</f>
        <v>0</v>
      </c>
      <c r="BI105" s="219">
        <f>IF(N105="nulová",J105,0)</f>
        <v>0</v>
      </c>
      <c r="BJ105" s="20" t="s">
        <v>78</v>
      </c>
      <c r="BK105" s="219">
        <f>ROUND(I105*H105,2)</f>
        <v>0</v>
      </c>
      <c r="BL105" s="20" t="s">
        <v>193</v>
      </c>
      <c r="BM105" s="20" t="s">
        <v>332</v>
      </c>
    </row>
    <row r="106" s="1" customFormat="1" ht="16.5" customHeight="1">
      <c r="B106" s="42"/>
      <c r="C106" s="208" t="s">
        <v>9</v>
      </c>
      <c r="D106" s="208" t="s">
        <v>118</v>
      </c>
      <c r="E106" s="209" t="s">
        <v>408</v>
      </c>
      <c r="F106" s="210" t="s">
        <v>409</v>
      </c>
      <c r="G106" s="211" t="s">
        <v>178</v>
      </c>
      <c r="H106" s="212">
        <v>3</v>
      </c>
      <c r="I106" s="213"/>
      <c r="J106" s="214">
        <f>ROUND(I106*H106,2)</f>
        <v>0</v>
      </c>
      <c r="K106" s="210" t="s">
        <v>21</v>
      </c>
      <c r="L106" s="68"/>
      <c r="M106" s="215" t="s">
        <v>21</v>
      </c>
      <c r="N106" s="216" t="s">
        <v>41</v>
      </c>
      <c r="O106" s="43"/>
      <c r="P106" s="217">
        <f>O106*H106</f>
        <v>0</v>
      </c>
      <c r="Q106" s="217">
        <v>0</v>
      </c>
      <c r="R106" s="217">
        <f>Q106*H106</f>
        <v>0</v>
      </c>
      <c r="S106" s="217">
        <v>0</v>
      </c>
      <c r="T106" s="218">
        <f>S106*H106</f>
        <v>0</v>
      </c>
      <c r="AR106" s="20" t="s">
        <v>193</v>
      </c>
      <c r="AT106" s="20" t="s">
        <v>118</v>
      </c>
      <c r="AU106" s="20" t="s">
        <v>78</v>
      </c>
      <c r="AY106" s="20" t="s">
        <v>117</v>
      </c>
      <c r="BE106" s="219">
        <f>IF(N106="základní",J106,0)</f>
        <v>0</v>
      </c>
      <c r="BF106" s="219">
        <f>IF(N106="snížená",J106,0)</f>
        <v>0</v>
      </c>
      <c r="BG106" s="219">
        <f>IF(N106="zákl. přenesená",J106,0)</f>
        <v>0</v>
      </c>
      <c r="BH106" s="219">
        <f>IF(N106="sníž. přenesená",J106,0)</f>
        <v>0</v>
      </c>
      <c r="BI106" s="219">
        <f>IF(N106="nulová",J106,0)</f>
        <v>0</v>
      </c>
      <c r="BJ106" s="20" t="s">
        <v>78</v>
      </c>
      <c r="BK106" s="219">
        <f>ROUND(I106*H106,2)</f>
        <v>0</v>
      </c>
      <c r="BL106" s="20" t="s">
        <v>193</v>
      </c>
      <c r="BM106" s="20" t="s">
        <v>342</v>
      </c>
    </row>
    <row r="107" s="1" customFormat="1" ht="16.5" customHeight="1">
      <c r="B107" s="42"/>
      <c r="C107" s="208" t="s">
        <v>205</v>
      </c>
      <c r="D107" s="208" t="s">
        <v>118</v>
      </c>
      <c r="E107" s="209" t="s">
        <v>410</v>
      </c>
      <c r="F107" s="210" t="s">
        <v>411</v>
      </c>
      <c r="G107" s="211" t="s">
        <v>178</v>
      </c>
      <c r="H107" s="212">
        <v>2</v>
      </c>
      <c r="I107" s="213"/>
      <c r="J107" s="214">
        <f>ROUND(I107*H107,2)</f>
        <v>0</v>
      </c>
      <c r="K107" s="210" t="s">
        <v>21</v>
      </c>
      <c r="L107" s="68"/>
      <c r="M107" s="215" t="s">
        <v>21</v>
      </c>
      <c r="N107" s="216" t="s">
        <v>41</v>
      </c>
      <c r="O107" s="43"/>
      <c r="P107" s="217">
        <f>O107*H107</f>
        <v>0</v>
      </c>
      <c r="Q107" s="217">
        <v>0</v>
      </c>
      <c r="R107" s="217">
        <f>Q107*H107</f>
        <v>0</v>
      </c>
      <c r="S107" s="217">
        <v>0</v>
      </c>
      <c r="T107" s="218">
        <f>S107*H107</f>
        <v>0</v>
      </c>
      <c r="AR107" s="20" t="s">
        <v>193</v>
      </c>
      <c r="AT107" s="20" t="s">
        <v>118</v>
      </c>
      <c r="AU107" s="20" t="s">
        <v>78</v>
      </c>
      <c r="AY107" s="20" t="s">
        <v>117</v>
      </c>
      <c r="BE107" s="219">
        <f>IF(N107="základní",J107,0)</f>
        <v>0</v>
      </c>
      <c r="BF107" s="219">
        <f>IF(N107="snížená",J107,0)</f>
        <v>0</v>
      </c>
      <c r="BG107" s="219">
        <f>IF(N107="zákl. přenesená",J107,0)</f>
        <v>0</v>
      </c>
      <c r="BH107" s="219">
        <f>IF(N107="sníž. přenesená",J107,0)</f>
        <v>0</v>
      </c>
      <c r="BI107" s="219">
        <f>IF(N107="nulová",J107,0)</f>
        <v>0</v>
      </c>
      <c r="BJ107" s="20" t="s">
        <v>78</v>
      </c>
      <c r="BK107" s="219">
        <f>ROUND(I107*H107,2)</f>
        <v>0</v>
      </c>
      <c r="BL107" s="20" t="s">
        <v>193</v>
      </c>
      <c r="BM107" s="20" t="s">
        <v>249</v>
      </c>
    </row>
    <row r="108" s="1" customFormat="1" ht="16.5" customHeight="1">
      <c r="B108" s="42"/>
      <c r="C108" s="208" t="s">
        <v>250</v>
      </c>
      <c r="D108" s="208" t="s">
        <v>118</v>
      </c>
      <c r="E108" s="209" t="s">
        <v>412</v>
      </c>
      <c r="F108" s="210" t="s">
        <v>413</v>
      </c>
      <c r="G108" s="211" t="s">
        <v>178</v>
      </c>
      <c r="H108" s="212">
        <v>2</v>
      </c>
      <c r="I108" s="213"/>
      <c r="J108" s="214">
        <f>ROUND(I108*H108,2)</f>
        <v>0</v>
      </c>
      <c r="K108" s="210" t="s">
        <v>21</v>
      </c>
      <c r="L108" s="68"/>
      <c r="M108" s="215" t="s">
        <v>21</v>
      </c>
      <c r="N108" s="216" t="s">
        <v>41</v>
      </c>
      <c r="O108" s="43"/>
      <c r="P108" s="217">
        <f>O108*H108</f>
        <v>0</v>
      </c>
      <c r="Q108" s="217">
        <v>0</v>
      </c>
      <c r="R108" s="217">
        <f>Q108*H108</f>
        <v>0</v>
      </c>
      <c r="S108" s="217">
        <v>0</v>
      </c>
      <c r="T108" s="218">
        <f>S108*H108</f>
        <v>0</v>
      </c>
      <c r="AR108" s="20" t="s">
        <v>193</v>
      </c>
      <c r="AT108" s="20" t="s">
        <v>118</v>
      </c>
      <c r="AU108" s="20" t="s">
        <v>78</v>
      </c>
      <c r="AY108" s="20" t="s">
        <v>117</v>
      </c>
      <c r="BE108" s="219">
        <f>IF(N108="základní",J108,0)</f>
        <v>0</v>
      </c>
      <c r="BF108" s="219">
        <f>IF(N108="snížená",J108,0)</f>
        <v>0</v>
      </c>
      <c r="BG108" s="219">
        <f>IF(N108="zákl. přenesená",J108,0)</f>
        <v>0</v>
      </c>
      <c r="BH108" s="219">
        <f>IF(N108="sníž. přenesená",J108,0)</f>
        <v>0</v>
      </c>
      <c r="BI108" s="219">
        <f>IF(N108="nulová",J108,0)</f>
        <v>0</v>
      </c>
      <c r="BJ108" s="20" t="s">
        <v>78</v>
      </c>
      <c r="BK108" s="219">
        <f>ROUND(I108*H108,2)</f>
        <v>0</v>
      </c>
      <c r="BL108" s="20" t="s">
        <v>193</v>
      </c>
      <c r="BM108" s="20" t="s">
        <v>253</v>
      </c>
    </row>
    <row r="109" s="1" customFormat="1" ht="16.5" customHeight="1">
      <c r="B109" s="42"/>
      <c r="C109" s="208" t="s">
        <v>208</v>
      </c>
      <c r="D109" s="208" t="s">
        <v>118</v>
      </c>
      <c r="E109" s="209" t="s">
        <v>414</v>
      </c>
      <c r="F109" s="210" t="s">
        <v>415</v>
      </c>
      <c r="G109" s="211" t="s">
        <v>178</v>
      </c>
      <c r="H109" s="212">
        <v>1</v>
      </c>
      <c r="I109" s="213"/>
      <c r="J109" s="214">
        <f>ROUND(I109*H109,2)</f>
        <v>0</v>
      </c>
      <c r="K109" s="210" t="s">
        <v>21</v>
      </c>
      <c r="L109" s="68"/>
      <c r="M109" s="215" t="s">
        <v>21</v>
      </c>
      <c r="N109" s="216" t="s">
        <v>41</v>
      </c>
      <c r="O109" s="43"/>
      <c r="P109" s="217">
        <f>O109*H109</f>
        <v>0</v>
      </c>
      <c r="Q109" s="217">
        <v>0</v>
      </c>
      <c r="R109" s="217">
        <f>Q109*H109</f>
        <v>0</v>
      </c>
      <c r="S109" s="217">
        <v>0</v>
      </c>
      <c r="T109" s="218">
        <f>S109*H109</f>
        <v>0</v>
      </c>
      <c r="AR109" s="20" t="s">
        <v>193</v>
      </c>
      <c r="AT109" s="20" t="s">
        <v>118</v>
      </c>
      <c r="AU109" s="20" t="s">
        <v>78</v>
      </c>
      <c r="AY109" s="20" t="s">
        <v>117</v>
      </c>
      <c r="BE109" s="219">
        <f>IF(N109="základní",J109,0)</f>
        <v>0</v>
      </c>
      <c r="BF109" s="219">
        <f>IF(N109="snížená",J109,0)</f>
        <v>0</v>
      </c>
      <c r="BG109" s="219">
        <f>IF(N109="zákl. přenesená",J109,0)</f>
        <v>0</v>
      </c>
      <c r="BH109" s="219">
        <f>IF(N109="sníž. přenesená",J109,0)</f>
        <v>0</v>
      </c>
      <c r="BI109" s="219">
        <f>IF(N109="nulová",J109,0)</f>
        <v>0</v>
      </c>
      <c r="BJ109" s="20" t="s">
        <v>78</v>
      </c>
      <c r="BK109" s="219">
        <f>ROUND(I109*H109,2)</f>
        <v>0</v>
      </c>
      <c r="BL109" s="20" t="s">
        <v>193</v>
      </c>
      <c r="BM109" s="20" t="s">
        <v>256</v>
      </c>
    </row>
    <row r="110" s="1" customFormat="1" ht="16.5" customHeight="1">
      <c r="B110" s="42"/>
      <c r="C110" s="208" t="s">
        <v>257</v>
      </c>
      <c r="D110" s="208" t="s">
        <v>118</v>
      </c>
      <c r="E110" s="209" t="s">
        <v>416</v>
      </c>
      <c r="F110" s="210" t="s">
        <v>417</v>
      </c>
      <c r="G110" s="211" t="s">
        <v>178</v>
      </c>
      <c r="H110" s="212">
        <v>1</v>
      </c>
      <c r="I110" s="213"/>
      <c r="J110" s="214">
        <f>ROUND(I110*H110,2)</f>
        <v>0</v>
      </c>
      <c r="K110" s="210" t="s">
        <v>21</v>
      </c>
      <c r="L110" s="68"/>
      <c r="M110" s="215" t="s">
        <v>21</v>
      </c>
      <c r="N110" s="216" t="s">
        <v>41</v>
      </c>
      <c r="O110" s="43"/>
      <c r="P110" s="217">
        <f>O110*H110</f>
        <v>0</v>
      </c>
      <c r="Q110" s="217">
        <v>0</v>
      </c>
      <c r="R110" s="217">
        <f>Q110*H110</f>
        <v>0</v>
      </c>
      <c r="S110" s="217">
        <v>0</v>
      </c>
      <c r="T110" s="218">
        <f>S110*H110</f>
        <v>0</v>
      </c>
      <c r="AR110" s="20" t="s">
        <v>193</v>
      </c>
      <c r="AT110" s="20" t="s">
        <v>118</v>
      </c>
      <c r="AU110" s="20" t="s">
        <v>78</v>
      </c>
      <c r="AY110" s="20" t="s">
        <v>117</v>
      </c>
      <c r="BE110" s="219">
        <f>IF(N110="základní",J110,0)</f>
        <v>0</v>
      </c>
      <c r="BF110" s="219">
        <f>IF(N110="snížená",J110,0)</f>
        <v>0</v>
      </c>
      <c r="BG110" s="219">
        <f>IF(N110="zákl. přenesená",J110,0)</f>
        <v>0</v>
      </c>
      <c r="BH110" s="219">
        <f>IF(N110="sníž. přenesená",J110,0)</f>
        <v>0</v>
      </c>
      <c r="BI110" s="219">
        <f>IF(N110="nulová",J110,0)</f>
        <v>0</v>
      </c>
      <c r="BJ110" s="20" t="s">
        <v>78</v>
      </c>
      <c r="BK110" s="219">
        <f>ROUND(I110*H110,2)</f>
        <v>0</v>
      </c>
      <c r="BL110" s="20" t="s">
        <v>193</v>
      </c>
      <c r="BM110" s="20" t="s">
        <v>260</v>
      </c>
    </row>
    <row r="111" s="1" customFormat="1" ht="16.5" customHeight="1">
      <c r="B111" s="42"/>
      <c r="C111" s="208" t="s">
        <v>212</v>
      </c>
      <c r="D111" s="208" t="s">
        <v>118</v>
      </c>
      <c r="E111" s="209" t="s">
        <v>418</v>
      </c>
      <c r="F111" s="210" t="s">
        <v>419</v>
      </c>
      <c r="G111" s="211" t="s">
        <v>420</v>
      </c>
      <c r="H111" s="212">
        <v>1</v>
      </c>
      <c r="I111" s="213"/>
      <c r="J111" s="214">
        <f>ROUND(I111*H111,2)</f>
        <v>0</v>
      </c>
      <c r="K111" s="210" t="s">
        <v>21</v>
      </c>
      <c r="L111" s="68"/>
      <c r="M111" s="215" t="s">
        <v>21</v>
      </c>
      <c r="N111" s="216" t="s">
        <v>41</v>
      </c>
      <c r="O111" s="43"/>
      <c r="P111" s="217">
        <f>O111*H111</f>
        <v>0</v>
      </c>
      <c r="Q111" s="217">
        <v>0</v>
      </c>
      <c r="R111" s="217">
        <f>Q111*H111</f>
        <v>0</v>
      </c>
      <c r="S111" s="217">
        <v>0</v>
      </c>
      <c r="T111" s="218">
        <f>S111*H111</f>
        <v>0</v>
      </c>
      <c r="AR111" s="20" t="s">
        <v>193</v>
      </c>
      <c r="AT111" s="20" t="s">
        <v>118</v>
      </c>
      <c r="AU111" s="20" t="s">
        <v>78</v>
      </c>
      <c r="AY111" s="20" t="s">
        <v>117</v>
      </c>
      <c r="BE111" s="219">
        <f>IF(N111="základní",J111,0)</f>
        <v>0</v>
      </c>
      <c r="BF111" s="219">
        <f>IF(N111="snížená",J111,0)</f>
        <v>0</v>
      </c>
      <c r="BG111" s="219">
        <f>IF(N111="zákl. přenesená",J111,0)</f>
        <v>0</v>
      </c>
      <c r="BH111" s="219">
        <f>IF(N111="sníž. přenesená",J111,0)</f>
        <v>0</v>
      </c>
      <c r="BI111" s="219">
        <f>IF(N111="nulová",J111,0)</f>
        <v>0</v>
      </c>
      <c r="BJ111" s="20" t="s">
        <v>78</v>
      </c>
      <c r="BK111" s="219">
        <f>ROUND(I111*H111,2)</f>
        <v>0</v>
      </c>
      <c r="BL111" s="20" t="s">
        <v>193</v>
      </c>
      <c r="BM111" s="20" t="s">
        <v>263</v>
      </c>
    </row>
    <row r="112" s="1" customFormat="1" ht="16.5" customHeight="1">
      <c r="B112" s="42"/>
      <c r="C112" s="234" t="s">
        <v>264</v>
      </c>
      <c r="D112" s="234" t="s">
        <v>166</v>
      </c>
      <c r="E112" s="235" t="s">
        <v>421</v>
      </c>
      <c r="F112" s="236" t="s">
        <v>422</v>
      </c>
      <c r="G112" s="237" t="s">
        <v>178</v>
      </c>
      <c r="H112" s="238">
        <v>1</v>
      </c>
      <c r="I112" s="239"/>
      <c r="J112" s="240">
        <f>ROUND(I112*H112,2)</f>
        <v>0</v>
      </c>
      <c r="K112" s="236" t="s">
        <v>21</v>
      </c>
      <c r="L112" s="241"/>
      <c r="M112" s="242" t="s">
        <v>21</v>
      </c>
      <c r="N112" s="243" t="s">
        <v>41</v>
      </c>
      <c r="O112" s="43"/>
      <c r="P112" s="217">
        <f>O112*H112</f>
        <v>0</v>
      </c>
      <c r="Q112" s="217">
        <v>0</v>
      </c>
      <c r="R112" s="217">
        <f>Q112*H112</f>
        <v>0</v>
      </c>
      <c r="S112" s="217">
        <v>0</v>
      </c>
      <c r="T112" s="218">
        <f>S112*H112</f>
        <v>0</v>
      </c>
      <c r="AR112" s="20" t="s">
        <v>284</v>
      </c>
      <c r="AT112" s="20" t="s">
        <v>166</v>
      </c>
      <c r="AU112" s="20" t="s">
        <v>78</v>
      </c>
      <c r="AY112" s="20" t="s">
        <v>117</v>
      </c>
      <c r="BE112" s="219">
        <f>IF(N112="základní",J112,0)</f>
        <v>0</v>
      </c>
      <c r="BF112" s="219">
        <f>IF(N112="snížená",J112,0)</f>
        <v>0</v>
      </c>
      <c r="BG112" s="219">
        <f>IF(N112="zákl. přenesená",J112,0)</f>
        <v>0</v>
      </c>
      <c r="BH112" s="219">
        <f>IF(N112="sníž. přenesená",J112,0)</f>
        <v>0</v>
      </c>
      <c r="BI112" s="219">
        <f>IF(N112="nulová",J112,0)</f>
        <v>0</v>
      </c>
      <c r="BJ112" s="20" t="s">
        <v>78</v>
      </c>
      <c r="BK112" s="219">
        <f>ROUND(I112*H112,2)</f>
        <v>0</v>
      </c>
      <c r="BL112" s="20" t="s">
        <v>193</v>
      </c>
      <c r="BM112" s="20" t="s">
        <v>267</v>
      </c>
    </row>
    <row r="113" s="1" customFormat="1" ht="16.5" customHeight="1">
      <c r="B113" s="42"/>
      <c r="C113" s="234" t="s">
        <v>215</v>
      </c>
      <c r="D113" s="234" t="s">
        <v>166</v>
      </c>
      <c r="E113" s="235" t="s">
        <v>423</v>
      </c>
      <c r="F113" s="236" t="s">
        <v>424</v>
      </c>
      <c r="G113" s="237" t="s">
        <v>178</v>
      </c>
      <c r="H113" s="238">
        <v>1</v>
      </c>
      <c r="I113" s="239"/>
      <c r="J113" s="240">
        <f>ROUND(I113*H113,2)</f>
        <v>0</v>
      </c>
      <c r="K113" s="236" t="s">
        <v>21</v>
      </c>
      <c r="L113" s="241"/>
      <c r="M113" s="242" t="s">
        <v>21</v>
      </c>
      <c r="N113" s="243" t="s">
        <v>41</v>
      </c>
      <c r="O113" s="43"/>
      <c r="P113" s="217">
        <f>O113*H113</f>
        <v>0</v>
      </c>
      <c r="Q113" s="217">
        <v>0</v>
      </c>
      <c r="R113" s="217">
        <f>Q113*H113</f>
        <v>0</v>
      </c>
      <c r="S113" s="217">
        <v>0</v>
      </c>
      <c r="T113" s="218">
        <f>S113*H113</f>
        <v>0</v>
      </c>
      <c r="AR113" s="20" t="s">
        <v>284</v>
      </c>
      <c r="AT113" s="20" t="s">
        <v>166</v>
      </c>
      <c r="AU113" s="20" t="s">
        <v>78</v>
      </c>
      <c r="AY113" s="20" t="s">
        <v>117</v>
      </c>
      <c r="BE113" s="219">
        <f>IF(N113="základní",J113,0)</f>
        <v>0</v>
      </c>
      <c r="BF113" s="219">
        <f>IF(N113="snížená",J113,0)</f>
        <v>0</v>
      </c>
      <c r="BG113" s="219">
        <f>IF(N113="zákl. přenesená",J113,0)</f>
        <v>0</v>
      </c>
      <c r="BH113" s="219">
        <f>IF(N113="sníž. přenesená",J113,0)</f>
        <v>0</v>
      </c>
      <c r="BI113" s="219">
        <f>IF(N113="nulová",J113,0)</f>
        <v>0</v>
      </c>
      <c r="BJ113" s="20" t="s">
        <v>78</v>
      </c>
      <c r="BK113" s="219">
        <f>ROUND(I113*H113,2)</f>
        <v>0</v>
      </c>
      <c r="BL113" s="20" t="s">
        <v>193</v>
      </c>
      <c r="BM113" s="20" t="s">
        <v>271</v>
      </c>
    </row>
    <row r="114" s="1" customFormat="1" ht="16.5" customHeight="1">
      <c r="B114" s="42"/>
      <c r="C114" s="208" t="s">
        <v>272</v>
      </c>
      <c r="D114" s="208" t="s">
        <v>118</v>
      </c>
      <c r="E114" s="209" t="s">
        <v>425</v>
      </c>
      <c r="F114" s="210" t="s">
        <v>426</v>
      </c>
      <c r="G114" s="211" t="s">
        <v>183</v>
      </c>
      <c r="H114" s="212">
        <v>160</v>
      </c>
      <c r="I114" s="213"/>
      <c r="J114" s="214">
        <f>ROUND(I114*H114,2)</f>
        <v>0</v>
      </c>
      <c r="K114" s="210" t="s">
        <v>21</v>
      </c>
      <c r="L114" s="68"/>
      <c r="M114" s="215" t="s">
        <v>21</v>
      </c>
      <c r="N114" s="216" t="s">
        <v>41</v>
      </c>
      <c r="O114" s="43"/>
      <c r="P114" s="217">
        <f>O114*H114</f>
        <v>0</v>
      </c>
      <c r="Q114" s="217">
        <v>0</v>
      </c>
      <c r="R114" s="217">
        <f>Q114*H114</f>
        <v>0</v>
      </c>
      <c r="S114" s="217">
        <v>0</v>
      </c>
      <c r="T114" s="218">
        <f>S114*H114</f>
        <v>0</v>
      </c>
      <c r="AR114" s="20" t="s">
        <v>193</v>
      </c>
      <c r="AT114" s="20" t="s">
        <v>118</v>
      </c>
      <c r="AU114" s="20" t="s">
        <v>78</v>
      </c>
      <c r="AY114" s="20" t="s">
        <v>117</v>
      </c>
      <c r="BE114" s="219">
        <f>IF(N114="základní",J114,0)</f>
        <v>0</v>
      </c>
      <c r="BF114" s="219">
        <f>IF(N114="snížená",J114,0)</f>
        <v>0</v>
      </c>
      <c r="BG114" s="219">
        <f>IF(N114="zákl. přenesená",J114,0)</f>
        <v>0</v>
      </c>
      <c r="BH114" s="219">
        <f>IF(N114="sníž. přenesená",J114,0)</f>
        <v>0</v>
      </c>
      <c r="BI114" s="219">
        <f>IF(N114="nulová",J114,0)</f>
        <v>0</v>
      </c>
      <c r="BJ114" s="20" t="s">
        <v>78</v>
      </c>
      <c r="BK114" s="219">
        <f>ROUND(I114*H114,2)</f>
        <v>0</v>
      </c>
      <c r="BL114" s="20" t="s">
        <v>193</v>
      </c>
      <c r="BM114" s="20" t="s">
        <v>275</v>
      </c>
    </row>
    <row r="115" s="1" customFormat="1" ht="16.5" customHeight="1">
      <c r="B115" s="42"/>
      <c r="C115" s="208" t="s">
        <v>218</v>
      </c>
      <c r="D115" s="208" t="s">
        <v>118</v>
      </c>
      <c r="E115" s="209" t="s">
        <v>427</v>
      </c>
      <c r="F115" s="210" t="s">
        <v>428</v>
      </c>
      <c r="G115" s="211" t="s">
        <v>183</v>
      </c>
      <c r="H115" s="212">
        <v>2.1499999999999999</v>
      </c>
      <c r="I115" s="213"/>
      <c r="J115" s="214">
        <f>ROUND(I115*H115,2)</f>
        <v>0</v>
      </c>
      <c r="K115" s="210" t="s">
        <v>21</v>
      </c>
      <c r="L115" s="68"/>
      <c r="M115" s="215" t="s">
        <v>21</v>
      </c>
      <c r="N115" s="216" t="s">
        <v>41</v>
      </c>
      <c r="O115" s="43"/>
      <c r="P115" s="217">
        <f>O115*H115</f>
        <v>0</v>
      </c>
      <c r="Q115" s="217">
        <v>0</v>
      </c>
      <c r="R115" s="217">
        <f>Q115*H115</f>
        <v>0</v>
      </c>
      <c r="S115" s="217">
        <v>0</v>
      </c>
      <c r="T115" s="218">
        <f>S115*H115</f>
        <v>0</v>
      </c>
      <c r="AR115" s="20" t="s">
        <v>193</v>
      </c>
      <c r="AT115" s="20" t="s">
        <v>118</v>
      </c>
      <c r="AU115" s="20" t="s">
        <v>78</v>
      </c>
      <c r="AY115" s="20" t="s">
        <v>117</v>
      </c>
      <c r="BE115" s="219">
        <f>IF(N115="základní",J115,0)</f>
        <v>0</v>
      </c>
      <c r="BF115" s="219">
        <f>IF(N115="snížená",J115,0)</f>
        <v>0</v>
      </c>
      <c r="BG115" s="219">
        <f>IF(N115="zákl. přenesená",J115,0)</f>
        <v>0</v>
      </c>
      <c r="BH115" s="219">
        <f>IF(N115="sníž. přenesená",J115,0)</f>
        <v>0</v>
      </c>
      <c r="BI115" s="219">
        <f>IF(N115="nulová",J115,0)</f>
        <v>0</v>
      </c>
      <c r="BJ115" s="20" t="s">
        <v>78</v>
      </c>
      <c r="BK115" s="219">
        <f>ROUND(I115*H115,2)</f>
        <v>0</v>
      </c>
      <c r="BL115" s="20" t="s">
        <v>193</v>
      </c>
      <c r="BM115" s="20" t="s">
        <v>279</v>
      </c>
    </row>
    <row r="116" s="1" customFormat="1" ht="16.5" customHeight="1">
      <c r="B116" s="42"/>
      <c r="C116" s="208" t="s">
        <v>280</v>
      </c>
      <c r="D116" s="208" t="s">
        <v>118</v>
      </c>
      <c r="E116" s="209" t="s">
        <v>429</v>
      </c>
      <c r="F116" s="210" t="s">
        <v>430</v>
      </c>
      <c r="G116" s="211" t="s">
        <v>431</v>
      </c>
      <c r="H116" s="212">
        <v>1</v>
      </c>
      <c r="I116" s="213"/>
      <c r="J116" s="214">
        <f>ROUND(I116*H116,2)</f>
        <v>0</v>
      </c>
      <c r="K116" s="210" t="s">
        <v>21</v>
      </c>
      <c r="L116" s="68"/>
      <c r="M116" s="215" t="s">
        <v>21</v>
      </c>
      <c r="N116" s="216" t="s">
        <v>41</v>
      </c>
      <c r="O116" s="43"/>
      <c r="P116" s="217">
        <f>O116*H116</f>
        <v>0</v>
      </c>
      <c r="Q116" s="217">
        <v>0</v>
      </c>
      <c r="R116" s="217">
        <f>Q116*H116</f>
        <v>0</v>
      </c>
      <c r="S116" s="217">
        <v>0</v>
      </c>
      <c r="T116" s="218">
        <f>S116*H116</f>
        <v>0</v>
      </c>
      <c r="AR116" s="20" t="s">
        <v>193</v>
      </c>
      <c r="AT116" s="20" t="s">
        <v>118</v>
      </c>
      <c r="AU116" s="20" t="s">
        <v>78</v>
      </c>
      <c r="AY116" s="20" t="s">
        <v>117</v>
      </c>
      <c r="BE116" s="219">
        <f>IF(N116="základní",J116,0)</f>
        <v>0</v>
      </c>
      <c r="BF116" s="219">
        <f>IF(N116="snížená",J116,0)</f>
        <v>0</v>
      </c>
      <c r="BG116" s="219">
        <f>IF(N116="zákl. přenesená",J116,0)</f>
        <v>0</v>
      </c>
      <c r="BH116" s="219">
        <f>IF(N116="sníž. přenesená",J116,0)</f>
        <v>0</v>
      </c>
      <c r="BI116" s="219">
        <f>IF(N116="nulová",J116,0)</f>
        <v>0</v>
      </c>
      <c r="BJ116" s="20" t="s">
        <v>78</v>
      </c>
      <c r="BK116" s="219">
        <f>ROUND(I116*H116,2)</f>
        <v>0</v>
      </c>
      <c r="BL116" s="20" t="s">
        <v>193</v>
      </c>
      <c r="BM116" s="20" t="s">
        <v>283</v>
      </c>
    </row>
    <row r="117" s="1" customFormat="1" ht="16.5" customHeight="1">
      <c r="B117" s="42"/>
      <c r="C117" s="208" t="s">
        <v>284</v>
      </c>
      <c r="D117" s="208" t="s">
        <v>118</v>
      </c>
      <c r="E117" s="209" t="s">
        <v>432</v>
      </c>
      <c r="F117" s="210" t="s">
        <v>433</v>
      </c>
      <c r="G117" s="211" t="s">
        <v>434</v>
      </c>
      <c r="H117" s="246"/>
      <c r="I117" s="213"/>
      <c r="J117" s="214">
        <f>ROUND(I117*H117,2)</f>
        <v>0</v>
      </c>
      <c r="K117" s="210" t="s">
        <v>21</v>
      </c>
      <c r="L117" s="68"/>
      <c r="M117" s="215" t="s">
        <v>21</v>
      </c>
      <c r="N117" s="216" t="s">
        <v>41</v>
      </c>
      <c r="O117" s="43"/>
      <c r="P117" s="217">
        <f>O117*H117</f>
        <v>0</v>
      </c>
      <c r="Q117" s="217">
        <v>0</v>
      </c>
      <c r="R117" s="217">
        <f>Q117*H117</f>
        <v>0</v>
      </c>
      <c r="S117" s="217">
        <v>0</v>
      </c>
      <c r="T117" s="218">
        <f>S117*H117</f>
        <v>0</v>
      </c>
      <c r="AR117" s="20" t="s">
        <v>193</v>
      </c>
      <c r="AT117" s="20" t="s">
        <v>118</v>
      </c>
      <c r="AU117" s="20" t="s">
        <v>78</v>
      </c>
      <c r="AY117" s="20" t="s">
        <v>117</v>
      </c>
      <c r="BE117" s="219">
        <f>IF(N117="základní",J117,0)</f>
        <v>0</v>
      </c>
      <c r="BF117" s="219">
        <f>IF(N117="snížená",J117,0)</f>
        <v>0</v>
      </c>
      <c r="BG117" s="219">
        <f>IF(N117="zákl. přenesená",J117,0)</f>
        <v>0</v>
      </c>
      <c r="BH117" s="219">
        <f>IF(N117="sníž. přenesená",J117,0)</f>
        <v>0</v>
      </c>
      <c r="BI117" s="219">
        <f>IF(N117="nulová",J117,0)</f>
        <v>0</v>
      </c>
      <c r="BJ117" s="20" t="s">
        <v>78</v>
      </c>
      <c r="BK117" s="219">
        <f>ROUND(I117*H117,2)</f>
        <v>0</v>
      </c>
      <c r="BL117" s="20" t="s">
        <v>193</v>
      </c>
      <c r="BM117" s="20" t="s">
        <v>287</v>
      </c>
    </row>
    <row r="118" s="1" customFormat="1" ht="16.5" customHeight="1">
      <c r="B118" s="42"/>
      <c r="C118" s="208" t="s">
        <v>288</v>
      </c>
      <c r="D118" s="208" t="s">
        <v>118</v>
      </c>
      <c r="E118" s="209" t="s">
        <v>435</v>
      </c>
      <c r="F118" s="210" t="s">
        <v>436</v>
      </c>
      <c r="G118" s="211" t="s">
        <v>437</v>
      </c>
      <c r="H118" s="212">
        <v>8</v>
      </c>
      <c r="I118" s="213"/>
      <c r="J118" s="214">
        <f>ROUND(I118*H118,2)</f>
        <v>0</v>
      </c>
      <c r="K118" s="210" t="s">
        <v>21</v>
      </c>
      <c r="L118" s="68"/>
      <c r="M118" s="215" t="s">
        <v>21</v>
      </c>
      <c r="N118" s="216" t="s">
        <v>41</v>
      </c>
      <c r="O118" s="43"/>
      <c r="P118" s="217">
        <f>O118*H118</f>
        <v>0</v>
      </c>
      <c r="Q118" s="217">
        <v>0</v>
      </c>
      <c r="R118" s="217">
        <f>Q118*H118</f>
        <v>0</v>
      </c>
      <c r="S118" s="217">
        <v>0</v>
      </c>
      <c r="T118" s="218">
        <f>S118*H118</f>
        <v>0</v>
      </c>
      <c r="AR118" s="20" t="s">
        <v>193</v>
      </c>
      <c r="AT118" s="20" t="s">
        <v>118</v>
      </c>
      <c r="AU118" s="20" t="s">
        <v>78</v>
      </c>
      <c r="AY118" s="20" t="s">
        <v>117</v>
      </c>
      <c r="BE118" s="219">
        <f>IF(N118="základní",J118,0)</f>
        <v>0</v>
      </c>
      <c r="BF118" s="219">
        <f>IF(N118="snížená",J118,0)</f>
        <v>0</v>
      </c>
      <c r="BG118" s="219">
        <f>IF(N118="zákl. přenesená",J118,0)</f>
        <v>0</v>
      </c>
      <c r="BH118" s="219">
        <f>IF(N118="sníž. přenesená",J118,0)</f>
        <v>0</v>
      </c>
      <c r="BI118" s="219">
        <f>IF(N118="nulová",J118,0)</f>
        <v>0</v>
      </c>
      <c r="BJ118" s="20" t="s">
        <v>78</v>
      </c>
      <c r="BK118" s="219">
        <f>ROUND(I118*H118,2)</f>
        <v>0</v>
      </c>
      <c r="BL118" s="20" t="s">
        <v>193</v>
      </c>
      <c r="BM118" s="20" t="s">
        <v>291</v>
      </c>
    </row>
    <row r="119" s="9" customFormat="1" ht="37.44001" customHeight="1">
      <c r="B119" s="194"/>
      <c r="C119" s="195"/>
      <c r="D119" s="196" t="s">
        <v>69</v>
      </c>
      <c r="E119" s="197" t="s">
        <v>438</v>
      </c>
      <c r="F119" s="197" t="s">
        <v>439</v>
      </c>
      <c r="G119" s="195"/>
      <c r="H119" s="195"/>
      <c r="I119" s="198"/>
      <c r="J119" s="199">
        <f>BK119</f>
        <v>0</v>
      </c>
      <c r="K119" s="195"/>
      <c r="L119" s="200"/>
      <c r="M119" s="201"/>
      <c r="N119" s="202"/>
      <c r="O119" s="202"/>
      <c r="P119" s="203">
        <f>P120</f>
        <v>0</v>
      </c>
      <c r="Q119" s="202"/>
      <c r="R119" s="203">
        <f>R120</f>
        <v>0</v>
      </c>
      <c r="S119" s="202"/>
      <c r="T119" s="204">
        <f>T120</f>
        <v>0</v>
      </c>
      <c r="AR119" s="205" t="s">
        <v>80</v>
      </c>
      <c r="AT119" s="206" t="s">
        <v>69</v>
      </c>
      <c r="AU119" s="206" t="s">
        <v>70</v>
      </c>
      <c r="AY119" s="205" t="s">
        <v>117</v>
      </c>
      <c r="BK119" s="207">
        <f>BK120</f>
        <v>0</v>
      </c>
    </row>
    <row r="120" s="1" customFormat="1" ht="16.5" customHeight="1">
      <c r="B120" s="42"/>
      <c r="C120" s="208" t="s">
        <v>294</v>
      </c>
      <c r="D120" s="208" t="s">
        <v>118</v>
      </c>
      <c r="E120" s="209" t="s">
        <v>440</v>
      </c>
      <c r="F120" s="210" t="s">
        <v>441</v>
      </c>
      <c r="G120" s="211" t="s">
        <v>248</v>
      </c>
      <c r="H120" s="212">
        <v>4</v>
      </c>
      <c r="I120" s="213"/>
      <c r="J120" s="214">
        <f>ROUND(I120*H120,2)</f>
        <v>0</v>
      </c>
      <c r="K120" s="210" t="s">
        <v>21</v>
      </c>
      <c r="L120" s="68"/>
      <c r="M120" s="215" t="s">
        <v>21</v>
      </c>
      <c r="N120" s="216" t="s">
        <v>41</v>
      </c>
      <c r="O120" s="43"/>
      <c r="P120" s="217">
        <f>O120*H120</f>
        <v>0</v>
      </c>
      <c r="Q120" s="217">
        <v>0</v>
      </c>
      <c r="R120" s="217">
        <f>Q120*H120</f>
        <v>0</v>
      </c>
      <c r="S120" s="217">
        <v>0</v>
      </c>
      <c r="T120" s="218">
        <f>S120*H120</f>
        <v>0</v>
      </c>
      <c r="AR120" s="20" t="s">
        <v>193</v>
      </c>
      <c r="AT120" s="20" t="s">
        <v>118</v>
      </c>
      <c r="AU120" s="20" t="s">
        <v>78</v>
      </c>
      <c r="AY120" s="20" t="s">
        <v>117</v>
      </c>
      <c r="BE120" s="219">
        <f>IF(N120="základní",J120,0)</f>
        <v>0</v>
      </c>
      <c r="BF120" s="219">
        <f>IF(N120="snížená",J120,0)</f>
        <v>0</v>
      </c>
      <c r="BG120" s="219">
        <f>IF(N120="zákl. přenesená",J120,0)</f>
        <v>0</v>
      </c>
      <c r="BH120" s="219">
        <f>IF(N120="sníž. přenesená",J120,0)</f>
        <v>0</v>
      </c>
      <c r="BI120" s="219">
        <f>IF(N120="nulová",J120,0)</f>
        <v>0</v>
      </c>
      <c r="BJ120" s="20" t="s">
        <v>78</v>
      </c>
      <c r="BK120" s="219">
        <f>ROUND(I120*H120,2)</f>
        <v>0</v>
      </c>
      <c r="BL120" s="20" t="s">
        <v>193</v>
      </c>
      <c r="BM120" s="20" t="s">
        <v>442</v>
      </c>
    </row>
    <row r="121" s="9" customFormat="1" ht="37.44001" customHeight="1">
      <c r="B121" s="194"/>
      <c r="C121" s="195"/>
      <c r="D121" s="196" t="s">
        <v>69</v>
      </c>
      <c r="E121" s="197" t="s">
        <v>443</v>
      </c>
      <c r="F121" s="197" t="s">
        <v>444</v>
      </c>
      <c r="G121" s="195"/>
      <c r="H121" s="195"/>
      <c r="I121" s="198"/>
      <c r="J121" s="199">
        <f>BK121</f>
        <v>0</v>
      </c>
      <c r="K121" s="195"/>
      <c r="L121" s="200"/>
      <c r="M121" s="201"/>
      <c r="N121" s="202"/>
      <c r="O121" s="202"/>
      <c r="P121" s="203">
        <f>P122</f>
        <v>0</v>
      </c>
      <c r="Q121" s="202"/>
      <c r="R121" s="203">
        <f>R122</f>
        <v>0</v>
      </c>
      <c r="S121" s="202"/>
      <c r="T121" s="204">
        <f>T122</f>
        <v>0</v>
      </c>
      <c r="AR121" s="205" t="s">
        <v>80</v>
      </c>
      <c r="AT121" s="206" t="s">
        <v>69</v>
      </c>
      <c r="AU121" s="206" t="s">
        <v>70</v>
      </c>
      <c r="AY121" s="205" t="s">
        <v>117</v>
      </c>
      <c r="BK121" s="207">
        <f>BK122</f>
        <v>0</v>
      </c>
    </row>
    <row r="122" s="1" customFormat="1" ht="16.5" customHeight="1">
      <c r="B122" s="42"/>
      <c r="C122" s="208" t="s">
        <v>300</v>
      </c>
      <c r="D122" s="208" t="s">
        <v>118</v>
      </c>
      <c r="E122" s="209" t="s">
        <v>445</v>
      </c>
      <c r="F122" s="210" t="s">
        <v>446</v>
      </c>
      <c r="G122" s="211" t="s">
        <v>183</v>
      </c>
      <c r="H122" s="212">
        <v>9</v>
      </c>
      <c r="I122" s="213"/>
      <c r="J122" s="214">
        <f>ROUND(I122*H122,2)</f>
        <v>0</v>
      </c>
      <c r="K122" s="210" t="s">
        <v>21</v>
      </c>
      <c r="L122" s="68"/>
      <c r="M122" s="215" t="s">
        <v>21</v>
      </c>
      <c r="N122" s="216" t="s">
        <v>41</v>
      </c>
      <c r="O122" s="43"/>
      <c r="P122" s="217">
        <f>O122*H122</f>
        <v>0</v>
      </c>
      <c r="Q122" s="217">
        <v>0</v>
      </c>
      <c r="R122" s="217">
        <f>Q122*H122</f>
        <v>0</v>
      </c>
      <c r="S122" s="217">
        <v>0</v>
      </c>
      <c r="T122" s="218">
        <f>S122*H122</f>
        <v>0</v>
      </c>
      <c r="AR122" s="20" t="s">
        <v>193</v>
      </c>
      <c r="AT122" s="20" t="s">
        <v>118</v>
      </c>
      <c r="AU122" s="20" t="s">
        <v>78</v>
      </c>
      <c r="AY122" s="20" t="s">
        <v>117</v>
      </c>
      <c r="BE122" s="219">
        <f>IF(N122="základní",J122,0)</f>
        <v>0</v>
      </c>
      <c r="BF122" s="219">
        <f>IF(N122="snížená",J122,0)</f>
        <v>0</v>
      </c>
      <c r="BG122" s="219">
        <f>IF(N122="zákl. přenesená",J122,0)</f>
        <v>0</v>
      </c>
      <c r="BH122" s="219">
        <f>IF(N122="sníž. přenesená",J122,0)</f>
        <v>0</v>
      </c>
      <c r="BI122" s="219">
        <f>IF(N122="nulová",J122,0)</f>
        <v>0</v>
      </c>
      <c r="BJ122" s="20" t="s">
        <v>78</v>
      </c>
      <c r="BK122" s="219">
        <f>ROUND(I122*H122,2)</f>
        <v>0</v>
      </c>
      <c r="BL122" s="20" t="s">
        <v>193</v>
      </c>
      <c r="BM122" s="20" t="s">
        <v>447</v>
      </c>
    </row>
    <row r="123" s="9" customFormat="1" ht="37.44001" customHeight="1">
      <c r="B123" s="194"/>
      <c r="C123" s="195"/>
      <c r="D123" s="196" t="s">
        <v>69</v>
      </c>
      <c r="E123" s="197" t="s">
        <v>448</v>
      </c>
      <c r="F123" s="197" t="s">
        <v>449</v>
      </c>
      <c r="G123" s="195"/>
      <c r="H123" s="195"/>
      <c r="I123" s="198"/>
      <c r="J123" s="199">
        <f>BK123</f>
        <v>0</v>
      </c>
      <c r="K123" s="195"/>
      <c r="L123" s="200"/>
      <c r="M123" s="201"/>
      <c r="N123" s="202"/>
      <c r="O123" s="202"/>
      <c r="P123" s="203">
        <f>SUM(P124:P125)</f>
        <v>0</v>
      </c>
      <c r="Q123" s="202"/>
      <c r="R123" s="203">
        <f>SUM(R124:R125)</f>
        <v>0</v>
      </c>
      <c r="S123" s="202"/>
      <c r="T123" s="204">
        <f>SUM(T124:T125)</f>
        <v>0</v>
      </c>
      <c r="AR123" s="205" t="s">
        <v>78</v>
      </c>
      <c r="AT123" s="206" t="s">
        <v>69</v>
      </c>
      <c r="AU123" s="206" t="s">
        <v>70</v>
      </c>
      <c r="AY123" s="205" t="s">
        <v>117</v>
      </c>
      <c r="BK123" s="207">
        <f>SUM(BK124:BK125)</f>
        <v>0</v>
      </c>
    </row>
    <row r="124" s="1" customFormat="1" ht="16.5" customHeight="1">
      <c r="B124" s="42"/>
      <c r="C124" s="208" t="s">
        <v>306</v>
      </c>
      <c r="D124" s="208" t="s">
        <v>118</v>
      </c>
      <c r="E124" s="209" t="s">
        <v>450</v>
      </c>
      <c r="F124" s="210" t="s">
        <v>451</v>
      </c>
      <c r="G124" s="211" t="s">
        <v>183</v>
      </c>
      <c r="H124" s="212">
        <v>165</v>
      </c>
      <c r="I124" s="213"/>
      <c r="J124" s="214">
        <f>ROUND(I124*H124,2)</f>
        <v>0</v>
      </c>
      <c r="K124" s="210" t="s">
        <v>21</v>
      </c>
      <c r="L124" s="68"/>
      <c r="M124" s="215" t="s">
        <v>21</v>
      </c>
      <c r="N124" s="216" t="s">
        <v>41</v>
      </c>
      <c r="O124" s="43"/>
      <c r="P124" s="217">
        <f>O124*H124</f>
        <v>0</v>
      </c>
      <c r="Q124" s="217">
        <v>0</v>
      </c>
      <c r="R124" s="217">
        <f>Q124*H124</f>
        <v>0</v>
      </c>
      <c r="S124" s="217">
        <v>0</v>
      </c>
      <c r="T124" s="218">
        <f>S124*H124</f>
        <v>0</v>
      </c>
      <c r="AR124" s="20" t="s">
        <v>121</v>
      </c>
      <c r="AT124" s="20" t="s">
        <v>118</v>
      </c>
      <c r="AU124" s="20" t="s">
        <v>78</v>
      </c>
      <c r="AY124" s="20" t="s">
        <v>117</v>
      </c>
      <c r="BE124" s="219">
        <f>IF(N124="základní",J124,0)</f>
        <v>0</v>
      </c>
      <c r="BF124" s="219">
        <f>IF(N124="snížená",J124,0)</f>
        <v>0</v>
      </c>
      <c r="BG124" s="219">
        <f>IF(N124="zákl. přenesená",J124,0)</f>
        <v>0</v>
      </c>
      <c r="BH124" s="219">
        <f>IF(N124="sníž. přenesená",J124,0)</f>
        <v>0</v>
      </c>
      <c r="BI124" s="219">
        <f>IF(N124="nulová",J124,0)</f>
        <v>0</v>
      </c>
      <c r="BJ124" s="20" t="s">
        <v>78</v>
      </c>
      <c r="BK124" s="219">
        <f>ROUND(I124*H124,2)</f>
        <v>0</v>
      </c>
      <c r="BL124" s="20" t="s">
        <v>121</v>
      </c>
      <c r="BM124" s="20" t="s">
        <v>452</v>
      </c>
    </row>
    <row r="125" s="1" customFormat="1" ht="16.5" customHeight="1">
      <c r="B125" s="42"/>
      <c r="C125" s="234" t="s">
        <v>312</v>
      </c>
      <c r="D125" s="234" t="s">
        <v>166</v>
      </c>
      <c r="E125" s="235" t="s">
        <v>453</v>
      </c>
      <c r="F125" s="236" t="s">
        <v>454</v>
      </c>
      <c r="G125" s="237" t="s">
        <v>183</v>
      </c>
      <c r="H125" s="238">
        <v>165</v>
      </c>
      <c r="I125" s="239"/>
      <c r="J125" s="240">
        <f>ROUND(I125*H125,2)</f>
        <v>0</v>
      </c>
      <c r="K125" s="236" t="s">
        <v>21</v>
      </c>
      <c r="L125" s="241"/>
      <c r="M125" s="242" t="s">
        <v>21</v>
      </c>
      <c r="N125" s="247" t="s">
        <v>41</v>
      </c>
      <c r="O125" s="224"/>
      <c r="P125" s="225">
        <f>O125*H125</f>
        <v>0</v>
      </c>
      <c r="Q125" s="225">
        <v>0</v>
      </c>
      <c r="R125" s="225">
        <f>Q125*H125</f>
        <v>0</v>
      </c>
      <c r="S125" s="225">
        <v>0</v>
      </c>
      <c r="T125" s="226">
        <f>S125*H125</f>
        <v>0</v>
      </c>
      <c r="AR125" s="20" t="s">
        <v>169</v>
      </c>
      <c r="AT125" s="20" t="s">
        <v>166</v>
      </c>
      <c r="AU125" s="20" t="s">
        <v>78</v>
      </c>
      <c r="AY125" s="20" t="s">
        <v>117</v>
      </c>
      <c r="BE125" s="219">
        <f>IF(N125="základní",J125,0)</f>
        <v>0</v>
      </c>
      <c r="BF125" s="219">
        <f>IF(N125="snížená",J125,0)</f>
        <v>0</v>
      </c>
      <c r="BG125" s="219">
        <f>IF(N125="zákl. přenesená",J125,0)</f>
        <v>0</v>
      </c>
      <c r="BH125" s="219">
        <f>IF(N125="sníž. přenesená",J125,0)</f>
        <v>0</v>
      </c>
      <c r="BI125" s="219">
        <f>IF(N125="nulová",J125,0)</f>
        <v>0</v>
      </c>
      <c r="BJ125" s="20" t="s">
        <v>78</v>
      </c>
      <c r="BK125" s="219">
        <f>ROUND(I125*H125,2)</f>
        <v>0</v>
      </c>
      <c r="BL125" s="20" t="s">
        <v>121</v>
      </c>
      <c r="BM125" s="20" t="s">
        <v>315</v>
      </c>
    </row>
    <row r="126" s="1" customFormat="1" ht="6.96" customHeight="1">
      <c r="B126" s="63"/>
      <c r="C126" s="64"/>
      <c r="D126" s="64"/>
      <c r="E126" s="64"/>
      <c r="F126" s="64"/>
      <c r="G126" s="64"/>
      <c r="H126" s="64"/>
      <c r="I126" s="162"/>
      <c r="J126" s="64"/>
      <c r="K126" s="64"/>
      <c r="L126" s="68"/>
    </row>
  </sheetData>
  <sheetProtection sheet="1" autoFilter="0" formatColumns="0" formatRows="0" objects="1" scenarios="1" spinCount="100000" saltValue="hDX5yTp0yZ78G/5nX8xeqjeAVn6ZX6js1PxBKLX5I/BnCLUPQtjGhbmglrQdfBE9LKxbzuC7gco4g3ncV8K5aA==" hashValue="bAh/+JcVTAWS9enQpp6hNduu2YyT+VvUkfivdlc2ShNHKJ1tM+enrkvprsqZjxfXWwITIpw5T2RLQDrnnJjmfQ==" algorithmName="SHA-512" password="CC35"/>
  <autoFilter ref="C81:K125"/>
  <mergeCells count="10">
    <mergeCell ref="E7:H7"/>
    <mergeCell ref="E9:H9"/>
    <mergeCell ref="E24:H24"/>
    <mergeCell ref="E45:H45"/>
    <mergeCell ref="E47:H47"/>
    <mergeCell ref="J51:J52"/>
    <mergeCell ref="E72:H72"/>
    <mergeCell ref="E74:H74"/>
    <mergeCell ref="G1:H1"/>
    <mergeCell ref="L2:V2"/>
  </mergeCells>
  <hyperlinks>
    <hyperlink ref="F1:G1" location="C2" display="1) Krycí list soupisu"/>
    <hyperlink ref="G1:H1" location="C54" display="2) Rekapitulace"/>
    <hyperlink ref="J1" location="C81" display="3) Soupis prací"/>
    <hyperlink ref="L1:V1" location="'Rekapitulace stavby'!C2" display="Rekapitulace stavby"/>
  </hyperlinks>
  <pageMargins left="0.5833333" right="0.5833333" top="0.5833333" bottom="0.5833333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Normal="100" zoomScaleSheetLayoutView="60" zoomScalePageLayoutView="100" workbookViewId="0"/>
  </sheetViews>
  <sheetFormatPr defaultRowHeight="13.5"/>
  <cols>
    <col min="1" max="1" width="8.33" style="248" customWidth="1"/>
    <col min="2" max="2" width="1.664063" style="248" customWidth="1"/>
    <col min="3" max="4" width="5" style="248" customWidth="1"/>
    <col min="5" max="5" width="11.67" style="248" customWidth="1"/>
    <col min="6" max="6" width="9.17" style="248" customWidth="1"/>
    <col min="7" max="7" width="5" style="248" customWidth="1"/>
    <col min="8" max="8" width="77.83" style="248" customWidth="1"/>
    <col min="9" max="10" width="20" style="248" customWidth="1"/>
    <col min="11" max="11" width="1.664063" style="248" customWidth="1"/>
  </cols>
  <sheetData>
    <row r="1" ht="37.5" customHeight="1"/>
    <row r="2" ht="7.5" customHeight="1">
      <c r="B2" s="249"/>
      <c r="C2" s="250"/>
      <c r="D2" s="250"/>
      <c r="E2" s="250"/>
      <c r="F2" s="250"/>
      <c r="G2" s="250"/>
      <c r="H2" s="250"/>
      <c r="I2" s="250"/>
      <c r="J2" s="250"/>
      <c r="K2" s="251"/>
    </row>
    <row r="3" s="11" customFormat="1" ht="45" customHeight="1">
      <c r="B3" s="252"/>
      <c r="C3" s="253" t="s">
        <v>455</v>
      </c>
      <c r="D3" s="253"/>
      <c r="E3" s="253"/>
      <c r="F3" s="253"/>
      <c r="G3" s="253"/>
      <c r="H3" s="253"/>
      <c r="I3" s="253"/>
      <c r="J3" s="253"/>
      <c r="K3" s="254"/>
    </row>
    <row r="4" ht="25.5" customHeight="1">
      <c r="B4" s="255"/>
      <c r="C4" s="256" t="s">
        <v>456</v>
      </c>
      <c r="D4" s="256"/>
      <c r="E4" s="256"/>
      <c r="F4" s="256"/>
      <c r="G4" s="256"/>
      <c r="H4" s="256"/>
      <c r="I4" s="256"/>
      <c r="J4" s="256"/>
      <c r="K4" s="257"/>
    </row>
    <row r="5" ht="5.25" customHeight="1">
      <c r="B5" s="255"/>
      <c r="C5" s="258"/>
      <c r="D5" s="258"/>
      <c r="E5" s="258"/>
      <c r="F5" s="258"/>
      <c r="G5" s="258"/>
      <c r="H5" s="258"/>
      <c r="I5" s="258"/>
      <c r="J5" s="258"/>
      <c r="K5" s="257"/>
    </row>
    <row r="6" ht="15" customHeight="1">
      <c r="B6" s="255"/>
      <c r="C6" s="259" t="s">
        <v>457</v>
      </c>
      <c r="D6" s="259"/>
      <c r="E6" s="259"/>
      <c r="F6" s="259"/>
      <c r="G6" s="259"/>
      <c r="H6" s="259"/>
      <c r="I6" s="259"/>
      <c r="J6" s="259"/>
      <c r="K6" s="257"/>
    </row>
    <row r="7" ht="15" customHeight="1">
      <c r="B7" s="260"/>
      <c r="C7" s="259" t="s">
        <v>458</v>
      </c>
      <c r="D7" s="259"/>
      <c r="E7" s="259"/>
      <c r="F7" s="259"/>
      <c r="G7" s="259"/>
      <c r="H7" s="259"/>
      <c r="I7" s="259"/>
      <c r="J7" s="259"/>
      <c r="K7" s="257"/>
    </row>
    <row r="8" ht="12.75" customHeight="1">
      <c r="B8" s="260"/>
      <c r="C8" s="259"/>
      <c r="D8" s="259"/>
      <c r="E8" s="259"/>
      <c r="F8" s="259"/>
      <c r="G8" s="259"/>
      <c r="H8" s="259"/>
      <c r="I8" s="259"/>
      <c r="J8" s="259"/>
      <c r="K8" s="257"/>
    </row>
    <row r="9" ht="15" customHeight="1">
      <c r="B9" s="260"/>
      <c r="C9" s="259" t="s">
        <v>459</v>
      </c>
      <c r="D9" s="259"/>
      <c r="E9" s="259"/>
      <c r="F9" s="259"/>
      <c r="G9" s="259"/>
      <c r="H9" s="259"/>
      <c r="I9" s="259"/>
      <c r="J9" s="259"/>
      <c r="K9" s="257"/>
    </row>
    <row r="10" ht="15" customHeight="1">
      <c r="B10" s="260"/>
      <c r="C10" s="259"/>
      <c r="D10" s="259" t="s">
        <v>460</v>
      </c>
      <c r="E10" s="259"/>
      <c r="F10" s="259"/>
      <c r="G10" s="259"/>
      <c r="H10" s="259"/>
      <c r="I10" s="259"/>
      <c r="J10" s="259"/>
      <c r="K10" s="257"/>
    </row>
    <row r="11" ht="15" customHeight="1">
      <c r="B11" s="260"/>
      <c r="C11" s="261"/>
      <c r="D11" s="259" t="s">
        <v>461</v>
      </c>
      <c r="E11" s="259"/>
      <c r="F11" s="259"/>
      <c r="G11" s="259"/>
      <c r="H11" s="259"/>
      <c r="I11" s="259"/>
      <c r="J11" s="259"/>
      <c r="K11" s="257"/>
    </row>
    <row r="12" ht="12.75" customHeight="1">
      <c r="B12" s="260"/>
      <c r="C12" s="261"/>
      <c r="D12" s="261"/>
      <c r="E12" s="261"/>
      <c r="F12" s="261"/>
      <c r="G12" s="261"/>
      <c r="H12" s="261"/>
      <c r="I12" s="261"/>
      <c r="J12" s="261"/>
      <c r="K12" s="257"/>
    </row>
    <row r="13" ht="15" customHeight="1">
      <c r="B13" s="260"/>
      <c r="C13" s="261"/>
      <c r="D13" s="259" t="s">
        <v>462</v>
      </c>
      <c r="E13" s="259"/>
      <c r="F13" s="259"/>
      <c r="G13" s="259"/>
      <c r="H13" s="259"/>
      <c r="I13" s="259"/>
      <c r="J13" s="259"/>
      <c r="K13" s="257"/>
    </row>
    <row r="14" ht="15" customHeight="1">
      <c r="B14" s="260"/>
      <c r="C14" s="261"/>
      <c r="D14" s="259" t="s">
        <v>463</v>
      </c>
      <c r="E14" s="259"/>
      <c r="F14" s="259"/>
      <c r="G14" s="259"/>
      <c r="H14" s="259"/>
      <c r="I14" s="259"/>
      <c r="J14" s="259"/>
      <c r="K14" s="257"/>
    </row>
    <row r="15" ht="15" customHeight="1">
      <c r="B15" s="260"/>
      <c r="C15" s="261"/>
      <c r="D15" s="259" t="s">
        <v>464</v>
      </c>
      <c r="E15" s="259"/>
      <c r="F15" s="259"/>
      <c r="G15" s="259"/>
      <c r="H15" s="259"/>
      <c r="I15" s="259"/>
      <c r="J15" s="259"/>
      <c r="K15" s="257"/>
    </row>
    <row r="16" ht="15" customHeight="1">
      <c r="B16" s="260"/>
      <c r="C16" s="261"/>
      <c r="D16" s="261"/>
      <c r="E16" s="262" t="s">
        <v>77</v>
      </c>
      <c r="F16" s="259" t="s">
        <v>465</v>
      </c>
      <c r="G16" s="259"/>
      <c r="H16" s="259"/>
      <c r="I16" s="259"/>
      <c r="J16" s="259"/>
      <c r="K16" s="257"/>
    </row>
    <row r="17" ht="15" customHeight="1">
      <c r="B17" s="260"/>
      <c r="C17" s="261"/>
      <c r="D17" s="261"/>
      <c r="E17" s="262" t="s">
        <v>466</v>
      </c>
      <c r="F17" s="259" t="s">
        <v>467</v>
      </c>
      <c r="G17" s="259"/>
      <c r="H17" s="259"/>
      <c r="I17" s="259"/>
      <c r="J17" s="259"/>
      <c r="K17" s="257"/>
    </row>
    <row r="18" ht="15" customHeight="1">
      <c r="B18" s="260"/>
      <c r="C18" s="261"/>
      <c r="D18" s="261"/>
      <c r="E18" s="262" t="s">
        <v>468</v>
      </c>
      <c r="F18" s="259" t="s">
        <v>469</v>
      </c>
      <c r="G18" s="259"/>
      <c r="H18" s="259"/>
      <c r="I18" s="259"/>
      <c r="J18" s="259"/>
      <c r="K18" s="257"/>
    </row>
    <row r="19" ht="15" customHeight="1">
      <c r="B19" s="260"/>
      <c r="C19" s="261"/>
      <c r="D19" s="261"/>
      <c r="E19" s="262" t="s">
        <v>470</v>
      </c>
      <c r="F19" s="259" t="s">
        <v>471</v>
      </c>
      <c r="G19" s="259"/>
      <c r="H19" s="259"/>
      <c r="I19" s="259"/>
      <c r="J19" s="259"/>
      <c r="K19" s="257"/>
    </row>
    <row r="20" ht="15" customHeight="1">
      <c r="B20" s="260"/>
      <c r="C20" s="261"/>
      <c r="D20" s="261"/>
      <c r="E20" s="262" t="s">
        <v>472</v>
      </c>
      <c r="F20" s="259" t="s">
        <v>473</v>
      </c>
      <c r="G20" s="259"/>
      <c r="H20" s="259"/>
      <c r="I20" s="259"/>
      <c r="J20" s="259"/>
      <c r="K20" s="257"/>
    </row>
    <row r="21" ht="15" customHeight="1">
      <c r="B21" s="260"/>
      <c r="C21" s="261"/>
      <c r="D21" s="261"/>
      <c r="E21" s="262" t="s">
        <v>474</v>
      </c>
      <c r="F21" s="259" t="s">
        <v>475</v>
      </c>
      <c r="G21" s="259"/>
      <c r="H21" s="259"/>
      <c r="I21" s="259"/>
      <c r="J21" s="259"/>
      <c r="K21" s="257"/>
    </row>
    <row r="22" ht="12.75" customHeight="1">
      <c r="B22" s="260"/>
      <c r="C22" s="261"/>
      <c r="D22" s="261"/>
      <c r="E22" s="261"/>
      <c r="F22" s="261"/>
      <c r="G22" s="261"/>
      <c r="H22" s="261"/>
      <c r="I22" s="261"/>
      <c r="J22" s="261"/>
      <c r="K22" s="257"/>
    </row>
    <row r="23" ht="15" customHeight="1">
      <c r="B23" s="260"/>
      <c r="C23" s="259" t="s">
        <v>476</v>
      </c>
      <c r="D23" s="259"/>
      <c r="E23" s="259"/>
      <c r="F23" s="259"/>
      <c r="G23" s="259"/>
      <c r="H23" s="259"/>
      <c r="I23" s="259"/>
      <c r="J23" s="259"/>
      <c r="K23" s="257"/>
    </row>
    <row r="24" ht="15" customHeight="1">
      <c r="B24" s="260"/>
      <c r="C24" s="259" t="s">
        <v>477</v>
      </c>
      <c r="D24" s="259"/>
      <c r="E24" s="259"/>
      <c r="F24" s="259"/>
      <c r="G24" s="259"/>
      <c r="H24" s="259"/>
      <c r="I24" s="259"/>
      <c r="J24" s="259"/>
      <c r="K24" s="257"/>
    </row>
    <row r="25" ht="15" customHeight="1">
      <c r="B25" s="260"/>
      <c r="C25" s="259"/>
      <c r="D25" s="259" t="s">
        <v>478</v>
      </c>
      <c r="E25" s="259"/>
      <c r="F25" s="259"/>
      <c r="G25" s="259"/>
      <c r="H25" s="259"/>
      <c r="I25" s="259"/>
      <c r="J25" s="259"/>
      <c r="K25" s="257"/>
    </row>
    <row r="26" ht="15" customHeight="1">
      <c r="B26" s="260"/>
      <c r="C26" s="261"/>
      <c r="D26" s="259" t="s">
        <v>479</v>
      </c>
      <c r="E26" s="259"/>
      <c r="F26" s="259"/>
      <c r="G26" s="259"/>
      <c r="H26" s="259"/>
      <c r="I26" s="259"/>
      <c r="J26" s="259"/>
      <c r="K26" s="257"/>
    </row>
    <row r="27" ht="12.75" customHeight="1">
      <c r="B27" s="260"/>
      <c r="C27" s="261"/>
      <c r="D27" s="261"/>
      <c r="E27" s="261"/>
      <c r="F27" s="261"/>
      <c r="G27" s="261"/>
      <c r="H27" s="261"/>
      <c r="I27" s="261"/>
      <c r="J27" s="261"/>
      <c r="K27" s="257"/>
    </row>
    <row r="28" ht="15" customHeight="1">
      <c r="B28" s="260"/>
      <c r="C28" s="261"/>
      <c r="D28" s="259" t="s">
        <v>480</v>
      </c>
      <c r="E28" s="259"/>
      <c r="F28" s="259"/>
      <c r="G28" s="259"/>
      <c r="H28" s="259"/>
      <c r="I28" s="259"/>
      <c r="J28" s="259"/>
      <c r="K28" s="257"/>
    </row>
    <row r="29" ht="15" customHeight="1">
      <c r="B29" s="260"/>
      <c r="C29" s="261"/>
      <c r="D29" s="259" t="s">
        <v>481</v>
      </c>
      <c r="E29" s="259"/>
      <c r="F29" s="259"/>
      <c r="G29" s="259"/>
      <c r="H29" s="259"/>
      <c r="I29" s="259"/>
      <c r="J29" s="259"/>
      <c r="K29" s="257"/>
    </row>
    <row r="30" ht="12.75" customHeight="1">
      <c r="B30" s="260"/>
      <c r="C30" s="261"/>
      <c r="D30" s="261"/>
      <c r="E30" s="261"/>
      <c r="F30" s="261"/>
      <c r="G30" s="261"/>
      <c r="H30" s="261"/>
      <c r="I30" s="261"/>
      <c r="J30" s="261"/>
      <c r="K30" s="257"/>
    </row>
    <row r="31" ht="15" customHeight="1">
      <c r="B31" s="260"/>
      <c r="C31" s="261"/>
      <c r="D31" s="259" t="s">
        <v>482</v>
      </c>
      <c r="E31" s="259"/>
      <c r="F31" s="259"/>
      <c r="G31" s="259"/>
      <c r="H31" s="259"/>
      <c r="I31" s="259"/>
      <c r="J31" s="259"/>
      <c r="K31" s="257"/>
    </row>
    <row r="32" ht="15" customHeight="1">
      <c r="B32" s="260"/>
      <c r="C32" s="261"/>
      <c r="D32" s="259" t="s">
        <v>483</v>
      </c>
      <c r="E32" s="259"/>
      <c r="F32" s="259"/>
      <c r="G32" s="259"/>
      <c r="H32" s="259"/>
      <c r="I32" s="259"/>
      <c r="J32" s="259"/>
      <c r="K32" s="257"/>
    </row>
    <row r="33" ht="15" customHeight="1">
      <c r="B33" s="260"/>
      <c r="C33" s="261"/>
      <c r="D33" s="259" t="s">
        <v>484</v>
      </c>
      <c r="E33" s="259"/>
      <c r="F33" s="259"/>
      <c r="G33" s="259"/>
      <c r="H33" s="259"/>
      <c r="I33" s="259"/>
      <c r="J33" s="259"/>
      <c r="K33" s="257"/>
    </row>
    <row r="34" ht="15" customHeight="1">
      <c r="B34" s="260"/>
      <c r="C34" s="261"/>
      <c r="D34" s="259"/>
      <c r="E34" s="263" t="s">
        <v>102</v>
      </c>
      <c r="F34" s="259"/>
      <c r="G34" s="259" t="s">
        <v>485</v>
      </c>
      <c r="H34" s="259"/>
      <c r="I34" s="259"/>
      <c r="J34" s="259"/>
      <c r="K34" s="257"/>
    </row>
    <row r="35" ht="30.75" customHeight="1">
      <c r="B35" s="260"/>
      <c r="C35" s="261"/>
      <c r="D35" s="259"/>
      <c r="E35" s="263" t="s">
        <v>486</v>
      </c>
      <c r="F35" s="259"/>
      <c r="G35" s="259" t="s">
        <v>487</v>
      </c>
      <c r="H35" s="259"/>
      <c r="I35" s="259"/>
      <c r="J35" s="259"/>
      <c r="K35" s="257"/>
    </row>
    <row r="36" ht="15" customHeight="1">
      <c r="B36" s="260"/>
      <c r="C36" s="261"/>
      <c r="D36" s="259"/>
      <c r="E36" s="263" t="s">
        <v>51</v>
      </c>
      <c r="F36" s="259"/>
      <c r="G36" s="259" t="s">
        <v>488</v>
      </c>
      <c r="H36" s="259"/>
      <c r="I36" s="259"/>
      <c r="J36" s="259"/>
      <c r="K36" s="257"/>
    </row>
    <row r="37" ht="15" customHeight="1">
      <c r="B37" s="260"/>
      <c r="C37" s="261"/>
      <c r="D37" s="259"/>
      <c r="E37" s="263" t="s">
        <v>103</v>
      </c>
      <c r="F37" s="259"/>
      <c r="G37" s="259" t="s">
        <v>489</v>
      </c>
      <c r="H37" s="259"/>
      <c r="I37" s="259"/>
      <c r="J37" s="259"/>
      <c r="K37" s="257"/>
    </row>
    <row r="38" ht="15" customHeight="1">
      <c r="B38" s="260"/>
      <c r="C38" s="261"/>
      <c r="D38" s="259"/>
      <c r="E38" s="263" t="s">
        <v>104</v>
      </c>
      <c r="F38" s="259"/>
      <c r="G38" s="259" t="s">
        <v>490</v>
      </c>
      <c r="H38" s="259"/>
      <c r="I38" s="259"/>
      <c r="J38" s="259"/>
      <c r="K38" s="257"/>
    </row>
    <row r="39" ht="15" customHeight="1">
      <c r="B39" s="260"/>
      <c r="C39" s="261"/>
      <c r="D39" s="259"/>
      <c r="E39" s="263" t="s">
        <v>105</v>
      </c>
      <c r="F39" s="259"/>
      <c r="G39" s="259" t="s">
        <v>491</v>
      </c>
      <c r="H39" s="259"/>
      <c r="I39" s="259"/>
      <c r="J39" s="259"/>
      <c r="K39" s="257"/>
    </row>
    <row r="40" ht="15" customHeight="1">
      <c r="B40" s="260"/>
      <c r="C40" s="261"/>
      <c r="D40" s="259"/>
      <c r="E40" s="263" t="s">
        <v>492</v>
      </c>
      <c r="F40" s="259"/>
      <c r="G40" s="259" t="s">
        <v>493</v>
      </c>
      <c r="H40" s="259"/>
      <c r="I40" s="259"/>
      <c r="J40" s="259"/>
      <c r="K40" s="257"/>
    </row>
    <row r="41" ht="15" customHeight="1">
      <c r="B41" s="260"/>
      <c r="C41" s="261"/>
      <c r="D41" s="259"/>
      <c r="E41" s="263"/>
      <c r="F41" s="259"/>
      <c r="G41" s="259" t="s">
        <v>494</v>
      </c>
      <c r="H41" s="259"/>
      <c r="I41" s="259"/>
      <c r="J41" s="259"/>
      <c r="K41" s="257"/>
    </row>
    <row r="42" ht="15" customHeight="1">
      <c r="B42" s="260"/>
      <c r="C42" s="261"/>
      <c r="D42" s="259"/>
      <c r="E42" s="263" t="s">
        <v>495</v>
      </c>
      <c r="F42" s="259"/>
      <c r="G42" s="259" t="s">
        <v>496</v>
      </c>
      <c r="H42" s="259"/>
      <c r="I42" s="259"/>
      <c r="J42" s="259"/>
      <c r="K42" s="257"/>
    </row>
    <row r="43" ht="15" customHeight="1">
      <c r="B43" s="260"/>
      <c r="C43" s="261"/>
      <c r="D43" s="259"/>
      <c r="E43" s="263" t="s">
        <v>107</v>
      </c>
      <c r="F43" s="259"/>
      <c r="G43" s="259" t="s">
        <v>497</v>
      </c>
      <c r="H43" s="259"/>
      <c r="I43" s="259"/>
      <c r="J43" s="259"/>
      <c r="K43" s="257"/>
    </row>
    <row r="44" ht="12.75" customHeight="1">
      <c r="B44" s="260"/>
      <c r="C44" s="261"/>
      <c r="D44" s="259"/>
      <c r="E44" s="259"/>
      <c r="F44" s="259"/>
      <c r="G44" s="259"/>
      <c r="H44" s="259"/>
      <c r="I44" s="259"/>
      <c r="J44" s="259"/>
      <c r="K44" s="257"/>
    </row>
    <row r="45" ht="15" customHeight="1">
      <c r="B45" s="260"/>
      <c r="C45" s="261"/>
      <c r="D45" s="259" t="s">
        <v>498</v>
      </c>
      <c r="E45" s="259"/>
      <c r="F45" s="259"/>
      <c r="G45" s="259"/>
      <c r="H45" s="259"/>
      <c r="I45" s="259"/>
      <c r="J45" s="259"/>
      <c r="K45" s="257"/>
    </row>
    <row r="46" ht="15" customHeight="1">
      <c r="B46" s="260"/>
      <c r="C46" s="261"/>
      <c r="D46" s="261"/>
      <c r="E46" s="259" t="s">
        <v>499</v>
      </c>
      <c r="F46" s="259"/>
      <c r="G46" s="259"/>
      <c r="H46" s="259"/>
      <c r="I46" s="259"/>
      <c r="J46" s="259"/>
      <c r="K46" s="257"/>
    </row>
    <row r="47" ht="15" customHeight="1">
      <c r="B47" s="260"/>
      <c r="C47" s="261"/>
      <c r="D47" s="261"/>
      <c r="E47" s="259" t="s">
        <v>500</v>
      </c>
      <c r="F47" s="259"/>
      <c r="G47" s="259"/>
      <c r="H47" s="259"/>
      <c r="I47" s="259"/>
      <c r="J47" s="259"/>
      <c r="K47" s="257"/>
    </row>
    <row r="48" ht="15" customHeight="1">
      <c r="B48" s="260"/>
      <c r="C48" s="261"/>
      <c r="D48" s="261"/>
      <c r="E48" s="259" t="s">
        <v>501</v>
      </c>
      <c r="F48" s="259"/>
      <c r="G48" s="259"/>
      <c r="H48" s="259"/>
      <c r="I48" s="259"/>
      <c r="J48" s="259"/>
      <c r="K48" s="257"/>
    </row>
    <row r="49" ht="15" customHeight="1">
      <c r="B49" s="260"/>
      <c r="C49" s="261"/>
      <c r="D49" s="259" t="s">
        <v>502</v>
      </c>
      <c r="E49" s="259"/>
      <c r="F49" s="259"/>
      <c r="G49" s="259"/>
      <c r="H49" s="259"/>
      <c r="I49" s="259"/>
      <c r="J49" s="259"/>
      <c r="K49" s="257"/>
    </row>
    <row r="50" ht="25.5" customHeight="1">
      <c r="B50" s="255"/>
      <c r="C50" s="256" t="s">
        <v>503</v>
      </c>
      <c r="D50" s="256"/>
      <c r="E50" s="256"/>
      <c r="F50" s="256"/>
      <c r="G50" s="256"/>
      <c r="H50" s="256"/>
      <c r="I50" s="256"/>
      <c r="J50" s="256"/>
      <c r="K50" s="257"/>
    </row>
    <row r="51" ht="5.25" customHeight="1">
      <c r="B51" s="255"/>
      <c r="C51" s="258"/>
      <c r="D51" s="258"/>
      <c r="E51" s="258"/>
      <c r="F51" s="258"/>
      <c r="G51" s="258"/>
      <c r="H51" s="258"/>
      <c r="I51" s="258"/>
      <c r="J51" s="258"/>
      <c r="K51" s="257"/>
    </row>
    <row r="52" ht="15" customHeight="1">
      <c r="B52" s="255"/>
      <c r="C52" s="259" t="s">
        <v>504</v>
      </c>
      <c r="D52" s="259"/>
      <c r="E52" s="259"/>
      <c r="F52" s="259"/>
      <c r="G52" s="259"/>
      <c r="H52" s="259"/>
      <c r="I52" s="259"/>
      <c r="J52" s="259"/>
      <c r="K52" s="257"/>
    </row>
    <row r="53" ht="15" customHeight="1">
      <c r="B53" s="255"/>
      <c r="C53" s="259" t="s">
        <v>505</v>
      </c>
      <c r="D53" s="259"/>
      <c r="E53" s="259"/>
      <c r="F53" s="259"/>
      <c r="G53" s="259"/>
      <c r="H53" s="259"/>
      <c r="I53" s="259"/>
      <c r="J53" s="259"/>
      <c r="K53" s="257"/>
    </row>
    <row r="54" ht="12.75" customHeight="1">
      <c r="B54" s="255"/>
      <c r="C54" s="259"/>
      <c r="D54" s="259"/>
      <c r="E54" s="259"/>
      <c r="F54" s="259"/>
      <c r="G54" s="259"/>
      <c r="H54" s="259"/>
      <c r="I54" s="259"/>
      <c r="J54" s="259"/>
      <c r="K54" s="257"/>
    </row>
    <row r="55" ht="15" customHeight="1">
      <c r="B55" s="255"/>
      <c r="C55" s="259" t="s">
        <v>506</v>
      </c>
      <c r="D55" s="259"/>
      <c r="E55" s="259"/>
      <c r="F55" s="259"/>
      <c r="G55" s="259"/>
      <c r="H55" s="259"/>
      <c r="I55" s="259"/>
      <c r="J55" s="259"/>
      <c r="K55" s="257"/>
    </row>
    <row r="56" ht="15" customHeight="1">
      <c r="B56" s="255"/>
      <c r="C56" s="261"/>
      <c r="D56" s="259" t="s">
        <v>507</v>
      </c>
      <c r="E56" s="259"/>
      <c r="F56" s="259"/>
      <c r="G56" s="259"/>
      <c r="H56" s="259"/>
      <c r="I56" s="259"/>
      <c r="J56" s="259"/>
      <c r="K56" s="257"/>
    </row>
    <row r="57" ht="15" customHeight="1">
      <c r="B57" s="255"/>
      <c r="C57" s="261"/>
      <c r="D57" s="259" t="s">
        <v>508</v>
      </c>
      <c r="E57" s="259"/>
      <c r="F57" s="259"/>
      <c r="G57" s="259"/>
      <c r="H57" s="259"/>
      <c r="I57" s="259"/>
      <c r="J57" s="259"/>
      <c r="K57" s="257"/>
    </row>
    <row r="58" ht="15" customHeight="1">
      <c r="B58" s="255"/>
      <c r="C58" s="261"/>
      <c r="D58" s="259" t="s">
        <v>509</v>
      </c>
      <c r="E58" s="259"/>
      <c r="F58" s="259"/>
      <c r="G58" s="259"/>
      <c r="H58" s="259"/>
      <c r="I58" s="259"/>
      <c r="J58" s="259"/>
      <c r="K58" s="257"/>
    </row>
    <row r="59" ht="15" customHeight="1">
      <c r="B59" s="255"/>
      <c r="C59" s="261"/>
      <c r="D59" s="259" t="s">
        <v>510</v>
      </c>
      <c r="E59" s="259"/>
      <c r="F59" s="259"/>
      <c r="G59" s="259"/>
      <c r="H59" s="259"/>
      <c r="I59" s="259"/>
      <c r="J59" s="259"/>
      <c r="K59" s="257"/>
    </row>
    <row r="60" ht="15" customHeight="1">
      <c r="B60" s="255"/>
      <c r="C60" s="261"/>
      <c r="D60" s="264" t="s">
        <v>511</v>
      </c>
      <c r="E60" s="264"/>
      <c r="F60" s="264"/>
      <c r="G60" s="264"/>
      <c r="H60" s="264"/>
      <c r="I60" s="264"/>
      <c r="J60" s="264"/>
      <c r="K60" s="257"/>
    </row>
    <row r="61" ht="15" customHeight="1">
      <c r="B61" s="255"/>
      <c r="C61" s="261"/>
      <c r="D61" s="259" t="s">
        <v>512</v>
      </c>
      <c r="E61" s="259"/>
      <c r="F61" s="259"/>
      <c r="G61" s="259"/>
      <c r="H61" s="259"/>
      <c r="I61" s="259"/>
      <c r="J61" s="259"/>
      <c r="K61" s="257"/>
    </row>
    <row r="62" ht="12.75" customHeight="1">
      <c r="B62" s="255"/>
      <c r="C62" s="261"/>
      <c r="D62" s="261"/>
      <c r="E62" s="265"/>
      <c r="F62" s="261"/>
      <c r="G62" s="261"/>
      <c r="H62" s="261"/>
      <c r="I62" s="261"/>
      <c r="J62" s="261"/>
      <c r="K62" s="257"/>
    </row>
    <row r="63" ht="15" customHeight="1">
      <c r="B63" s="255"/>
      <c r="C63" s="261"/>
      <c r="D63" s="259" t="s">
        <v>513</v>
      </c>
      <c r="E63" s="259"/>
      <c r="F63" s="259"/>
      <c r="G63" s="259"/>
      <c r="H63" s="259"/>
      <c r="I63" s="259"/>
      <c r="J63" s="259"/>
      <c r="K63" s="257"/>
    </row>
    <row r="64" ht="15" customHeight="1">
      <c r="B64" s="255"/>
      <c r="C64" s="261"/>
      <c r="D64" s="264" t="s">
        <v>514</v>
      </c>
      <c r="E64" s="264"/>
      <c r="F64" s="264"/>
      <c r="G64" s="264"/>
      <c r="H64" s="264"/>
      <c r="I64" s="264"/>
      <c r="J64" s="264"/>
      <c r="K64" s="257"/>
    </row>
    <row r="65" ht="15" customHeight="1">
      <c r="B65" s="255"/>
      <c r="C65" s="261"/>
      <c r="D65" s="259" t="s">
        <v>515</v>
      </c>
      <c r="E65" s="259"/>
      <c r="F65" s="259"/>
      <c r="G65" s="259"/>
      <c r="H65" s="259"/>
      <c r="I65" s="259"/>
      <c r="J65" s="259"/>
      <c r="K65" s="257"/>
    </row>
    <row r="66" ht="15" customHeight="1">
      <c r="B66" s="255"/>
      <c r="C66" s="261"/>
      <c r="D66" s="259" t="s">
        <v>516</v>
      </c>
      <c r="E66" s="259"/>
      <c r="F66" s="259"/>
      <c r="G66" s="259"/>
      <c r="H66" s="259"/>
      <c r="I66" s="259"/>
      <c r="J66" s="259"/>
      <c r="K66" s="257"/>
    </row>
    <row r="67" ht="15" customHeight="1">
      <c r="B67" s="255"/>
      <c r="C67" s="261"/>
      <c r="D67" s="259" t="s">
        <v>517</v>
      </c>
      <c r="E67" s="259"/>
      <c r="F67" s="259"/>
      <c r="G67" s="259"/>
      <c r="H67" s="259"/>
      <c r="I67" s="259"/>
      <c r="J67" s="259"/>
      <c r="K67" s="257"/>
    </row>
    <row r="68" ht="15" customHeight="1">
      <c r="B68" s="255"/>
      <c r="C68" s="261"/>
      <c r="D68" s="259" t="s">
        <v>518</v>
      </c>
      <c r="E68" s="259"/>
      <c r="F68" s="259"/>
      <c r="G68" s="259"/>
      <c r="H68" s="259"/>
      <c r="I68" s="259"/>
      <c r="J68" s="259"/>
      <c r="K68" s="257"/>
    </row>
    <row r="69" ht="12.75" customHeight="1">
      <c r="B69" s="266"/>
      <c r="C69" s="267"/>
      <c r="D69" s="267"/>
      <c r="E69" s="267"/>
      <c r="F69" s="267"/>
      <c r="G69" s="267"/>
      <c r="H69" s="267"/>
      <c r="I69" s="267"/>
      <c r="J69" s="267"/>
      <c r="K69" s="268"/>
    </row>
    <row r="70" ht="18.75" customHeight="1">
      <c r="B70" s="269"/>
      <c r="C70" s="269"/>
      <c r="D70" s="269"/>
      <c r="E70" s="269"/>
      <c r="F70" s="269"/>
      <c r="G70" s="269"/>
      <c r="H70" s="269"/>
      <c r="I70" s="269"/>
      <c r="J70" s="269"/>
      <c r="K70" s="270"/>
    </row>
    <row r="71" ht="18.75" customHeight="1">
      <c r="B71" s="270"/>
      <c r="C71" s="270"/>
      <c r="D71" s="270"/>
      <c r="E71" s="270"/>
      <c r="F71" s="270"/>
      <c r="G71" s="270"/>
      <c r="H71" s="270"/>
      <c r="I71" s="270"/>
      <c r="J71" s="270"/>
      <c r="K71" s="270"/>
    </row>
    <row r="72" ht="7.5" customHeight="1">
      <c r="B72" s="271"/>
      <c r="C72" s="272"/>
      <c r="D72" s="272"/>
      <c r="E72" s="272"/>
      <c r="F72" s="272"/>
      <c r="G72" s="272"/>
      <c r="H72" s="272"/>
      <c r="I72" s="272"/>
      <c r="J72" s="272"/>
      <c r="K72" s="273"/>
    </row>
    <row r="73" ht="45" customHeight="1">
      <c r="B73" s="274"/>
      <c r="C73" s="275" t="s">
        <v>91</v>
      </c>
      <c r="D73" s="275"/>
      <c r="E73" s="275"/>
      <c r="F73" s="275"/>
      <c r="G73" s="275"/>
      <c r="H73" s="275"/>
      <c r="I73" s="275"/>
      <c r="J73" s="275"/>
      <c r="K73" s="276"/>
    </row>
    <row r="74" ht="17.25" customHeight="1">
      <c r="B74" s="274"/>
      <c r="C74" s="277" t="s">
        <v>519</v>
      </c>
      <c r="D74" s="277"/>
      <c r="E74" s="277"/>
      <c r="F74" s="277" t="s">
        <v>520</v>
      </c>
      <c r="G74" s="278"/>
      <c r="H74" s="277" t="s">
        <v>103</v>
      </c>
      <c r="I74" s="277" t="s">
        <v>55</v>
      </c>
      <c r="J74" s="277" t="s">
        <v>521</v>
      </c>
      <c r="K74" s="276"/>
    </row>
    <row r="75" ht="17.25" customHeight="1">
      <c r="B75" s="274"/>
      <c r="C75" s="279" t="s">
        <v>522</v>
      </c>
      <c r="D75" s="279"/>
      <c r="E75" s="279"/>
      <c r="F75" s="280" t="s">
        <v>523</v>
      </c>
      <c r="G75" s="281"/>
      <c r="H75" s="279"/>
      <c r="I75" s="279"/>
      <c r="J75" s="279" t="s">
        <v>524</v>
      </c>
      <c r="K75" s="276"/>
    </row>
    <row r="76" ht="5.25" customHeight="1">
      <c r="B76" s="274"/>
      <c r="C76" s="282"/>
      <c r="D76" s="282"/>
      <c r="E76" s="282"/>
      <c r="F76" s="282"/>
      <c r="G76" s="283"/>
      <c r="H76" s="282"/>
      <c r="I76" s="282"/>
      <c r="J76" s="282"/>
      <c r="K76" s="276"/>
    </row>
    <row r="77" ht="15" customHeight="1">
      <c r="B77" s="274"/>
      <c r="C77" s="263" t="s">
        <v>51</v>
      </c>
      <c r="D77" s="282"/>
      <c r="E77" s="282"/>
      <c r="F77" s="284" t="s">
        <v>525</v>
      </c>
      <c r="G77" s="283"/>
      <c r="H77" s="263" t="s">
        <v>526</v>
      </c>
      <c r="I77" s="263" t="s">
        <v>527</v>
      </c>
      <c r="J77" s="263">
        <v>20</v>
      </c>
      <c r="K77" s="276"/>
    </row>
    <row r="78" ht="15" customHeight="1">
      <c r="B78" s="274"/>
      <c r="C78" s="263" t="s">
        <v>528</v>
      </c>
      <c r="D78" s="263"/>
      <c r="E78" s="263"/>
      <c r="F78" s="284" t="s">
        <v>525</v>
      </c>
      <c r="G78" s="283"/>
      <c r="H78" s="263" t="s">
        <v>529</v>
      </c>
      <c r="I78" s="263" t="s">
        <v>527</v>
      </c>
      <c r="J78" s="263">
        <v>120</v>
      </c>
      <c r="K78" s="276"/>
    </row>
    <row r="79" ht="15" customHeight="1">
      <c r="B79" s="285"/>
      <c r="C79" s="263" t="s">
        <v>530</v>
      </c>
      <c r="D79" s="263"/>
      <c r="E79" s="263"/>
      <c r="F79" s="284" t="s">
        <v>531</v>
      </c>
      <c r="G79" s="283"/>
      <c r="H79" s="263" t="s">
        <v>532</v>
      </c>
      <c r="I79" s="263" t="s">
        <v>527</v>
      </c>
      <c r="J79" s="263">
        <v>50</v>
      </c>
      <c r="K79" s="276"/>
    </row>
    <row r="80" ht="15" customHeight="1">
      <c r="B80" s="285"/>
      <c r="C80" s="263" t="s">
        <v>533</v>
      </c>
      <c r="D80" s="263"/>
      <c r="E80" s="263"/>
      <c r="F80" s="284" t="s">
        <v>525</v>
      </c>
      <c r="G80" s="283"/>
      <c r="H80" s="263" t="s">
        <v>534</v>
      </c>
      <c r="I80" s="263" t="s">
        <v>535</v>
      </c>
      <c r="J80" s="263"/>
      <c r="K80" s="276"/>
    </row>
    <row r="81" ht="15" customHeight="1">
      <c r="B81" s="285"/>
      <c r="C81" s="286" t="s">
        <v>536</v>
      </c>
      <c r="D81" s="286"/>
      <c r="E81" s="286"/>
      <c r="F81" s="287" t="s">
        <v>531</v>
      </c>
      <c r="G81" s="286"/>
      <c r="H81" s="286" t="s">
        <v>537</v>
      </c>
      <c r="I81" s="286" t="s">
        <v>527</v>
      </c>
      <c r="J81" s="286">
        <v>15</v>
      </c>
      <c r="K81" s="276"/>
    </row>
    <row r="82" ht="15" customHeight="1">
      <c r="B82" s="285"/>
      <c r="C82" s="286" t="s">
        <v>538</v>
      </c>
      <c r="D82" s="286"/>
      <c r="E82" s="286"/>
      <c r="F82" s="287" t="s">
        <v>531</v>
      </c>
      <c r="G82" s="286"/>
      <c r="H82" s="286" t="s">
        <v>539</v>
      </c>
      <c r="I82" s="286" t="s">
        <v>527</v>
      </c>
      <c r="J82" s="286">
        <v>15</v>
      </c>
      <c r="K82" s="276"/>
    </row>
    <row r="83" ht="15" customHeight="1">
      <c r="B83" s="285"/>
      <c r="C83" s="286" t="s">
        <v>540</v>
      </c>
      <c r="D83" s="286"/>
      <c r="E83" s="286"/>
      <c r="F83" s="287" t="s">
        <v>531</v>
      </c>
      <c r="G83" s="286"/>
      <c r="H83" s="286" t="s">
        <v>541</v>
      </c>
      <c r="I83" s="286" t="s">
        <v>527</v>
      </c>
      <c r="J83" s="286">
        <v>20</v>
      </c>
      <c r="K83" s="276"/>
    </row>
    <row r="84" ht="15" customHeight="1">
      <c r="B84" s="285"/>
      <c r="C84" s="286" t="s">
        <v>542</v>
      </c>
      <c r="D84" s="286"/>
      <c r="E84" s="286"/>
      <c r="F84" s="287" t="s">
        <v>531</v>
      </c>
      <c r="G84" s="286"/>
      <c r="H84" s="286" t="s">
        <v>543</v>
      </c>
      <c r="I84" s="286" t="s">
        <v>527</v>
      </c>
      <c r="J84" s="286">
        <v>20</v>
      </c>
      <c r="K84" s="276"/>
    </row>
    <row r="85" ht="15" customHeight="1">
      <c r="B85" s="285"/>
      <c r="C85" s="263" t="s">
        <v>544</v>
      </c>
      <c r="D85" s="263"/>
      <c r="E85" s="263"/>
      <c r="F85" s="284" t="s">
        <v>531</v>
      </c>
      <c r="G85" s="283"/>
      <c r="H85" s="263" t="s">
        <v>545</v>
      </c>
      <c r="I85" s="263" t="s">
        <v>527</v>
      </c>
      <c r="J85" s="263">
        <v>50</v>
      </c>
      <c r="K85" s="276"/>
    </row>
    <row r="86" ht="15" customHeight="1">
      <c r="B86" s="285"/>
      <c r="C86" s="263" t="s">
        <v>546</v>
      </c>
      <c r="D86" s="263"/>
      <c r="E86" s="263"/>
      <c r="F86" s="284" t="s">
        <v>531</v>
      </c>
      <c r="G86" s="283"/>
      <c r="H86" s="263" t="s">
        <v>547</v>
      </c>
      <c r="I86" s="263" t="s">
        <v>527</v>
      </c>
      <c r="J86" s="263">
        <v>20</v>
      </c>
      <c r="K86" s="276"/>
    </row>
    <row r="87" ht="15" customHeight="1">
      <c r="B87" s="285"/>
      <c r="C87" s="263" t="s">
        <v>548</v>
      </c>
      <c r="D87" s="263"/>
      <c r="E87" s="263"/>
      <c r="F87" s="284" t="s">
        <v>531</v>
      </c>
      <c r="G87" s="283"/>
      <c r="H87" s="263" t="s">
        <v>549</v>
      </c>
      <c r="I87" s="263" t="s">
        <v>527</v>
      </c>
      <c r="J87" s="263">
        <v>20</v>
      </c>
      <c r="K87" s="276"/>
    </row>
    <row r="88" ht="15" customHeight="1">
      <c r="B88" s="285"/>
      <c r="C88" s="263" t="s">
        <v>550</v>
      </c>
      <c r="D88" s="263"/>
      <c r="E88" s="263"/>
      <c r="F88" s="284" t="s">
        <v>531</v>
      </c>
      <c r="G88" s="283"/>
      <c r="H88" s="263" t="s">
        <v>551</v>
      </c>
      <c r="I88" s="263" t="s">
        <v>527</v>
      </c>
      <c r="J88" s="263">
        <v>50</v>
      </c>
      <c r="K88" s="276"/>
    </row>
    <row r="89" ht="15" customHeight="1">
      <c r="B89" s="285"/>
      <c r="C89" s="263" t="s">
        <v>552</v>
      </c>
      <c r="D89" s="263"/>
      <c r="E89" s="263"/>
      <c r="F89" s="284" t="s">
        <v>531</v>
      </c>
      <c r="G89" s="283"/>
      <c r="H89" s="263" t="s">
        <v>552</v>
      </c>
      <c r="I89" s="263" t="s">
        <v>527</v>
      </c>
      <c r="J89" s="263">
        <v>50</v>
      </c>
      <c r="K89" s="276"/>
    </row>
    <row r="90" ht="15" customHeight="1">
      <c r="B90" s="285"/>
      <c r="C90" s="263" t="s">
        <v>108</v>
      </c>
      <c r="D90" s="263"/>
      <c r="E90" s="263"/>
      <c r="F90" s="284" t="s">
        <v>531</v>
      </c>
      <c r="G90" s="283"/>
      <c r="H90" s="263" t="s">
        <v>553</v>
      </c>
      <c r="I90" s="263" t="s">
        <v>527</v>
      </c>
      <c r="J90" s="263">
        <v>255</v>
      </c>
      <c r="K90" s="276"/>
    </row>
    <row r="91" ht="15" customHeight="1">
      <c r="B91" s="285"/>
      <c r="C91" s="263" t="s">
        <v>554</v>
      </c>
      <c r="D91" s="263"/>
      <c r="E91" s="263"/>
      <c r="F91" s="284" t="s">
        <v>525</v>
      </c>
      <c r="G91" s="283"/>
      <c r="H91" s="263" t="s">
        <v>555</v>
      </c>
      <c r="I91" s="263" t="s">
        <v>556</v>
      </c>
      <c r="J91" s="263"/>
      <c r="K91" s="276"/>
    </row>
    <row r="92" ht="15" customHeight="1">
      <c r="B92" s="285"/>
      <c r="C92" s="263" t="s">
        <v>557</v>
      </c>
      <c r="D92" s="263"/>
      <c r="E92" s="263"/>
      <c r="F92" s="284" t="s">
        <v>525</v>
      </c>
      <c r="G92" s="283"/>
      <c r="H92" s="263" t="s">
        <v>558</v>
      </c>
      <c r="I92" s="263" t="s">
        <v>559</v>
      </c>
      <c r="J92" s="263"/>
      <c r="K92" s="276"/>
    </row>
    <row r="93" ht="15" customHeight="1">
      <c r="B93" s="285"/>
      <c r="C93" s="263" t="s">
        <v>560</v>
      </c>
      <c r="D93" s="263"/>
      <c r="E93" s="263"/>
      <c r="F93" s="284" t="s">
        <v>525</v>
      </c>
      <c r="G93" s="283"/>
      <c r="H93" s="263" t="s">
        <v>560</v>
      </c>
      <c r="I93" s="263" t="s">
        <v>559</v>
      </c>
      <c r="J93" s="263"/>
      <c r="K93" s="276"/>
    </row>
    <row r="94" ht="15" customHeight="1">
      <c r="B94" s="285"/>
      <c r="C94" s="263" t="s">
        <v>36</v>
      </c>
      <c r="D94" s="263"/>
      <c r="E94" s="263"/>
      <c r="F94" s="284" t="s">
        <v>525</v>
      </c>
      <c r="G94" s="283"/>
      <c r="H94" s="263" t="s">
        <v>561</v>
      </c>
      <c r="I94" s="263" t="s">
        <v>559</v>
      </c>
      <c r="J94" s="263"/>
      <c r="K94" s="276"/>
    </row>
    <row r="95" ht="15" customHeight="1">
      <c r="B95" s="285"/>
      <c r="C95" s="263" t="s">
        <v>46</v>
      </c>
      <c r="D95" s="263"/>
      <c r="E95" s="263"/>
      <c r="F95" s="284" t="s">
        <v>525</v>
      </c>
      <c r="G95" s="283"/>
      <c r="H95" s="263" t="s">
        <v>562</v>
      </c>
      <c r="I95" s="263" t="s">
        <v>559</v>
      </c>
      <c r="J95" s="263"/>
      <c r="K95" s="276"/>
    </row>
    <row r="96" ht="15" customHeight="1">
      <c r="B96" s="288"/>
      <c r="C96" s="289"/>
      <c r="D96" s="289"/>
      <c r="E96" s="289"/>
      <c r="F96" s="289"/>
      <c r="G96" s="289"/>
      <c r="H96" s="289"/>
      <c r="I96" s="289"/>
      <c r="J96" s="289"/>
      <c r="K96" s="290"/>
    </row>
    <row r="97" ht="18.75" customHeight="1">
      <c r="B97" s="291"/>
      <c r="C97" s="292"/>
      <c r="D97" s="292"/>
      <c r="E97" s="292"/>
      <c r="F97" s="292"/>
      <c r="G97" s="292"/>
      <c r="H97" s="292"/>
      <c r="I97" s="292"/>
      <c r="J97" s="292"/>
      <c r="K97" s="291"/>
    </row>
    <row r="98" ht="18.75" customHeight="1">
      <c r="B98" s="270"/>
      <c r="C98" s="270"/>
      <c r="D98" s="270"/>
      <c r="E98" s="270"/>
      <c r="F98" s="270"/>
      <c r="G98" s="270"/>
      <c r="H98" s="270"/>
      <c r="I98" s="270"/>
      <c r="J98" s="270"/>
      <c r="K98" s="270"/>
    </row>
    <row r="99" ht="7.5" customHeight="1">
      <c r="B99" s="271"/>
      <c r="C99" s="272"/>
      <c r="D99" s="272"/>
      <c r="E99" s="272"/>
      <c r="F99" s="272"/>
      <c r="G99" s="272"/>
      <c r="H99" s="272"/>
      <c r="I99" s="272"/>
      <c r="J99" s="272"/>
      <c r="K99" s="273"/>
    </row>
    <row r="100" ht="45" customHeight="1">
      <c r="B100" s="274"/>
      <c r="C100" s="275" t="s">
        <v>563</v>
      </c>
      <c r="D100" s="275"/>
      <c r="E100" s="275"/>
      <c r="F100" s="275"/>
      <c r="G100" s="275"/>
      <c r="H100" s="275"/>
      <c r="I100" s="275"/>
      <c r="J100" s="275"/>
      <c r="K100" s="276"/>
    </row>
    <row r="101" ht="17.25" customHeight="1">
      <c r="B101" s="274"/>
      <c r="C101" s="277" t="s">
        <v>519</v>
      </c>
      <c r="D101" s="277"/>
      <c r="E101" s="277"/>
      <c r="F101" s="277" t="s">
        <v>520</v>
      </c>
      <c r="G101" s="278"/>
      <c r="H101" s="277" t="s">
        <v>103</v>
      </c>
      <c r="I101" s="277" t="s">
        <v>55</v>
      </c>
      <c r="J101" s="277" t="s">
        <v>521</v>
      </c>
      <c r="K101" s="276"/>
    </row>
    <row r="102" ht="17.25" customHeight="1">
      <c r="B102" s="274"/>
      <c r="C102" s="279" t="s">
        <v>522</v>
      </c>
      <c r="D102" s="279"/>
      <c r="E102" s="279"/>
      <c r="F102" s="280" t="s">
        <v>523</v>
      </c>
      <c r="G102" s="281"/>
      <c r="H102" s="279"/>
      <c r="I102" s="279"/>
      <c r="J102" s="279" t="s">
        <v>524</v>
      </c>
      <c r="K102" s="276"/>
    </row>
    <row r="103" ht="5.25" customHeight="1">
      <c r="B103" s="274"/>
      <c r="C103" s="277"/>
      <c r="D103" s="277"/>
      <c r="E103" s="277"/>
      <c r="F103" s="277"/>
      <c r="G103" s="293"/>
      <c r="H103" s="277"/>
      <c r="I103" s="277"/>
      <c r="J103" s="277"/>
      <c r="K103" s="276"/>
    </row>
    <row r="104" ht="15" customHeight="1">
      <c r="B104" s="274"/>
      <c r="C104" s="263" t="s">
        <v>51</v>
      </c>
      <c r="D104" s="282"/>
      <c r="E104" s="282"/>
      <c r="F104" s="284" t="s">
        <v>525</v>
      </c>
      <c r="G104" s="293"/>
      <c r="H104" s="263" t="s">
        <v>564</v>
      </c>
      <c r="I104" s="263" t="s">
        <v>527</v>
      </c>
      <c r="J104" s="263">
        <v>20</v>
      </c>
      <c r="K104" s="276"/>
    </row>
    <row r="105" ht="15" customHeight="1">
      <c r="B105" s="274"/>
      <c r="C105" s="263" t="s">
        <v>528</v>
      </c>
      <c r="D105" s="263"/>
      <c r="E105" s="263"/>
      <c r="F105" s="284" t="s">
        <v>525</v>
      </c>
      <c r="G105" s="263"/>
      <c r="H105" s="263" t="s">
        <v>564</v>
      </c>
      <c r="I105" s="263" t="s">
        <v>527</v>
      </c>
      <c r="J105" s="263">
        <v>120</v>
      </c>
      <c r="K105" s="276"/>
    </row>
    <row r="106" ht="15" customHeight="1">
      <c r="B106" s="285"/>
      <c r="C106" s="263" t="s">
        <v>530</v>
      </c>
      <c r="D106" s="263"/>
      <c r="E106" s="263"/>
      <c r="F106" s="284" t="s">
        <v>531</v>
      </c>
      <c r="G106" s="263"/>
      <c r="H106" s="263" t="s">
        <v>564</v>
      </c>
      <c r="I106" s="263" t="s">
        <v>527</v>
      </c>
      <c r="J106" s="263">
        <v>50</v>
      </c>
      <c r="K106" s="276"/>
    </row>
    <row r="107" ht="15" customHeight="1">
      <c r="B107" s="285"/>
      <c r="C107" s="263" t="s">
        <v>533</v>
      </c>
      <c r="D107" s="263"/>
      <c r="E107" s="263"/>
      <c r="F107" s="284" t="s">
        <v>525</v>
      </c>
      <c r="G107" s="263"/>
      <c r="H107" s="263" t="s">
        <v>564</v>
      </c>
      <c r="I107" s="263" t="s">
        <v>535</v>
      </c>
      <c r="J107" s="263"/>
      <c r="K107" s="276"/>
    </row>
    <row r="108" ht="15" customHeight="1">
      <c r="B108" s="285"/>
      <c r="C108" s="263" t="s">
        <v>544</v>
      </c>
      <c r="D108" s="263"/>
      <c r="E108" s="263"/>
      <c r="F108" s="284" t="s">
        <v>531</v>
      </c>
      <c r="G108" s="263"/>
      <c r="H108" s="263" t="s">
        <v>564</v>
      </c>
      <c r="I108" s="263" t="s">
        <v>527</v>
      </c>
      <c r="J108" s="263">
        <v>50</v>
      </c>
      <c r="K108" s="276"/>
    </row>
    <row r="109" ht="15" customHeight="1">
      <c r="B109" s="285"/>
      <c r="C109" s="263" t="s">
        <v>552</v>
      </c>
      <c r="D109" s="263"/>
      <c r="E109" s="263"/>
      <c r="F109" s="284" t="s">
        <v>531</v>
      </c>
      <c r="G109" s="263"/>
      <c r="H109" s="263" t="s">
        <v>564</v>
      </c>
      <c r="I109" s="263" t="s">
        <v>527</v>
      </c>
      <c r="J109" s="263">
        <v>50</v>
      </c>
      <c r="K109" s="276"/>
    </row>
    <row r="110" ht="15" customHeight="1">
      <c r="B110" s="285"/>
      <c r="C110" s="263" t="s">
        <v>550</v>
      </c>
      <c r="D110" s="263"/>
      <c r="E110" s="263"/>
      <c r="F110" s="284" t="s">
        <v>531</v>
      </c>
      <c r="G110" s="263"/>
      <c r="H110" s="263" t="s">
        <v>564</v>
      </c>
      <c r="I110" s="263" t="s">
        <v>527</v>
      </c>
      <c r="J110" s="263">
        <v>50</v>
      </c>
      <c r="K110" s="276"/>
    </row>
    <row r="111" ht="15" customHeight="1">
      <c r="B111" s="285"/>
      <c r="C111" s="263" t="s">
        <v>51</v>
      </c>
      <c r="D111" s="263"/>
      <c r="E111" s="263"/>
      <c r="F111" s="284" t="s">
        <v>525</v>
      </c>
      <c r="G111" s="263"/>
      <c r="H111" s="263" t="s">
        <v>565</v>
      </c>
      <c r="I111" s="263" t="s">
        <v>527</v>
      </c>
      <c r="J111" s="263">
        <v>20</v>
      </c>
      <c r="K111" s="276"/>
    </row>
    <row r="112" ht="15" customHeight="1">
      <c r="B112" s="285"/>
      <c r="C112" s="263" t="s">
        <v>566</v>
      </c>
      <c r="D112" s="263"/>
      <c r="E112" s="263"/>
      <c r="F112" s="284" t="s">
        <v>525</v>
      </c>
      <c r="G112" s="263"/>
      <c r="H112" s="263" t="s">
        <v>567</v>
      </c>
      <c r="I112" s="263" t="s">
        <v>527</v>
      </c>
      <c r="J112" s="263">
        <v>120</v>
      </c>
      <c r="K112" s="276"/>
    </row>
    <row r="113" ht="15" customHeight="1">
      <c r="B113" s="285"/>
      <c r="C113" s="263" t="s">
        <v>36</v>
      </c>
      <c r="D113" s="263"/>
      <c r="E113" s="263"/>
      <c r="F113" s="284" t="s">
        <v>525</v>
      </c>
      <c r="G113" s="263"/>
      <c r="H113" s="263" t="s">
        <v>568</v>
      </c>
      <c r="I113" s="263" t="s">
        <v>559</v>
      </c>
      <c r="J113" s="263"/>
      <c r="K113" s="276"/>
    </row>
    <row r="114" ht="15" customHeight="1">
      <c r="B114" s="285"/>
      <c r="C114" s="263" t="s">
        <v>46</v>
      </c>
      <c r="D114" s="263"/>
      <c r="E114" s="263"/>
      <c r="F114" s="284" t="s">
        <v>525</v>
      </c>
      <c r="G114" s="263"/>
      <c r="H114" s="263" t="s">
        <v>569</v>
      </c>
      <c r="I114" s="263" t="s">
        <v>559</v>
      </c>
      <c r="J114" s="263"/>
      <c r="K114" s="276"/>
    </row>
    <row r="115" ht="15" customHeight="1">
      <c r="B115" s="285"/>
      <c r="C115" s="263" t="s">
        <v>55</v>
      </c>
      <c r="D115" s="263"/>
      <c r="E115" s="263"/>
      <c r="F115" s="284" t="s">
        <v>525</v>
      </c>
      <c r="G115" s="263"/>
      <c r="H115" s="263" t="s">
        <v>570</v>
      </c>
      <c r="I115" s="263" t="s">
        <v>571</v>
      </c>
      <c r="J115" s="263"/>
      <c r="K115" s="276"/>
    </row>
    <row r="116" ht="15" customHeight="1">
      <c r="B116" s="288"/>
      <c r="C116" s="294"/>
      <c r="D116" s="294"/>
      <c r="E116" s="294"/>
      <c r="F116" s="294"/>
      <c r="G116" s="294"/>
      <c r="H116" s="294"/>
      <c r="I116" s="294"/>
      <c r="J116" s="294"/>
      <c r="K116" s="290"/>
    </row>
    <row r="117" ht="18.75" customHeight="1">
      <c r="B117" s="295"/>
      <c r="C117" s="259"/>
      <c r="D117" s="259"/>
      <c r="E117" s="259"/>
      <c r="F117" s="296"/>
      <c r="G117" s="259"/>
      <c r="H117" s="259"/>
      <c r="I117" s="259"/>
      <c r="J117" s="259"/>
      <c r="K117" s="295"/>
    </row>
    <row r="118" ht="18.75" customHeight="1">
      <c r="B118" s="270"/>
      <c r="C118" s="270"/>
      <c r="D118" s="270"/>
      <c r="E118" s="270"/>
      <c r="F118" s="270"/>
      <c r="G118" s="270"/>
      <c r="H118" s="270"/>
      <c r="I118" s="270"/>
      <c r="J118" s="270"/>
      <c r="K118" s="270"/>
    </row>
    <row r="119" ht="7.5" customHeight="1">
      <c r="B119" s="297"/>
      <c r="C119" s="298"/>
      <c r="D119" s="298"/>
      <c r="E119" s="298"/>
      <c r="F119" s="298"/>
      <c r="G119" s="298"/>
      <c r="H119" s="298"/>
      <c r="I119" s="298"/>
      <c r="J119" s="298"/>
      <c r="K119" s="299"/>
    </row>
    <row r="120" ht="45" customHeight="1">
      <c r="B120" s="300"/>
      <c r="C120" s="253" t="s">
        <v>572</v>
      </c>
      <c r="D120" s="253"/>
      <c r="E120" s="253"/>
      <c r="F120" s="253"/>
      <c r="G120" s="253"/>
      <c r="H120" s="253"/>
      <c r="I120" s="253"/>
      <c r="J120" s="253"/>
      <c r="K120" s="301"/>
    </row>
    <row r="121" ht="17.25" customHeight="1">
      <c r="B121" s="302"/>
      <c r="C121" s="277" t="s">
        <v>519</v>
      </c>
      <c r="D121" s="277"/>
      <c r="E121" s="277"/>
      <c r="F121" s="277" t="s">
        <v>520</v>
      </c>
      <c r="G121" s="278"/>
      <c r="H121" s="277" t="s">
        <v>103</v>
      </c>
      <c r="I121" s="277" t="s">
        <v>55</v>
      </c>
      <c r="J121" s="277" t="s">
        <v>521</v>
      </c>
      <c r="K121" s="303"/>
    </row>
    <row r="122" ht="17.25" customHeight="1">
      <c r="B122" s="302"/>
      <c r="C122" s="279" t="s">
        <v>522</v>
      </c>
      <c r="D122" s="279"/>
      <c r="E122" s="279"/>
      <c r="F122" s="280" t="s">
        <v>523</v>
      </c>
      <c r="G122" s="281"/>
      <c r="H122" s="279"/>
      <c r="I122" s="279"/>
      <c r="J122" s="279" t="s">
        <v>524</v>
      </c>
      <c r="K122" s="303"/>
    </row>
    <row r="123" ht="5.25" customHeight="1">
      <c r="B123" s="304"/>
      <c r="C123" s="282"/>
      <c r="D123" s="282"/>
      <c r="E123" s="282"/>
      <c r="F123" s="282"/>
      <c r="G123" s="263"/>
      <c r="H123" s="282"/>
      <c r="I123" s="282"/>
      <c r="J123" s="282"/>
      <c r="K123" s="305"/>
    </row>
    <row r="124" ht="15" customHeight="1">
      <c r="B124" s="304"/>
      <c r="C124" s="263" t="s">
        <v>528</v>
      </c>
      <c r="D124" s="282"/>
      <c r="E124" s="282"/>
      <c r="F124" s="284" t="s">
        <v>525</v>
      </c>
      <c r="G124" s="263"/>
      <c r="H124" s="263" t="s">
        <v>564</v>
      </c>
      <c r="I124" s="263" t="s">
        <v>527</v>
      </c>
      <c r="J124" s="263">
        <v>120</v>
      </c>
      <c r="K124" s="306"/>
    </row>
    <row r="125" ht="15" customHeight="1">
      <c r="B125" s="304"/>
      <c r="C125" s="263" t="s">
        <v>573</v>
      </c>
      <c r="D125" s="263"/>
      <c r="E125" s="263"/>
      <c r="F125" s="284" t="s">
        <v>525</v>
      </c>
      <c r="G125" s="263"/>
      <c r="H125" s="263" t="s">
        <v>574</v>
      </c>
      <c r="I125" s="263" t="s">
        <v>527</v>
      </c>
      <c r="J125" s="263" t="s">
        <v>575</v>
      </c>
      <c r="K125" s="306"/>
    </row>
    <row r="126" ht="15" customHeight="1">
      <c r="B126" s="304"/>
      <c r="C126" s="263" t="s">
        <v>474</v>
      </c>
      <c r="D126" s="263"/>
      <c r="E126" s="263"/>
      <c r="F126" s="284" t="s">
        <v>525</v>
      </c>
      <c r="G126" s="263"/>
      <c r="H126" s="263" t="s">
        <v>576</v>
      </c>
      <c r="I126" s="263" t="s">
        <v>527</v>
      </c>
      <c r="J126" s="263" t="s">
        <v>575</v>
      </c>
      <c r="K126" s="306"/>
    </row>
    <row r="127" ht="15" customHeight="1">
      <c r="B127" s="304"/>
      <c r="C127" s="263" t="s">
        <v>536</v>
      </c>
      <c r="D127" s="263"/>
      <c r="E127" s="263"/>
      <c r="F127" s="284" t="s">
        <v>531</v>
      </c>
      <c r="G127" s="263"/>
      <c r="H127" s="263" t="s">
        <v>537</v>
      </c>
      <c r="I127" s="263" t="s">
        <v>527</v>
      </c>
      <c r="J127" s="263">
        <v>15</v>
      </c>
      <c r="K127" s="306"/>
    </row>
    <row r="128" ht="15" customHeight="1">
      <c r="B128" s="304"/>
      <c r="C128" s="286" t="s">
        <v>538</v>
      </c>
      <c r="D128" s="286"/>
      <c r="E128" s="286"/>
      <c r="F128" s="287" t="s">
        <v>531</v>
      </c>
      <c r="G128" s="286"/>
      <c r="H128" s="286" t="s">
        <v>539</v>
      </c>
      <c r="I128" s="286" t="s">
        <v>527</v>
      </c>
      <c r="J128" s="286">
        <v>15</v>
      </c>
      <c r="K128" s="306"/>
    </row>
    <row r="129" ht="15" customHeight="1">
      <c r="B129" s="304"/>
      <c r="C129" s="286" t="s">
        <v>540</v>
      </c>
      <c r="D129" s="286"/>
      <c r="E129" s="286"/>
      <c r="F129" s="287" t="s">
        <v>531</v>
      </c>
      <c r="G129" s="286"/>
      <c r="H129" s="286" t="s">
        <v>541</v>
      </c>
      <c r="I129" s="286" t="s">
        <v>527</v>
      </c>
      <c r="J129" s="286">
        <v>20</v>
      </c>
      <c r="K129" s="306"/>
    </row>
    <row r="130" ht="15" customHeight="1">
      <c r="B130" s="304"/>
      <c r="C130" s="286" t="s">
        <v>542</v>
      </c>
      <c r="D130" s="286"/>
      <c r="E130" s="286"/>
      <c r="F130" s="287" t="s">
        <v>531</v>
      </c>
      <c r="G130" s="286"/>
      <c r="H130" s="286" t="s">
        <v>543</v>
      </c>
      <c r="I130" s="286" t="s">
        <v>527</v>
      </c>
      <c r="J130" s="286">
        <v>20</v>
      </c>
      <c r="K130" s="306"/>
    </row>
    <row r="131" ht="15" customHeight="1">
      <c r="B131" s="304"/>
      <c r="C131" s="263" t="s">
        <v>530</v>
      </c>
      <c r="D131" s="263"/>
      <c r="E131" s="263"/>
      <c r="F131" s="284" t="s">
        <v>531</v>
      </c>
      <c r="G131" s="263"/>
      <c r="H131" s="263" t="s">
        <v>564</v>
      </c>
      <c r="I131" s="263" t="s">
        <v>527</v>
      </c>
      <c r="J131" s="263">
        <v>50</v>
      </c>
      <c r="K131" s="306"/>
    </row>
    <row r="132" ht="15" customHeight="1">
      <c r="B132" s="304"/>
      <c r="C132" s="263" t="s">
        <v>544</v>
      </c>
      <c r="D132" s="263"/>
      <c r="E132" s="263"/>
      <c r="F132" s="284" t="s">
        <v>531</v>
      </c>
      <c r="G132" s="263"/>
      <c r="H132" s="263" t="s">
        <v>564</v>
      </c>
      <c r="I132" s="263" t="s">
        <v>527</v>
      </c>
      <c r="J132" s="263">
        <v>50</v>
      </c>
      <c r="K132" s="306"/>
    </row>
    <row r="133" ht="15" customHeight="1">
      <c r="B133" s="304"/>
      <c r="C133" s="263" t="s">
        <v>550</v>
      </c>
      <c r="D133" s="263"/>
      <c r="E133" s="263"/>
      <c r="F133" s="284" t="s">
        <v>531</v>
      </c>
      <c r="G133" s="263"/>
      <c r="H133" s="263" t="s">
        <v>564</v>
      </c>
      <c r="I133" s="263" t="s">
        <v>527</v>
      </c>
      <c r="J133" s="263">
        <v>50</v>
      </c>
      <c r="K133" s="306"/>
    </row>
    <row r="134" ht="15" customHeight="1">
      <c r="B134" s="304"/>
      <c r="C134" s="263" t="s">
        <v>552</v>
      </c>
      <c r="D134" s="263"/>
      <c r="E134" s="263"/>
      <c r="F134" s="284" t="s">
        <v>531</v>
      </c>
      <c r="G134" s="263"/>
      <c r="H134" s="263" t="s">
        <v>564</v>
      </c>
      <c r="I134" s="263" t="s">
        <v>527</v>
      </c>
      <c r="J134" s="263">
        <v>50</v>
      </c>
      <c r="K134" s="306"/>
    </row>
    <row r="135" ht="15" customHeight="1">
      <c r="B135" s="304"/>
      <c r="C135" s="263" t="s">
        <v>108</v>
      </c>
      <c r="D135" s="263"/>
      <c r="E135" s="263"/>
      <c r="F135" s="284" t="s">
        <v>531</v>
      </c>
      <c r="G135" s="263"/>
      <c r="H135" s="263" t="s">
        <v>577</v>
      </c>
      <c r="I135" s="263" t="s">
        <v>527</v>
      </c>
      <c r="J135" s="263">
        <v>255</v>
      </c>
      <c r="K135" s="306"/>
    </row>
    <row r="136" ht="15" customHeight="1">
      <c r="B136" s="304"/>
      <c r="C136" s="263" t="s">
        <v>554</v>
      </c>
      <c r="D136" s="263"/>
      <c r="E136" s="263"/>
      <c r="F136" s="284" t="s">
        <v>525</v>
      </c>
      <c r="G136" s="263"/>
      <c r="H136" s="263" t="s">
        <v>578</v>
      </c>
      <c r="I136" s="263" t="s">
        <v>556</v>
      </c>
      <c r="J136" s="263"/>
      <c r="K136" s="306"/>
    </row>
    <row r="137" ht="15" customHeight="1">
      <c r="B137" s="304"/>
      <c r="C137" s="263" t="s">
        <v>557</v>
      </c>
      <c r="D137" s="263"/>
      <c r="E137" s="263"/>
      <c r="F137" s="284" t="s">
        <v>525</v>
      </c>
      <c r="G137" s="263"/>
      <c r="H137" s="263" t="s">
        <v>579</v>
      </c>
      <c r="I137" s="263" t="s">
        <v>559</v>
      </c>
      <c r="J137" s="263"/>
      <c r="K137" s="306"/>
    </row>
    <row r="138" ht="15" customHeight="1">
      <c r="B138" s="304"/>
      <c r="C138" s="263" t="s">
        <v>560</v>
      </c>
      <c r="D138" s="263"/>
      <c r="E138" s="263"/>
      <c r="F138" s="284" t="s">
        <v>525</v>
      </c>
      <c r="G138" s="263"/>
      <c r="H138" s="263" t="s">
        <v>560</v>
      </c>
      <c r="I138" s="263" t="s">
        <v>559</v>
      </c>
      <c r="J138" s="263"/>
      <c r="K138" s="306"/>
    </row>
    <row r="139" ht="15" customHeight="1">
      <c r="B139" s="304"/>
      <c r="C139" s="263" t="s">
        <v>36</v>
      </c>
      <c r="D139" s="263"/>
      <c r="E139" s="263"/>
      <c r="F139" s="284" t="s">
        <v>525</v>
      </c>
      <c r="G139" s="263"/>
      <c r="H139" s="263" t="s">
        <v>580</v>
      </c>
      <c r="I139" s="263" t="s">
        <v>559</v>
      </c>
      <c r="J139" s="263"/>
      <c r="K139" s="306"/>
    </row>
    <row r="140" ht="15" customHeight="1">
      <c r="B140" s="304"/>
      <c r="C140" s="263" t="s">
        <v>581</v>
      </c>
      <c r="D140" s="263"/>
      <c r="E140" s="263"/>
      <c r="F140" s="284" t="s">
        <v>525</v>
      </c>
      <c r="G140" s="263"/>
      <c r="H140" s="263" t="s">
        <v>582</v>
      </c>
      <c r="I140" s="263" t="s">
        <v>559</v>
      </c>
      <c r="J140" s="263"/>
      <c r="K140" s="306"/>
    </row>
    <row r="141" ht="15" customHeight="1">
      <c r="B141" s="307"/>
      <c r="C141" s="308"/>
      <c r="D141" s="308"/>
      <c r="E141" s="308"/>
      <c r="F141" s="308"/>
      <c r="G141" s="308"/>
      <c r="H141" s="308"/>
      <c r="I141" s="308"/>
      <c r="J141" s="308"/>
      <c r="K141" s="309"/>
    </row>
    <row r="142" ht="18.75" customHeight="1">
      <c r="B142" s="259"/>
      <c r="C142" s="259"/>
      <c r="D142" s="259"/>
      <c r="E142" s="259"/>
      <c r="F142" s="296"/>
      <c r="G142" s="259"/>
      <c r="H142" s="259"/>
      <c r="I142" s="259"/>
      <c r="J142" s="259"/>
      <c r="K142" s="259"/>
    </row>
    <row r="143" ht="18.75" customHeight="1">
      <c r="B143" s="270"/>
      <c r="C143" s="270"/>
      <c r="D143" s="270"/>
      <c r="E143" s="270"/>
      <c r="F143" s="270"/>
      <c r="G143" s="270"/>
      <c r="H143" s="270"/>
      <c r="I143" s="270"/>
      <c r="J143" s="270"/>
      <c r="K143" s="270"/>
    </row>
    <row r="144" ht="7.5" customHeight="1">
      <c r="B144" s="271"/>
      <c r="C144" s="272"/>
      <c r="D144" s="272"/>
      <c r="E144" s="272"/>
      <c r="F144" s="272"/>
      <c r="G144" s="272"/>
      <c r="H144" s="272"/>
      <c r="I144" s="272"/>
      <c r="J144" s="272"/>
      <c r="K144" s="273"/>
    </row>
    <row r="145" ht="45" customHeight="1">
      <c r="B145" s="274"/>
      <c r="C145" s="275" t="s">
        <v>583</v>
      </c>
      <c r="D145" s="275"/>
      <c r="E145" s="275"/>
      <c r="F145" s="275"/>
      <c r="G145" s="275"/>
      <c r="H145" s="275"/>
      <c r="I145" s="275"/>
      <c r="J145" s="275"/>
      <c r="K145" s="276"/>
    </row>
    <row r="146" ht="17.25" customHeight="1">
      <c r="B146" s="274"/>
      <c r="C146" s="277" t="s">
        <v>519</v>
      </c>
      <c r="D146" s="277"/>
      <c r="E146" s="277"/>
      <c r="F146" s="277" t="s">
        <v>520</v>
      </c>
      <c r="G146" s="278"/>
      <c r="H146" s="277" t="s">
        <v>103</v>
      </c>
      <c r="I146" s="277" t="s">
        <v>55</v>
      </c>
      <c r="J146" s="277" t="s">
        <v>521</v>
      </c>
      <c r="K146" s="276"/>
    </row>
    <row r="147" ht="17.25" customHeight="1">
      <c r="B147" s="274"/>
      <c r="C147" s="279" t="s">
        <v>522</v>
      </c>
      <c r="D147" s="279"/>
      <c r="E147" s="279"/>
      <c r="F147" s="280" t="s">
        <v>523</v>
      </c>
      <c r="G147" s="281"/>
      <c r="H147" s="279"/>
      <c r="I147" s="279"/>
      <c r="J147" s="279" t="s">
        <v>524</v>
      </c>
      <c r="K147" s="276"/>
    </row>
    <row r="148" ht="5.25" customHeight="1">
      <c r="B148" s="285"/>
      <c r="C148" s="282"/>
      <c r="D148" s="282"/>
      <c r="E148" s="282"/>
      <c r="F148" s="282"/>
      <c r="G148" s="283"/>
      <c r="H148" s="282"/>
      <c r="I148" s="282"/>
      <c r="J148" s="282"/>
      <c r="K148" s="306"/>
    </row>
    <row r="149" ht="15" customHeight="1">
      <c r="B149" s="285"/>
      <c r="C149" s="310" t="s">
        <v>528</v>
      </c>
      <c r="D149" s="263"/>
      <c r="E149" s="263"/>
      <c r="F149" s="311" t="s">
        <v>525</v>
      </c>
      <c r="G149" s="263"/>
      <c r="H149" s="310" t="s">
        <v>564</v>
      </c>
      <c r="I149" s="310" t="s">
        <v>527</v>
      </c>
      <c r="J149" s="310">
        <v>120</v>
      </c>
      <c r="K149" s="306"/>
    </row>
    <row r="150" ht="15" customHeight="1">
      <c r="B150" s="285"/>
      <c r="C150" s="310" t="s">
        <v>573</v>
      </c>
      <c r="D150" s="263"/>
      <c r="E150" s="263"/>
      <c r="F150" s="311" t="s">
        <v>525</v>
      </c>
      <c r="G150" s="263"/>
      <c r="H150" s="310" t="s">
        <v>584</v>
      </c>
      <c r="I150" s="310" t="s">
        <v>527</v>
      </c>
      <c r="J150" s="310" t="s">
        <v>575</v>
      </c>
      <c r="K150" s="306"/>
    </row>
    <row r="151" ht="15" customHeight="1">
      <c r="B151" s="285"/>
      <c r="C151" s="310" t="s">
        <v>474</v>
      </c>
      <c r="D151" s="263"/>
      <c r="E151" s="263"/>
      <c r="F151" s="311" t="s">
        <v>525</v>
      </c>
      <c r="G151" s="263"/>
      <c r="H151" s="310" t="s">
        <v>585</v>
      </c>
      <c r="I151" s="310" t="s">
        <v>527</v>
      </c>
      <c r="J151" s="310" t="s">
        <v>575</v>
      </c>
      <c r="K151" s="306"/>
    </row>
    <row r="152" ht="15" customHeight="1">
      <c r="B152" s="285"/>
      <c r="C152" s="310" t="s">
        <v>530</v>
      </c>
      <c r="D152" s="263"/>
      <c r="E152" s="263"/>
      <c r="F152" s="311" t="s">
        <v>531</v>
      </c>
      <c r="G152" s="263"/>
      <c r="H152" s="310" t="s">
        <v>564</v>
      </c>
      <c r="I152" s="310" t="s">
        <v>527</v>
      </c>
      <c r="J152" s="310">
        <v>50</v>
      </c>
      <c r="K152" s="306"/>
    </row>
    <row r="153" ht="15" customHeight="1">
      <c r="B153" s="285"/>
      <c r="C153" s="310" t="s">
        <v>533</v>
      </c>
      <c r="D153" s="263"/>
      <c r="E153" s="263"/>
      <c r="F153" s="311" t="s">
        <v>525</v>
      </c>
      <c r="G153" s="263"/>
      <c r="H153" s="310" t="s">
        <v>564</v>
      </c>
      <c r="I153" s="310" t="s">
        <v>535</v>
      </c>
      <c r="J153" s="310"/>
      <c r="K153" s="306"/>
    </row>
    <row r="154" ht="15" customHeight="1">
      <c r="B154" s="285"/>
      <c r="C154" s="310" t="s">
        <v>544</v>
      </c>
      <c r="D154" s="263"/>
      <c r="E154" s="263"/>
      <c r="F154" s="311" t="s">
        <v>531</v>
      </c>
      <c r="G154" s="263"/>
      <c r="H154" s="310" t="s">
        <v>564</v>
      </c>
      <c r="I154" s="310" t="s">
        <v>527</v>
      </c>
      <c r="J154" s="310">
        <v>50</v>
      </c>
      <c r="K154" s="306"/>
    </row>
    <row r="155" ht="15" customHeight="1">
      <c r="B155" s="285"/>
      <c r="C155" s="310" t="s">
        <v>552</v>
      </c>
      <c r="D155" s="263"/>
      <c r="E155" s="263"/>
      <c r="F155" s="311" t="s">
        <v>531</v>
      </c>
      <c r="G155" s="263"/>
      <c r="H155" s="310" t="s">
        <v>564</v>
      </c>
      <c r="I155" s="310" t="s">
        <v>527</v>
      </c>
      <c r="J155" s="310">
        <v>50</v>
      </c>
      <c r="K155" s="306"/>
    </row>
    <row r="156" ht="15" customHeight="1">
      <c r="B156" s="285"/>
      <c r="C156" s="310" t="s">
        <v>550</v>
      </c>
      <c r="D156" s="263"/>
      <c r="E156" s="263"/>
      <c r="F156" s="311" t="s">
        <v>531</v>
      </c>
      <c r="G156" s="263"/>
      <c r="H156" s="310" t="s">
        <v>564</v>
      </c>
      <c r="I156" s="310" t="s">
        <v>527</v>
      </c>
      <c r="J156" s="310">
        <v>50</v>
      </c>
      <c r="K156" s="306"/>
    </row>
    <row r="157" ht="15" customHeight="1">
      <c r="B157" s="285"/>
      <c r="C157" s="310" t="s">
        <v>96</v>
      </c>
      <c r="D157" s="263"/>
      <c r="E157" s="263"/>
      <c r="F157" s="311" t="s">
        <v>525</v>
      </c>
      <c r="G157" s="263"/>
      <c r="H157" s="310" t="s">
        <v>586</v>
      </c>
      <c r="I157" s="310" t="s">
        <v>527</v>
      </c>
      <c r="J157" s="310" t="s">
        <v>587</v>
      </c>
      <c r="K157" s="306"/>
    </row>
    <row r="158" ht="15" customHeight="1">
      <c r="B158" s="285"/>
      <c r="C158" s="310" t="s">
        <v>588</v>
      </c>
      <c r="D158" s="263"/>
      <c r="E158" s="263"/>
      <c r="F158" s="311" t="s">
        <v>525</v>
      </c>
      <c r="G158" s="263"/>
      <c r="H158" s="310" t="s">
        <v>589</v>
      </c>
      <c r="I158" s="310" t="s">
        <v>559</v>
      </c>
      <c r="J158" s="310"/>
      <c r="K158" s="306"/>
    </row>
    <row r="159" ht="15" customHeight="1">
      <c r="B159" s="312"/>
      <c r="C159" s="294"/>
      <c r="D159" s="294"/>
      <c r="E159" s="294"/>
      <c r="F159" s="294"/>
      <c r="G159" s="294"/>
      <c r="H159" s="294"/>
      <c r="I159" s="294"/>
      <c r="J159" s="294"/>
      <c r="K159" s="313"/>
    </row>
    <row r="160" ht="18.75" customHeight="1">
      <c r="B160" s="259"/>
      <c r="C160" s="263"/>
      <c r="D160" s="263"/>
      <c r="E160" s="263"/>
      <c r="F160" s="284"/>
      <c r="G160" s="263"/>
      <c r="H160" s="263"/>
      <c r="I160" s="263"/>
      <c r="J160" s="263"/>
      <c r="K160" s="259"/>
    </row>
    <row r="161" ht="18.75" customHeight="1">
      <c r="B161" s="270"/>
      <c r="C161" s="270"/>
      <c r="D161" s="270"/>
      <c r="E161" s="270"/>
      <c r="F161" s="270"/>
      <c r="G161" s="270"/>
      <c r="H161" s="270"/>
      <c r="I161" s="270"/>
      <c r="J161" s="270"/>
      <c r="K161" s="270"/>
    </row>
    <row r="162" ht="7.5" customHeight="1">
      <c r="B162" s="249"/>
      <c r="C162" s="250"/>
      <c r="D162" s="250"/>
      <c r="E162" s="250"/>
      <c r="F162" s="250"/>
      <c r="G162" s="250"/>
      <c r="H162" s="250"/>
      <c r="I162" s="250"/>
      <c r="J162" s="250"/>
      <c r="K162" s="251"/>
    </row>
    <row r="163" ht="45" customHeight="1">
      <c r="B163" s="252"/>
      <c r="C163" s="253" t="s">
        <v>590</v>
      </c>
      <c r="D163" s="253"/>
      <c r="E163" s="253"/>
      <c r="F163" s="253"/>
      <c r="G163" s="253"/>
      <c r="H163" s="253"/>
      <c r="I163" s="253"/>
      <c r="J163" s="253"/>
      <c r="K163" s="254"/>
    </row>
    <row r="164" ht="17.25" customHeight="1">
      <c r="B164" s="252"/>
      <c r="C164" s="277" t="s">
        <v>519</v>
      </c>
      <c r="D164" s="277"/>
      <c r="E164" s="277"/>
      <c r="F164" s="277" t="s">
        <v>520</v>
      </c>
      <c r="G164" s="314"/>
      <c r="H164" s="315" t="s">
        <v>103</v>
      </c>
      <c r="I164" s="315" t="s">
        <v>55</v>
      </c>
      <c r="J164" s="277" t="s">
        <v>521</v>
      </c>
      <c r="K164" s="254"/>
    </row>
    <row r="165" ht="17.25" customHeight="1">
      <c r="B165" s="255"/>
      <c r="C165" s="279" t="s">
        <v>522</v>
      </c>
      <c r="D165" s="279"/>
      <c r="E165" s="279"/>
      <c r="F165" s="280" t="s">
        <v>523</v>
      </c>
      <c r="G165" s="316"/>
      <c r="H165" s="317"/>
      <c r="I165" s="317"/>
      <c r="J165" s="279" t="s">
        <v>524</v>
      </c>
      <c r="K165" s="257"/>
    </row>
    <row r="166" ht="5.25" customHeight="1">
      <c r="B166" s="285"/>
      <c r="C166" s="282"/>
      <c r="D166" s="282"/>
      <c r="E166" s="282"/>
      <c r="F166" s="282"/>
      <c r="G166" s="283"/>
      <c r="H166" s="282"/>
      <c r="I166" s="282"/>
      <c r="J166" s="282"/>
      <c r="K166" s="306"/>
    </row>
    <row r="167" ht="15" customHeight="1">
      <c r="B167" s="285"/>
      <c r="C167" s="263" t="s">
        <v>528</v>
      </c>
      <c r="D167" s="263"/>
      <c r="E167" s="263"/>
      <c r="F167" s="284" t="s">
        <v>525</v>
      </c>
      <c r="G167" s="263"/>
      <c r="H167" s="263" t="s">
        <v>564</v>
      </c>
      <c r="I167" s="263" t="s">
        <v>527</v>
      </c>
      <c r="J167" s="263">
        <v>120</v>
      </c>
      <c r="K167" s="306"/>
    </row>
    <row r="168" ht="15" customHeight="1">
      <c r="B168" s="285"/>
      <c r="C168" s="263" t="s">
        <v>573</v>
      </c>
      <c r="D168" s="263"/>
      <c r="E168" s="263"/>
      <c r="F168" s="284" t="s">
        <v>525</v>
      </c>
      <c r="G168" s="263"/>
      <c r="H168" s="263" t="s">
        <v>574</v>
      </c>
      <c r="I168" s="263" t="s">
        <v>527</v>
      </c>
      <c r="J168" s="263" t="s">
        <v>575</v>
      </c>
      <c r="K168" s="306"/>
    </row>
    <row r="169" ht="15" customHeight="1">
      <c r="B169" s="285"/>
      <c r="C169" s="263" t="s">
        <v>474</v>
      </c>
      <c r="D169" s="263"/>
      <c r="E169" s="263"/>
      <c r="F169" s="284" t="s">
        <v>525</v>
      </c>
      <c r="G169" s="263"/>
      <c r="H169" s="263" t="s">
        <v>591</v>
      </c>
      <c r="I169" s="263" t="s">
        <v>527</v>
      </c>
      <c r="J169" s="263" t="s">
        <v>575</v>
      </c>
      <c r="K169" s="306"/>
    </row>
    <row r="170" ht="15" customHeight="1">
      <c r="B170" s="285"/>
      <c r="C170" s="263" t="s">
        <v>530</v>
      </c>
      <c r="D170" s="263"/>
      <c r="E170" s="263"/>
      <c r="F170" s="284" t="s">
        <v>531</v>
      </c>
      <c r="G170" s="263"/>
      <c r="H170" s="263" t="s">
        <v>591</v>
      </c>
      <c r="I170" s="263" t="s">
        <v>527</v>
      </c>
      <c r="J170" s="263">
        <v>50</v>
      </c>
      <c r="K170" s="306"/>
    </row>
    <row r="171" ht="15" customHeight="1">
      <c r="B171" s="285"/>
      <c r="C171" s="263" t="s">
        <v>533</v>
      </c>
      <c r="D171" s="263"/>
      <c r="E171" s="263"/>
      <c r="F171" s="284" t="s">
        <v>525</v>
      </c>
      <c r="G171" s="263"/>
      <c r="H171" s="263" t="s">
        <v>591</v>
      </c>
      <c r="I171" s="263" t="s">
        <v>535</v>
      </c>
      <c r="J171" s="263"/>
      <c r="K171" s="306"/>
    </row>
    <row r="172" ht="15" customHeight="1">
      <c r="B172" s="285"/>
      <c r="C172" s="263" t="s">
        <v>544</v>
      </c>
      <c r="D172" s="263"/>
      <c r="E172" s="263"/>
      <c r="F172" s="284" t="s">
        <v>531</v>
      </c>
      <c r="G172" s="263"/>
      <c r="H172" s="263" t="s">
        <v>591</v>
      </c>
      <c r="I172" s="263" t="s">
        <v>527</v>
      </c>
      <c r="J172" s="263">
        <v>50</v>
      </c>
      <c r="K172" s="306"/>
    </row>
    <row r="173" ht="15" customHeight="1">
      <c r="B173" s="285"/>
      <c r="C173" s="263" t="s">
        <v>552</v>
      </c>
      <c r="D173" s="263"/>
      <c r="E173" s="263"/>
      <c r="F173" s="284" t="s">
        <v>531</v>
      </c>
      <c r="G173" s="263"/>
      <c r="H173" s="263" t="s">
        <v>591</v>
      </c>
      <c r="I173" s="263" t="s">
        <v>527</v>
      </c>
      <c r="J173" s="263">
        <v>50</v>
      </c>
      <c r="K173" s="306"/>
    </row>
    <row r="174" ht="15" customHeight="1">
      <c r="B174" s="285"/>
      <c r="C174" s="263" t="s">
        <v>550</v>
      </c>
      <c r="D174" s="263"/>
      <c r="E174" s="263"/>
      <c r="F174" s="284" t="s">
        <v>531</v>
      </c>
      <c r="G174" s="263"/>
      <c r="H174" s="263" t="s">
        <v>591</v>
      </c>
      <c r="I174" s="263" t="s">
        <v>527</v>
      </c>
      <c r="J174" s="263">
        <v>50</v>
      </c>
      <c r="K174" s="306"/>
    </row>
    <row r="175" ht="15" customHeight="1">
      <c r="B175" s="285"/>
      <c r="C175" s="263" t="s">
        <v>102</v>
      </c>
      <c r="D175" s="263"/>
      <c r="E175" s="263"/>
      <c r="F175" s="284" t="s">
        <v>525</v>
      </c>
      <c r="G175" s="263"/>
      <c r="H175" s="263" t="s">
        <v>592</v>
      </c>
      <c r="I175" s="263" t="s">
        <v>593</v>
      </c>
      <c r="J175" s="263"/>
      <c r="K175" s="306"/>
    </row>
    <row r="176" ht="15" customHeight="1">
      <c r="B176" s="285"/>
      <c r="C176" s="263" t="s">
        <v>55</v>
      </c>
      <c r="D176" s="263"/>
      <c r="E176" s="263"/>
      <c r="F176" s="284" t="s">
        <v>525</v>
      </c>
      <c r="G176" s="263"/>
      <c r="H176" s="263" t="s">
        <v>594</v>
      </c>
      <c r="I176" s="263" t="s">
        <v>595</v>
      </c>
      <c r="J176" s="263">
        <v>1</v>
      </c>
      <c r="K176" s="306"/>
    </row>
    <row r="177" ht="15" customHeight="1">
      <c r="B177" s="285"/>
      <c r="C177" s="263" t="s">
        <v>51</v>
      </c>
      <c r="D177" s="263"/>
      <c r="E177" s="263"/>
      <c r="F177" s="284" t="s">
        <v>525</v>
      </c>
      <c r="G177" s="263"/>
      <c r="H177" s="263" t="s">
        <v>596</v>
      </c>
      <c r="I177" s="263" t="s">
        <v>527</v>
      </c>
      <c r="J177" s="263">
        <v>20</v>
      </c>
      <c r="K177" s="306"/>
    </row>
    <row r="178" ht="15" customHeight="1">
      <c r="B178" s="285"/>
      <c r="C178" s="263" t="s">
        <v>103</v>
      </c>
      <c r="D178" s="263"/>
      <c r="E178" s="263"/>
      <c r="F178" s="284" t="s">
        <v>525</v>
      </c>
      <c r="G178" s="263"/>
      <c r="H178" s="263" t="s">
        <v>597</v>
      </c>
      <c r="I178" s="263" t="s">
        <v>527</v>
      </c>
      <c r="J178" s="263">
        <v>255</v>
      </c>
      <c r="K178" s="306"/>
    </row>
    <row r="179" ht="15" customHeight="1">
      <c r="B179" s="285"/>
      <c r="C179" s="263" t="s">
        <v>104</v>
      </c>
      <c r="D179" s="263"/>
      <c r="E179" s="263"/>
      <c r="F179" s="284" t="s">
        <v>525</v>
      </c>
      <c r="G179" s="263"/>
      <c r="H179" s="263" t="s">
        <v>490</v>
      </c>
      <c r="I179" s="263" t="s">
        <v>527</v>
      </c>
      <c r="J179" s="263">
        <v>10</v>
      </c>
      <c r="K179" s="306"/>
    </row>
    <row r="180" ht="15" customHeight="1">
      <c r="B180" s="285"/>
      <c r="C180" s="263" t="s">
        <v>105</v>
      </c>
      <c r="D180" s="263"/>
      <c r="E180" s="263"/>
      <c r="F180" s="284" t="s">
        <v>525</v>
      </c>
      <c r="G180" s="263"/>
      <c r="H180" s="263" t="s">
        <v>598</v>
      </c>
      <c r="I180" s="263" t="s">
        <v>559</v>
      </c>
      <c r="J180" s="263"/>
      <c r="K180" s="306"/>
    </row>
    <row r="181" ht="15" customHeight="1">
      <c r="B181" s="285"/>
      <c r="C181" s="263" t="s">
        <v>599</v>
      </c>
      <c r="D181" s="263"/>
      <c r="E181" s="263"/>
      <c r="F181" s="284" t="s">
        <v>525</v>
      </c>
      <c r="G181" s="263"/>
      <c r="H181" s="263" t="s">
        <v>600</v>
      </c>
      <c r="I181" s="263" t="s">
        <v>559</v>
      </c>
      <c r="J181" s="263"/>
      <c r="K181" s="306"/>
    </row>
    <row r="182" ht="15" customHeight="1">
      <c r="B182" s="285"/>
      <c r="C182" s="263" t="s">
        <v>588</v>
      </c>
      <c r="D182" s="263"/>
      <c r="E182" s="263"/>
      <c r="F182" s="284" t="s">
        <v>525</v>
      </c>
      <c r="G182" s="263"/>
      <c r="H182" s="263" t="s">
        <v>601</v>
      </c>
      <c r="I182" s="263" t="s">
        <v>559</v>
      </c>
      <c r="J182" s="263"/>
      <c r="K182" s="306"/>
    </row>
    <row r="183" ht="15" customHeight="1">
      <c r="B183" s="285"/>
      <c r="C183" s="263" t="s">
        <v>107</v>
      </c>
      <c r="D183" s="263"/>
      <c r="E183" s="263"/>
      <c r="F183" s="284" t="s">
        <v>531</v>
      </c>
      <c r="G183" s="263"/>
      <c r="H183" s="263" t="s">
        <v>602</v>
      </c>
      <c r="I183" s="263" t="s">
        <v>527</v>
      </c>
      <c r="J183" s="263">
        <v>50</v>
      </c>
      <c r="K183" s="306"/>
    </row>
    <row r="184" ht="15" customHeight="1">
      <c r="B184" s="285"/>
      <c r="C184" s="263" t="s">
        <v>603</v>
      </c>
      <c r="D184" s="263"/>
      <c r="E184" s="263"/>
      <c r="F184" s="284" t="s">
        <v>531</v>
      </c>
      <c r="G184" s="263"/>
      <c r="H184" s="263" t="s">
        <v>604</v>
      </c>
      <c r="I184" s="263" t="s">
        <v>605</v>
      </c>
      <c r="J184" s="263"/>
      <c r="K184" s="306"/>
    </row>
    <row r="185" ht="15" customHeight="1">
      <c r="B185" s="285"/>
      <c r="C185" s="263" t="s">
        <v>606</v>
      </c>
      <c r="D185" s="263"/>
      <c r="E185" s="263"/>
      <c r="F185" s="284" t="s">
        <v>531</v>
      </c>
      <c r="G185" s="263"/>
      <c r="H185" s="263" t="s">
        <v>607</v>
      </c>
      <c r="I185" s="263" t="s">
        <v>605</v>
      </c>
      <c r="J185" s="263"/>
      <c r="K185" s="306"/>
    </row>
    <row r="186" ht="15" customHeight="1">
      <c r="B186" s="285"/>
      <c r="C186" s="263" t="s">
        <v>608</v>
      </c>
      <c r="D186" s="263"/>
      <c r="E186" s="263"/>
      <c r="F186" s="284" t="s">
        <v>531</v>
      </c>
      <c r="G186" s="263"/>
      <c r="H186" s="263" t="s">
        <v>609</v>
      </c>
      <c r="I186" s="263" t="s">
        <v>605</v>
      </c>
      <c r="J186" s="263"/>
      <c r="K186" s="306"/>
    </row>
    <row r="187" ht="15" customHeight="1">
      <c r="B187" s="285"/>
      <c r="C187" s="318" t="s">
        <v>610</v>
      </c>
      <c r="D187" s="263"/>
      <c r="E187" s="263"/>
      <c r="F187" s="284" t="s">
        <v>531</v>
      </c>
      <c r="G187" s="263"/>
      <c r="H187" s="263" t="s">
        <v>611</v>
      </c>
      <c r="I187" s="263" t="s">
        <v>612</v>
      </c>
      <c r="J187" s="319" t="s">
        <v>613</v>
      </c>
      <c r="K187" s="306"/>
    </row>
    <row r="188" ht="15" customHeight="1">
      <c r="B188" s="285"/>
      <c r="C188" s="269" t="s">
        <v>40</v>
      </c>
      <c r="D188" s="263"/>
      <c r="E188" s="263"/>
      <c r="F188" s="284" t="s">
        <v>525</v>
      </c>
      <c r="G188" s="263"/>
      <c r="H188" s="259" t="s">
        <v>614</v>
      </c>
      <c r="I188" s="263" t="s">
        <v>615</v>
      </c>
      <c r="J188" s="263"/>
      <c r="K188" s="306"/>
    </row>
    <row r="189" ht="15" customHeight="1">
      <c r="B189" s="285"/>
      <c r="C189" s="269" t="s">
        <v>616</v>
      </c>
      <c r="D189" s="263"/>
      <c r="E189" s="263"/>
      <c r="F189" s="284" t="s">
        <v>525</v>
      </c>
      <c r="G189" s="263"/>
      <c r="H189" s="263" t="s">
        <v>617</v>
      </c>
      <c r="I189" s="263" t="s">
        <v>559</v>
      </c>
      <c r="J189" s="263"/>
      <c r="K189" s="306"/>
    </row>
    <row r="190" ht="15" customHeight="1">
      <c r="B190" s="285"/>
      <c r="C190" s="269" t="s">
        <v>618</v>
      </c>
      <c r="D190" s="263"/>
      <c r="E190" s="263"/>
      <c r="F190" s="284" t="s">
        <v>525</v>
      </c>
      <c r="G190" s="263"/>
      <c r="H190" s="263" t="s">
        <v>619</v>
      </c>
      <c r="I190" s="263" t="s">
        <v>559</v>
      </c>
      <c r="J190" s="263"/>
      <c r="K190" s="306"/>
    </row>
    <row r="191" ht="15" customHeight="1">
      <c r="B191" s="285"/>
      <c r="C191" s="269" t="s">
        <v>620</v>
      </c>
      <c r="D191" s="263"/>
      <c r="E191" s="263"/>
      <c r="F191" s="284" t="s">
        <v>531</v>
      </c>
      <c r="G191" s="263"/>
      <c r="H191" s="263" t="s">
        <v>621</v>
      </c>
      <c r="I191" s="263" t="s">
        <v>559</v>
      </c>
      <c r="J191" s="263"/>
      <c r="K191" s="306"/>
    </row>
    <row r="192" ht="15" customHeight="1">
      <c r="B192" s="312"/>
      <c r="C192" s="320"/>
      <c r="D192" s="294"/>
      <c r="E192" s="294"/>
      <c r="F192" s="294"/>
      <c r="G192" s="294"/>
      <c r="H192" s="294"/>
      <c r="I192" s="294"/>
      <c r="J192" s="294"/>
      <c r="K192" s="313"/>
    </row>
    <row r="193" ht="18.75" customHeight="1">
      <c r="B193" s="259"/>
      <c r="C193" s="263"/>
      <c r="D193" s="263"/>
      <c r="E193" s="263"/>
      <c r="F193" s="284"/>
      <c r="G193" s="263"/>
      <c r="H193" s="263"/>
      <c r="I193" s="263"/>
      <c r="J193" s="263"/>
      <c r="K193" s="259"/>
    </row>
    <row r="194" ht="18.75" customHeight="1">
      <c r="B194" s="259"/>
      <c r="C194" s="263"/>
      <c r="D194" s="263"/>
      <c r="E194" s="263"/>
      <c r="F194" s="284"/>
      <c r="G194" s="263"/>
      <c r="H194" s="263"/>
      <c r="I194" s="263"/>
      <c r="J194" s="263"/>
      <c r="K194" s="259"/>
    </row>
    <row r="195" ht="18.75" customHeight="1">
      <c r="B195" s="270"/>
      <c r="C195" s="270"/>
      <c r="D195" s="270"/>
      <c r="E195" s="270"/>
      <c r="F195" s="270"/>
      <c r="G195" s="270"/>
      <c r="H195" s="270"/>
      <c r="I195" s="270"/>
      <c r="J195" s="270"/>
      <c r="K195" s="270"/>
    </row>
    <row r="196" ht="13.5">
      <c r="B196" s="249"/>
      <c r="C196" s="250"/>
      <c r="D196" s="250"/>
      <c r="E196" s="250"/>
      <c r="F196" s="250"/>
      <c r="G196" s="250"/>
      <c r="H196" s="250"/>
      <c r="I196" s="250"/>
      <c r="J196" s="250"/>
      <c r="K196" s="251"/>
    </row>
    <row r="197" ht="21">
      <c r="B197" s="252"/>
      <c r="C197" s="253" t="s">
        <v>622</v>
      </c>
      <c r="D197" s="253"/>
      <c r="E197" s="253"/>
      <c r="F197" s="253"/>
      <c r="G197" s="253"/>
      <c r="H197" s="253"/>
      <c r="I197" s="253"/>
      <c r="J197" s="253"/>
      <c r="K197" s="254"/>
    </row>
    <row r="198" ht="25.5" customHeight="1">
      <c r="B198" s="252"/>
      <c r="C198" s="321" t="s">
        <v>623</v>
      </c>
      <c r="D198" s="321"/>
      <c r="E198" s="321"/>
      <c r="F198" s="321" t="s">
        <v>624</v>
      </c>
      <c r="G198" s="322"/>
      <c r="H198" s="321" t="s">
        <v>625</v>
      </c>
      <c r="I198" s="321"/>
      <c r="J198" s="321"/>
      <c r="K198" s="254"/>
    </row>
    <row r="199" ht="5.25" customHeight="1">
      <c r="B199" s="285"/>
      <c r="C199" s="282"/>
      <c r="D199" s="282"/>
      <c r="E199" s="282"/>
      <c r="F199" s="282"/>
      <c r="G199" s="263"/>
      <c r="H199" s="282"/>
      <c r="I199" s="282"/>
      <c r="J199" s="282"/>
      <c r="K199" s="306"/>
    </row>
    <row r="200" ht="15" customHeight="1">
      <c r="B200" s="285"/>
      <c r="C200" s="263" t="s">
        <v>615</v>
      </c>
      <c r="D200" s="263"/>
      <c r="E200" s="263"/>
      <c r="F200" s="284" t="s">
        <v>41</v>
      </c>
      <c r="G200" s="263"/>
      <c r="H200" s="263" t="s">
        <v>626</v>
      </c>
      <c r="I200" s="263"/>
      <c r="J200" s="263"/>
      <c r="K200" s="306"/>
    </row>
    <row r="201" ht="15" customHeight="1">
      <c r="B201" s="285"/>
      <c r="C201" s="291"/>
      <c r="D201" s="263"/>
      <c r="E201" s="263"/>
      <c r="F201" s="284" t="s">
        <v>42</v>
      </c>
      <c r="G201" s="263"/>
      <c r="H201" s="263" t="s">
        <v>627</v>
      </c>
      <c r="I201" s="263"/>
      <c r="J201" s="263"/>
      <c r="K201" s="306"/>
    </row>
    <row r="202" ht="15" customHeight="1">
      <c r="B202" s="285"/>
      <c r="C202" s="291"/>
      <c r="D202" s="263"/>
      <c r="E202" s="263"/>
      <c r="F202" s="284" t="s">
        <v>45</v>
      </c>
      <c r="G202" s="263"/>
      <c r="H202" s="263" t="s">
        <v>628</v>
      </c>
      <c r="I202" s="263"/>
      <c r="J202" s="263"/>
      <c r="K202" s="306"/>
    </row>
    <row r="203" ht="15" customHeight="1">
      <c r="B203" s="285"/>
      <c r="C203" s="263"/>
      <c r="D203" s="263"/>
      <c r="E203" s="263"/>
      <c r="F203" s="284" t="s">
        <v>43</v>
      </c>
      <c r="G203" s="263"/>
      <c r="H203" s="263" t="s">
        <v>629</v>
      </c>
      <c r="I203" s="263"/>
      <c r="J203" s="263"/>
      <c r="K203" s="306"/>
    </row>
    <row r="204" ht="15" customHeight="1">
      <c r="B204" s="285"/>
      <c r="C204" s="263"/>
      <c r="D204" s="263"/>
      <c r="E204" s="263"/>
      <c r="F204" s="284" t="s">
        <v>44</v>
      </c>
      <c r="G204" s="263"/>
      <c r="H204" s="263" t="s">
        <v>630</v>
      </c>
      <c r="I204" s="263"/>
      <c r="J204" s="263"/>
      <c r="K204" s="306"/>
    </row>
    <row r="205" ht="15" customHeight="1">
      <c r="B205" s="285"/>
      <c r="C205" s="263"/>
      <c r="D205" s="263"/>
      <c r="E205" s="263"/>
      <c r="F205" s="284"/>
      <c r="G205" s="263"/>
      <c r="H205" s="263"/>
      <c r="I205" s="263"/>
      <c r="J205" s="263"/>
      <c r="K205" s="306"/>
    </row>
    <row r="206" ht="15" customHeight="1">
      <c r="B206" s="285"/>
      <c r="C206" s="263" t="s">
        <v>571</v>
      </c>
      <c r="D206" s="263"/>
      <c r="E206" s="263"/>
      <c r="F206" s="284" t="s">
        <v>77</v>
      </c>
      <c r="G206" s="263"/>
      <c r="H206" s="263" t="s">
        <v>631</v>
      </c>
      <c r="I206" s="263"/>
      <c r="J206" s="263"/>
      <c r="K206" s="306"/>
    </row>
    <row r="207" ht="15" customHeight="1">
      <c r="B207" s="285"/>
      <c r="C207" s="291"/>
      <c r="D207" s="263"/>
      <c r="E207" s="263"/>
      <c r="F207" s="284" t="s">
        <v>468</v>
      </c>
      <c r="G207" s="263"/>
      <c r="H207" s="263" t="s">
        <v>469</v>
      </c>
      <c r="I207" s="263"/>
      <c r="J207" s="263"/>
      <c r="K207" s="306"/>
    </row>
    <row r="208" ht="15" customHeight="1">
      <c r="B208" s="285"/>
      <c r="C208" s="263"/>
      <c r="D208" s="263"/>
      <c r="E208" s="263"/>
      <c r="F208" s="284" t="s">
        <v>466</v>
      </c>
      <c r="G208" s="263"/>
      <c r="H208" s="263" t="s">
        <v>632</v>
      </c>
      <c r="I208" s="263"/>
      <c r="J208" s="263"/>
      <c r="K208" s="306"/>
    </row>
    <row r="209" ht="15" customHeight="1">
      <c r="B209" s="323"/>
      <c r="C209" s="291"/>
      <c r="D209" s="291"/>
      <c r="E209" s="291"/>
      <c r="F209" s="284" t="s">
        <v>470</v>
      </c>
      <c r="G209" s="269"/>
      <c r="H209" s="310" t="s">
        <v>471</v>
      </c>
      <c r="I209" s="310"/>
      <c r="J209" s="310"/>
      <c r="K209" s="324"/>
    </row>
    <row r="210" ht="15" customHeight="1">
      <c r="B210" s="323"/>
      <c r="C210" s="291"/>
      <c r="D210" s="291"/>
      <c r="E210" s="291"/>
      <c r="F210" s="284" t="s">
        <v>472</v>
      </c>
      <c r="G210" s="269"/>
      <c r="H210" s="310" t="s">
        <v>349</v>
      </c>
      <c r="I210" s="310"/>
      <c r="J210" s="310"/>
      <c r="K210" s="324"/>
    </row>
    <row r="211" ht="15" customHeight="1">
      <c r="B211" s="323"/>
      <c r="C211" s="291"/>
      <c r="D211" s="291"/>
      <c r="E211" s="291"/>
      <c r="F211" s="325"/>
      <c r="G211" s="269"/>
      <c r="H211" s="326"/>
      <c r="I211" s="326"/>
      <c r="J211" s="326"/>
      <c r="K211" s="324"/>
    </row>
    <row r="212" ht="15" customHeight="1">
      <c r="B212" s="323"/>
      <c r="C212" s="263" t="s">
        <v>595</v>
      </c>
      <c r="D212" s="291"/>
      <c r="E212" s="291"/>
      <c r="F212" s="284">
        <v>1</v>
      </c>
      <c r="G212" s="269"/>
      <c r="H212" s="310" t="s">
        <v>633</v>
      </c>
      <c r="I212" s="310"/>
      <c r="J212" s="310"/>
      <c r="K212" s="324"/>
    </row>
    <row r="213" ht="15" customHeight="1">
      <c r="B213" s="323"/>
      <c r="C213" s="291"/>
      <c r="D213" s="291"/>
      <c r="E213" s="291"/>
      <c r="F213" s="284">
        <v>2</v>
      </c>
      <c r="G213" s="269"/>
      <c r="H213" s="310" t="s">
        <v>634</v>
      </c>
      <c r="I213" s="310"/>
      <c r="J213" s="310"/>
      <c r="K213" s="324"/>
    </row>
    <row r="214" ht="15" customHeight="1">
      <c r="B214" s="323"/>
      <c r="C214" s="291"/>
      <c r="D214" s="291"/>
      <c r="E214" s="291"/>
      <c r="F214" s="284">
        <v>3</v>
      </c>
      <c r="G214" s="269"/>
      <c r="H214" s="310" t="s">
        <v>635</v>
      </c>
      <c r="I214" s="310"/>
      <c r="J214" s="310"/>
      <c r="K214" s="324"/>
    </row>
    <row r="215" ht="15" customHeight="1">
      <c r="B215" s="323"/>
      <c r="C215" s="291"/>
      <c r="D215" s="291"/>
      <c r="E215" s="291"/>
      <c r="F215" s="284">
        <v>4</v>
      </c>
      <c r="G215" s="269"/>
      <c r="H215" s="310" t="s">
        <v>636</v>
      </c>
      <c r="I215" s="310"/>
      <c r="J215" s="310"/>
      <c r="K215" s="324"/>
    </row>
    <row r="216" ht="12.75" customHeight="1">
      <c r="B216" s="327"/>
      <c r="C216" s="328"/>
      <c r="D216" s="328"/>
      <c r="E216" s="328"/>
      <c r="F216" s="328"/>
      <c r="G216" s="328"/>
      <c r="H216" s="328"/>
      <c r="I216" s="328"/>
      <c r="J216" s="328"/>
      <c r="K216" s="329"/>
    </row>
  </sheetData>
  <sheetProtection autoFilter="0" deleteColumns="0" deleteRows="0" formatCells="0" formatColumns="0" formatRows="0" insertColumns="0" insertHyperlinks="0" insertRows="0" pivotTables="0" sort="0"/>
  <mergeCells count="77">
    <mergeCell ref="H215:J215"/>
    <mergeCell ref="H208:J208"/>
    <mergeCell ref="H203:J203"/>
    <mergeCell ref="H201:J201"/>
    <mergeCell ref="H212:J212"/>
    <mergeCell ref="H214:J214"/>
    <mergeCell ref="H213:J213"/>
    <mergeCell ref="H210:J210"/>
    <mergeCell ref="H209:J209"/>
    <mergeCell ref="H207:J207"/>
    <mergeCell ref="H198:J198"/>
    <mergeCell ref="C197:J197"/>
    <mergeCell ref="H206:J206"/>
    <mergeCell ref="H204:J204"/>
    <mergeCell ref="H202:J202"/>
    <mergeCell ref="H200:J200"/>
    <mergeCell ref="C163:J163"/>
    <mergeCell ref="C120:J120"/>
    <mergeCell ref="C145:J145"/>
    <mergeCell ref="C100:J100"/>
    <mergeCell ref="C73:J73"/>
    <mergeCell ref="D68:J68"/>
    <mergeCell ref="D66:J66"/>
    <mergeCell ref="D65:J65"/>
    <mergeCell ref="D67:J67"/>
    <mergeCell ref="D64:J64"/>
    <mergeCell ref="D59:J59"/>
    <mergeCell ref="D60:J60"/>
    <mergeCell ref="D63:J63"/>
    <mergeCell ref="D61:J61"/>
    <mergeCell ref="D58:J58"/>
    <mergeCell ref="D57:J57"/>
    <mergeCell ref="D56:J56"/>
    <mergeCell ref="D45:J45"/>
    <mergeCell ref="C50:J50"/>
    <mergeCell ref="C52:J52"/>
    <mergeCell ref="C53:J53"/>
    <mergeCell ref="C55:J55"/>
    <mergeCell ref="D49:J49"/>
    <mergeCell ref="E48:J48"/>
    <mergeCell ref="E47:J47"/>
    <mergeCell ref="E46:J46"/>
    <mergeCell ref="G43:J43"/>
    <mergeCell ref="G42:J42"/>
    <mergeCell ref="D33:J33"/>
    <mergeCell ref="G38:J38"/>
    <mergeCell ref="G39:J39"/>
    <mergeCell ref="G40:J40"/>
    <mergeCell ref="G41:J41"/>
    <mergeCell ref="G34:J34"/>
    <mergeCell ref="G35:J35"/>
    <mergeCell ref="G36:J36"/>
    <mergeCell ref="G37:J37"/>
    <mergeCell ref="D31:J31"/>
    <mergeCell ref="D32:J32"/>
    <mergeCell ref="D29:J29"/>
    <mergeCell ref="D28:J28"/>
    <mergeCell ref="D26:J26"/>
    <mergeCell ref="C23:J23"/>
    <mergeCell ref="D25:J25"/>
    <mergeCell ref="C24:J24"/>
    <mergeCell ref="F18:J18"/>
    <mergeCell ref="F21:J21"/>
    <mergeCell ref="F19:J19"/>
    <mergeCell ref="F20:J20"/>
    <mergeCell ref="F17:J17"/>
    <mergeCell ref="C3:J3"/>
    <mergeCell ref="C9:J9"/>
    <mergeCell ref="D11:J11"/>
    <mergeCell ref="D14:J14"/>
    <mergeCell ref="D15:J15"/>
    <mergeCell ref="F16:J16"/>
    <mergeCell ref="D10:J10"/>
    <mergeCell ref="D13:J13"/>
    <mergeCell ref="C4:J4"/>
    <mergeCell ref="C6:J6"/>
    <mergeCell ref="C7:J7"/>
  </mergeCells>
  <pageMargins left="0.5902778" right="0.5902778" top="0.5902778" bottom="0.5902778" header="0" footer="0"/>
  <pageSetup r:id="rId1" paperSize="9" orientation="portrait" scale="77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Iva Švecová</dc:creator>
  <cp:lastModifiedBy>Iva Švecová</cp:lastModifiedBy>
  <dcterms:created xsi:type="dcterms:W3CDTF">2018-10-19T11:20:07Z</dcterms:created>
  <dcterms:modified xsi:type="dcterms:W3CDTF">2018-10-19T11:20:11Z</dcterms:modified>
</cp:coreProperties>
</file>