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540" windowWidth="19440" windowHeight="14205"/>
  </bookViews>
  <sheets>
    <sheet name="Rekapitulace" sheetId="5" r:id="rId1"/>
    <sheet name="MK Okružní" sheetId="4" r:id="rId2"/>
    <sheet name="MK I.Olbrachta" sheetId="10" r:id="rId3"/>
    <sheet name="MK Za hřbitovem" sheetId="11" r:id="rId4"/>
    <sheet name="MK Lesní" sheetId="9" r:id="rId5"/>
    <sheet name="Ošetření spár" sheetId="7" r:id="rId6"/>
    <sheet name="Nestavební náklady" sheetId="8" r:id="rId7"/>
  </sheets>
  <calcPr calcId="145621"/>
</workbook>
</file>

<file path=xl/calcChain.xml><?xml version="1.0" encoding="utf-8"?>
<calcChain xmlns="http://schemas.openxmlformats.org/spreadsheetml/2006/main">
  <c r="L26" i="9" l="1"/>
  <c r="L18" i="9"/>
  <c r="L14" i="9"/>
  <c r="L9" i="9"/>
  <c r="L10" i="9" s="1"/>
  <c r="L12" i="9" l="1"/>
  <c r="L19" i="9"/>
  <c r="L20" i="9"/>
  <c r="L13" i="9"/>
  <c r="L15" i="9"/>
  <c r="B9" i="5"/>
  <c r="B8" i="5"/>
  <c r="B7" i="5"/>
  <c r="L11" i="11"/>
  <c r="L15" i="11"/>
  <c r="L20" i="10"/>
  <c r="L28" i="10"/>
  <c r="L27" i="10"/>
  <c r="L18" i="10"/>
  <c r="L15" i="10"/>
  <c r="L16" i="9" l="1"/>
  <c r="L21" i="9"/>
  <c r="L9" i="11"/>
  <c r="L12" i="10"/>
  <c r="L9" i="10"/>
  <c r="L10" i="10" s="1"/>
  <c r="L21" i="10"/>
  <c r="L18" i="4"/>
  <c r="L22" i="10" l="1"/>
  <c r="L19" i="10"/>
  <c r="L25" i="9"/>
  <c r="L23" i="9"/>
  <c r="L22" i="9"/>
  <c r="L24" i="9"/>
  <c r="L14" i="10"/>
  <c r="L10" i="11"/>
  <c r="L26" i="10"/>
  <c r="L13" i="10"/>
  <c r="L27" i="9" l="1"/>
  <c r="K30" i="9" s="1"/>
  <c r="C9" i="5" s="1"/>
  <c r="L16" i="10"/>
  <c r="L23" i="10"/>
  <c r="L24" i="10"/>
  <c r="L25" i="10"/>
  <c r="L12" i="11"/>
  <c r="L14" i="11"/>
  <c r="F32" i="9" l="1"/>
  <c r="K32" i="9" s="1"/>
  <c r="L29" i="10"/>
  <c r="K32" i="10" s="1"/>
  <c r="C7" i="5" s="1"/>
  <c r="L16" i="11"/>
  <c r="K19" i="11" s="1"/>
  <c r="L28" i="4"/>
  <c r="L27" i="4"/>
  <c r="L15" i="4"/>
  <c r="L9" i="4"/>
  <c r="F21" i="11" l="1"/>
  <c r="K21" i="11" s="1"/>
  <c r="C8" i="5"/>
  <c r="F34" i="10"/>
  <c r="K34" i="10" s="1"/>
  <c r="L12" i="4"/>
  <c r="L15" i="8" l="1"/>
  <c r="B11" i="5"/>
  <c r="L13" i="8"/>
  <c r="L11" i="8"/>
  <c r="L10" i="8"/>
  <c r="L9" i="8"/>
  <c r="L14" i="8"/>
  <c r="B10" i="5"/>
  <c r="L12" i="7"/>
  <c r="L13" i="7" s="1"/>
  <c r="L9" i="7"/>
  <c r="L10" i="7" s="1"/>
  <c r="K16" i="7" l="1"/>
  <c r="C10" i="5" s="1"/>
  <c r="L16" i="8"/>
  <c r="K19" i="8" s="1"/>
  <c r="C11" i="5" s="1"/>
  <c r="F18" i="7" l="1"/>
  <c r="K18" i="7" s="1"/>
  <c r="F21" i="8"/>
  <c r="K21" i="8" s="1"/>
  <c r="L21" i="4" l="1"/>
  <c r="L20" i="4" l="1"/>
  <c r="B6" i="5"/>
  <c r="L14" i="4" l="1"/>
  <c r="L10" i="4"/>
  <c r="L13" i="4" l="1"/>
  <c r="L19" i="4"/>
  <c r="L22" i="4"/>
  <c r="L16" i="4"/>
  <c r="L26" i="4" l="1"/>
  <c r="L24" i="4"/>
  <c r="L23" i="4"/>
  <c r="L25" i="4"/>
  <c r="L29" i="4" l="1"/>
  <c r="K32" i="4" s="1"/>
  <c r="F34" i="4" s="1"/>
  <c r="K34" i="4" s="1"/>
  <c r="C6" i="5" l="1"/>
  <c r="C13" i="5" l="1"/>
  <c r="C15" i="5" s="1"/>
  <c r="C14" i="5" l="1"/>
</calcChain>
</file>

<file path=xl/sharedStrings.xml><?xml version="1.0" encoding="utf-8"?>
<sst xmlns="http://schemas.openxmlformats.org/spreadsheetml/2006/main" count="347" uniqueCount="100">
  <si>
    <t>Investor:</t>
  </si>
  <si>
    <t>Položka</t>
  </si>
  <si>
    <t>Text</t>
  </si>
  <si>
    <t>Množství</t>
  </si>
  <si>
    <t>m.j.</t>
  </si>
  <si>
    <t>Cena</t>
  </si>
  <si>
    <t>Celkem</t>
  </si>
  <si>
    <t>Zemní práce</t>
  </si>
  <si>
    <t xml:space="preserve">M2   </t>
  </si>
  <si>
    <t>_4KT0RMYH3</t>
  </si>
  <si>
    <t>Zemní práce Celkem :</t>
  </si>
  <si>
    <t>Komunikace</t>
  </si>
  <si>
    <t>573231111</t>
  </si>
  <si>
    <t xml:space="preserve">Postřik živičný spojovací ze silniční emulze v množství do 0,7 kg/m2                                </t>
  </si>
  <si>
    <t>_4KT0RS7IF</t>
  </si>
  <si>
    <t>_4KT0RSQVV</t>
  </si>
  <si>
    <t>_4KU0RQ67H</t>
  </si>
  <si>
    <t>Komunikace Celkem :</t>
  </si>
  <si>
    <t>Ostatní konstrukce a práce</t>
  </si>
  <si>
    <t>Ostatní konstrukce a práce Celkem :</t>
  </si>
  <si>
    <t xml:space="preserve">Vyplnění spár živičnou zálivkou                                                                     </t>
  </si>
  <si>
    <t xml:space="preserve">M    </t>
  </si>
  <si>
    <t>_4KT0RW5HX</t>
  </si>
  <si>
    <t>_4KT0T7PTR</t>
  </si>
  <si>
    <t>_4KT0T859B</t>
  </si>
  <si>
    <t>_4KT0SC7RX</t>
  </si>
  <si>
    <t>_4KT0S2V0U</t>
  </si>
  <si>
    <t>919721201T</t>
  </si>
  <si>
    <t>_4KT0S8R5Q</t>
  </si>
  <si>
    <t>_4KT0RVQMB</t>
  </si>
  <si>
    <t>_4KT0RVFOW</t>
  </si>
  <si>
    <t>_4KT0ROSAA</t>
  </si>
  <si>
    <t>997211511</t>
  </si>
  <si>
    <t xml:space="preserve">Vodorovná doprava suti po suchu na vzdálenost do 1 km                                               </t>
  </si>
  <si>
    <t xml:space="preserve">T    </t>
  </si>
  <si>
    <t>_4KT0RPZ32</t>
  </si>
  <si>
    <t>997211519</t>
  </si>
  <si>
    <t xml:space="preserve">Příplatek ZKD 1 km u vodorovné dopravy suti                                                         </t>
  </si>
  <si>
    <t>_4KT0RQPX1</t>
  </si>
  <si>
    <t>997221845</t>
  </si>
  <si>
    <t>_4KU0SWURH</t>
  </si>
  <si>
    <t>998225111</t>
  </si>
  <si>
    <t xml:space="preserve">Přesun hmot pro pozemní komunikace s krytem z kamene, monolitickým betonovým nebo živičným          </t>
  </si>
  <si>
    <t>_4KT0RR0TJ</t>
  </si>
  <si>
    <t>STAVBA CELKEM</t>
  </si>
  <si>
    <t>Sazba DPH</t>
  </si>
  <si>
    <t>DPH celkem</t>
  </si>
  <si>
    <t xml:space="preserve">Asfaltový beton vrstva obrusná ACO 11 (ABS) tř. I tl 50 mm š přes 3 m z nemodifikovaného asfaltu    </t>
  </si>
  <si>
    <t xml:space="preserve">577144121     </t>
  </si>
  <si>
    <t>Celková cena bez DPH:</t>
  </si>
  <si>
    <t>Celková cena s DPH:</t>
  </si>
  <si>
    <t>VRN</t>
  </si>
  <si>
    <t>Přechodné dopravní značení</t>
  </si>
  <si>
    <t>kpl</t>
  </si>
  <si>
    <t xml:space="preserve">Zarovnání styčné plochy podkladu nebo krytu z betonu tl do 150 mm                                   </t>
  </si>
  <si>
    <t>919731112</t>
  </si>
  <si>
    <t xml:space="preserve">Řezání stávajícího živičného krytu hl do 100 mm                                             </t>
  </si>
  <si>
    <t>919735112</t>
  </si>
  <si>
    <t xml:space="preserve">Čištění vozovek metením podkladu nebo krytu betonového nebo živičného             </t>
  </si>
  <si>
    <t>938909331</t>
  </si>
  <si>
    <t>Poplatek za uložení odpadu z asfaltových povrchů na skládce</t>
  </si>
  <si>
    <t>Město Hodonín</t>
  </si>
  <si>
    <t>Rekapitulace stavebních objektů</t>
  </si>
  <si>
    <t>Název objektu</t>
  </si>
  <si>
    <t>DPH 21%:</t>
  </si>
  <si>
    <t>Cena celkem bez DPH:</t>
  </si>
  <si>
    <t>Cena celkem vč. DPH 21%:</t>
  </si>
  <si>
    <t>Cena za objekt bez DPH v Kč</t>
  </si>
  <si>
    <t xml:space="preserve">Geomříž pro vyztužení asfaltového povrchu                                          </t>
  </si>
  <si>
    <t>Ošetření spár - 2000 bm</t>
  </si>
  <si>
    <t>Komunikace (aspe)</t>
  </si>
  <si>
    <t xml:space="preserve">58920  </t>
  </si>
  <si>
    <t xml:space="preserve">VÝPLŇ SPAR MODIFIKOVANÝM ASFALTEM                    </t>
  </si>
  <si>
    <t>Ostatní konstrukce a práce (aspe)</t>
  </si>
  <si>
    <t>Zařízení staveniště</t>
  </si>
  <si>
    <t>Vedlejší náklady</t>
  </si>
  <si>
    <t>Vedlejší a ostatní náklady</t>
  </si>
  <si>
    <t>soubor</t>
  </si>
  <si>
    <t>Koordinanční činnost</t>
  </si>
  <si>
    <t>Ostatní náklady</t>
  </si>
  <si>
    <t>Průzkumné práce</t>
  </si>
  <si>
    <t>Zajištění zkoušek</t>
  </si>
  <si>
    <t>VN a ON Celkem :</t>
  </si>
  <si>
    <t xml:space="preserve">113154364     </t>
  </si>
  <si>
    <t xml:space="preserve">Frézování živičného krytu tl 80 mm pruh š 2 m pl do 10000 m2 s překážkami v trase           </t>
  </si>
  <si>
    <t xml:space="preserve">Vyrovnání povrchu dosavadních krytů asfaltovým betonem ACO (AB) tl do 30 mm                      </t>
  </si>
  <si>
    <t>577123121V</t>
  </si>
  <si>
    <t>ks</t>
  </si>
  <si>
    <t>Zajištění BOZP na staveništi</t>
  </si>
  <si>
    <t>Zeměměřičské práce při výstavbě - nivelace</t>
  </si>
  <si>
    <t>MTŽ</t>
  </si>
  <si>
    <t>Výšková úprava UV a poklopů</t>
  </si>
  <si>
    <t>58920</t>
  </si>
  <si>
    <t xml:space="preserve">Řezání spár pro vytvoření komůrky š 15 mm hl 30 mm pro těsnící zálivku v živičném krytu                                   </t>
  </si>
  <si>
    <t xml:space="preserve">919112223 </t>
  </si>
  <si>
    <t xml:space="preserve">Hodonín, rekonstrukce živičného krytu MK Lesní   </t>
  </si>
  <si>
    <t>„Hodonín – opravy živičných krytů MK 2019“</t>
  </si>
  <si>
    <t xml:space="preserve">Hodonín, rekonstrukce živičného krytu MK Okružní                            </t>
  </si>
  <si>
    <t xml:space="preserve">Hodonín, rekonstrukce živičného krytu MK I. Olbrachta         </t>
  </si>
  <si>
    <t xml:space="preserve">Hodonín, rekonstrukce živičného krytu MK Za hřbitovem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</si>
</sst>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\ &quot;Kč&quot;"/>
  </numFmts>
  <fonts count="1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i/>
      <sz val="10"/>
      <color theme="1"/>
      <name val="Times New Roman"/>
      <family val="1"/>
      <charset val="238"/>
    </font>
    <font>
      <b/>
      <i/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b/>
      <sz val="9"/>
      <color theme="1"/>
      <name val="Calibri"/>
      <family val="2"/>
      <charset val="238"/>
      <scheme val="minor"/>
    </font>
    <font>
      <b/>
      <sz val="20"/>
      <color theme="1"/>
      <name val="Times New Roman"/>
      <family val="1"/>
      <charset val="238"/>
    </font>
    <font>
      <sz val="20"/>
      <color theme="1"/>
      <name val="Calibri"/>
      <family val="2"/>
      <charset val="238"/>
      <scheme val="minor"/>
    </font>
    <font>
      <b/>
      <sz val="20"/>
      <color theme="1"/>
      <name val="Arial"/>
      <family val="2"/>
      <charset val="238"/>
    </font>
    <font>
      <sz val="14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right"/>
    </xf>
    <xf numFmtId="0" fontId="4" fillId="0" borderId="1" xfId="0" applyFont="1" applyBorder="1" applyAlignment="1">
      <alignment horizontal="center"/>
    </xf>
    <xf numFmtId="0" fontId="3" fillId="3" borderId="0" xfId="0" applyFont="1" applyFill="1" applyAlignment="1">
      <alignment horizontal="center"/>
    </xf>
    <xf numFmtId="49" fontId="2" fillId="0" borderId="0" xfId="0" applyNumberFormat="1" applyFont="1" applyAlignment="1">
      <alignment horizontal="left"/>
    </xf>
    <xf numFmtId="4" fontId="2" fillId="0" borderId="0" xfId="0" applyNumberFormat="1" applyFont="1"/>
    <xf numFmtId="4" fontId="3" fillId="0" borderId="0" xfId="0" applyNumberFormat="1" applyFont="1"/>
    <xf numFmtId="4" fontId="3" fillId="3" borderId="0" xfId="0" applyNumberFormat="1" applyFont="1" applyFill="1"/>
    <xf numFmtId="0" fontId="6" fillId="4" borderId="0" xfId="0" applyFont="1" applyFill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4" fillId="0" borderId="1" xfId="0" applyFont="1" applyBorder="1" applyAlignment="1">
      <alignment horizontal="center"/>
    </xf>
    <xf numFmtId="0" fontId="13" fillId="0" borderId="0" xfId="0" applyFont="1"/>
    <xf numFmtId="0" fontId="14" fillId="0" borderId="0" xfId="0" applyFont="1"/>
    <xf numFmtId="0" fontId="13" fillId="0" borderId="0" xfId="0" applyFont="1" applyAlignment="1">
      <alignment horizontal="right"/>
    </xf>
    <xf numFmtId="0" fontId="13" fillId="0" borderId="3" xfId="0" applyFont="1" applyBorder="1"/>
    <xf numFmtId="164" fontId="13" fillId="0" borderId="3" xfId="0" applyNumberFormat="1" applyFont="1" applyBorder="1"/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right"/>
    </xf>
    <xf numFmtId="0" fontId="3" fillId="3" borderId="0" xfId="0" applyFont="1" applyFill="1" applyAlignment="1">
      <alignment horizontal="center"/>
    </xf>
    <xf numFmtId="49" fontId="2" fillId="0" borderId="0" xfId="0" applyNumberFormat="1" applyFont="1" applyAlignment="1">
      <alignment horizontal="left"/>
    </xf>
    <xf numFmtId="4" fontId="2" fillId="0" borderId="0" xfId="0" applyNumberFormat="1" applyFont="1"/>
    <xf numFmtId="4" fontId="3" fillId="0" borderId="0" xfId="0" applyNumberFormat="1" applyFont="1"/>
    <xf numFmtId="4" fontId="3" fillId="3" borderId="0" xfId="0" applyNumberFormat="1" applyFont="1" applyFill="1"/>
    <xf numFmtId="0" fontId="6" fillId="4" borderId="0" xfId="0" applyFont="1" applyFill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4" fillId="0" borderId="1" xfId="0" applyFont="1" applyBorder="1" applyAlignment="1">
      <alignment horizontal="center"/>
    </xf>
    <xf numFmtId="4" fontId="2" fillId="0" borderId="0" xfId="0" applyNumberFormat="1" applyFont="1" applyFill="1"/>
    <xf numFmtId="0" fontId="2" fillId="0" borderId="0" xfId="0" applyFont="1" applyAlignment="1">
      <alignment horizontal="left"/>
    </xf>
    <xf numFmtId="0" fontId="4" fillId="0" borderId="1" xfId="0" applyFont="1" applyBorder="1" applyAlignment="1">
      <alignment horizontal="center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2" fillId="0" borderId="0" xfId="0" applyFont="1" applyAlignment="1"/>
    <xf numFmtId="0" fontId="0" fillId="0" borderId="0" xfId="0" applyAlignment="1"/>
    <xf numFmtId="164" fontId="6" fillId="4" borderId="0" xfId="0" applyNumberFormat="1" applyFont="1" applyFill="1" applyAlignment="1">
      <alignment horizontal="right"/>
    </xf>
    <xf numFmtId="164" fontId="1" fillId="4" borderId="0" xfId="0" applyNumberFormat="1" applyFont="1" applyFill="1" applyAlignment="1">
      <alignment horizontal="right"/>
    </xf>
    <xf numFmtId="4" fontId="6" fillId="4" borderId="0" xfId="0" applyNumberFormat="1" applyFont="1" applyFill="1" applyAlignment="1">
      <alignment horizontal="center"/>
    </xf>
    <xf numFmtId="0" fontId="1" fillId="4" borderId="0" xfId="0" applyFont="1" applyFill="1" applyAlignment="1">
      <alignment horizontal="center"/>
    </xf>
    <xf numFmtId="0" fontId="2" fillId="3" borderId="0" xfId="0" applyFont="1" applyFill="1" applyAlignment="1"/>
    <xf numFmtId="0" fontId="0" fillId="3" borderId="0" xfId="0" applyFill="1" applyAlignment="1"/>
    <xf numFmtId="0" fontId="7" fillId="4" borderId="0" xfId="0" applyFont="1" applyFill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6" fillId="4" borderId="0" xfId="0" applyFont="1" applyFill="1" applyAlignment="1">
      <alignment horizontal="right"/>
    </xf>
    <xf numFmtId="0" fontId="1" fillId="4" borderId="0" xfId="0" applyFont="1" applyFill="1" applyAlignment="1">
      <alignment horizontal="right"/>
    </xf>
    <xf numFmtId="0" fontId="6" fillId="4" borderId="0" xfId="0" applyFont="1" applyFill="1" applyAlignment="1">
      <alignment horizontal="center"/>
    </xf>
    <xf numFmtId="0" fontId="6" fillId="3" borderId="0" xfId="0" applyFont="1" applyFill="1" applyAlignment="1">
      <alignment horizontal="right"/>
    </xf>
    <xf numFmtId="0" fontId="0" fillId="3" borderId="0" xfId="0" applyFill="1" applyAlignment="1">
      <alignment horizontal="right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3" fillId="3" borderId="0" xfId="0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6" fillId="4" borderId="0" xfId="0" applyFont="1" applyFill="1" applyAlignment="1"/>
    <xf numFmtId="0" fontId="1" fillId="4" borderId="0" xfId="0" applyFont="1" applyFill="1" applyAlignment="1"/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2" fillId="2" borderId="0" xfId="0" applyFont="1" applyFill="1" applyAlignment="1">
      <alignment horizontal="left" vertical="center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2" fillId="0" borderId="2" xfId="0" applyFont="1" applyBorder="1" applyAlignment="1"/>
    <xf numFmtId="0" fontId="0" fillId="0" borderId="2" xfId="0" applyBorder="1" applyAlignment="1"/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2" borderId="0" xfId="0" applyFont="1" applyFill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391646</xdr:colOff>
      <xdr:row>38</xdr:row>
      <xdr:rowOff>11767</xdr:rowOff>
    </xdr:from>
    <xdr:to>
      <xdr:col>11</xdr:col>
      <xdr:colOff>69477</xdr:colOff>
      <xdr:row>51</xdr:row>
      <xdr:rowOff>58271</xdr:rowOff>
    </xdr:to>
    <xdr:pic>
      <xdr:nvPicPr>
        <xdr:cNvPr id="3" name="Obrázek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3249707" y="5546912"/>
          <a:ext cx="2523004" cy="74995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36</xdr:row>
      <xdr:rowOff>0</xdr:rowOff>
    </xdr:from>
    <xdr:to>
      <xdr:col>8</xdr:col>
      <xdr:colOff>690077</xdr:colOff>
      <xdr:row>61</xdr:row>
      <xdr:rowOff>11205</xdr:rowOff>
    </xdr:to>
    <xdr:pic>
      <xdr:nvPicPr>
        <xdr:cNvPr id="3" name="Obrázek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2088" y="6689912"/>
          <a:ext cx="5138813" cy="47737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590551</xdr:colOff>
      <xdr:row>23</xdr:row>
      <xdr:rowOff>76200</xdr:rowOff>
    </xdr:from>
    <xdr:to>
      <xdr:col>9</xdr:col>
      <xdr:colOff>123853</xdr:colOff>
      <xdr:row>51</xdr:row>
      <xdr:rowOff>85725</xdr:rowOff>
    </xdr:to>
    <xdr:pic>
      <xdr:nvPicPr>
        <xdr:cNvPr id="3" name="Obrázek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8301" y="7334250"/>
          <a:ext cx="5419752" cy="5343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123826</xdr:colOff>
      <xdr:row>35</xdr:row>
      <xdr:rowOff>47625</xdr:rowOff>
    </xdr:from>
    <xdr:to>
      <xdr:col>10</xdr:col>
      <xdr:colOff>390526</xdr:colOff>
      <xdr:row>63</xdr:row>
      <xdr:rowOff>126066</xdr:rowOff>
    </xdr:to>
    <xdr:pic>
      <xdr:nvPicPr>
        <xdr:cNvPr id="3" name="Obrázek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1576" y="6734175"/>
          <a:ext cx="6572250" cy="54124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15"/>
  <sheetViews>
    <sheetView tabSelected="1" view="pageBreakPreview" zoomScale="85" zoomScaleNormal="100" zoomScaleSheetLayoutView="85" workbookViewId="0">
      <selection activeCell="B1" sqref="B1"/>
    </sheetView>
  </sheetViews>
  <sheetFormatPr defaultRowHeight="15" x14ac:dyDescent="0.25"/>
  <cols>
    <col min="2" max="2" width="88.5703125" customWidth="1"/>
    <col min="3" max="3" width="33" customWidth="1"/>
  </cols>
  <sheetData>
    <row r="1" spans="2:3" ht="23.25" x14ac:dyDescent="0.35">
      <c r="B1" s="17" t="s">
        <v>96</v>
      </c>
    </row>
    <row r="2" spans="2:3" ht="23.25" x14ac:dyDescent="0.35">
      <c r="B2" s="17" t="s">
        <v>62</v>
      </c>
    </row>
    <row r="4" spans="2:3" ht="18.75" x14ac:dyDescent="0.3">
      <c r="B4" s="16" t="s">
        <v>63</v>
      </c>
      <c r="C4" s="18" t="s">
        <v>67</v>
      </c>
    </row>
    <row r="5" spans="2:3" ht="18.75" x14ac:dyDescent="0.3">
      <c r="B5" s="16"/>
      <c r="C5" s="18"/>
    </row>
    <row r="6" spans="2:3" ht="18.75" x14ac:dyDescent="0.3">
      <c r="B6" s="19" t="str">
        <f>'MK Okružní'!A1</f>
        <v xml:space="preserve">Hodonín, rekonstrukce živičného krytu MK Okružní                            </v>
      </c>
      <c r="C6" s="20">
        <f>'MK Okružní'!K32</f>
        <v>0</v>
      </c>
    </row>
    <row r="7" spans="2:3" ht="18.75" x14ac:dyDescent="0.3">
      <c r="B7" s="19" t="str">
        <f>'MK I.Olbrachta'!A1</f>
        <v xml:space="preserve">Hodonín, rekonstrukce živičného krytu MK I. Olbrachta         </v>
      </c>
      <c r="C7" s="20">
        <f>'MK I.Olbrachta'!K32</f>
        <v>0</v>
      </c>
    </row>
    <row r="8" spans="2:3" s="21" customFormat="1" ht="18.75" x14ac:dyDescent="0.3">
      <c r="B8" s="19" t="str">
        <f>'MK Za hřbitovem'!A1</f>
        <v xml:space="preserve">Hodonín, rekonstrukce živičného krytu MK Za hřbitovem  </v>
      </c>
      <c r="C8" s="20">
        <f>'MK Za hřbitovem'!K19</f>
        <v>0</v>
      </c>
    </row>
    <row r="9" spans="2:3" s="21" customFormat="1" ht="18.75" x14ac:dyDescent="0.3">
      <c r="B9" s="19" t="str">
        <f>'MK Lesní'!A1</f>
        <v xml:space="preserve">Hodonín, rekonstrukce živičného krytu MK Lesní   </v>
      </c>
      <c r="C9" s="20">
        <f>'MK Lesní'!K30</f>
        <v>0</v>
      </c>
    </row>
    <row r="10" spans="2:3" ht="18.75" x14ac:dyDescent="0.3">
      <c r="B10" s="19" t="str">
        <f>'Ošetření spár'!A1</f>
        <v>Ošetření spár - 2000 bm</v>
      </c>
      <c r="C10" s="20">
        <f>'Ošetření spár'!K16</f>
        <v>0</v>
      </c>
    </row>
    <row r="11" spans="2:3" ht="18.75" x14ac:dyDescent="0.3">
      <c r="B11" s="19" t="str">
        <f>'Nestavební náklady'!A1</f>
        <v>Vedlejší a ostatní náklady</v>
      </c>
      <c r="C11" s="20">
        <f>'Nestavební náklady'!K19</f>
        <v>0</v>
      </c>
    </row>
    <row r="12" spans="2:3" ht="18.75" x14ac:dyDescent="0.3">
      <c r="B12" s="16"/>
      <c r="C12" s="16"/>
    </row>
    <row r="13" spans="2:3" ht="18.75" x14ac:dyDescent="0.3">
      <c r="B13" s="19" t="s">
        <v>65</v>
      </c>
      <c r="C13" s="20">
        <f>SUM(C6:C11)</f>
        <v>0</v>
      </c>
    </row>
    <row r="14" spans="2:3" ht="18.75" x14ac:dyDescent="0.3">
      <c r="B14" s="19" t="s">
        <v>64</v>
      </c>
      <c r="C14" s="20">
        <f>C13*0.21</f>
        <v>0</v>
      </c>
    </row>
    <row r="15" spans="2:3" ht="18.75" x14ac:dyDescent="0.3">
      <c r="B15" s="19" t="s">
        <v>66</v>
      </c>
      <c r="C15" s="20">
        <f>C13*1.21</f>
        <v>0</v>
      </c>
    </row>
  </sheetData>
  <pageMargins left="0.7" right="0.7" top="0.78740157499999996" bottom="0.78740157499999996" header="0.3" footer="0.3"/>
  <pageSetup paperSize="9" scale="6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view="pageBreakPreview" zoomScale="85" zoomScaleNormal="100" zoomScaleSheetLayoutView="85" workbookViewId="0">
      <selection sqref="A1:L4"/>
    </sheetView>
  </sheetViews>
  <sheetFormatPr defaultRowHeight="15" x14ac:dyDescent="0.25"/>
  <cols>
    <col min="1" max="1" width="5.5703125" style="1" customWidth="1"/>
    <col min="2" max="2" width="10.140625" style="1" customWidth="1"/>
    <col min="3" max="4" width="9.7109375" style="1" customWidth="1"/>
    <col min="5" max="7" width="9.140625" style="1"/>
    <col min="8" max="8" width="29.7109375" style="1" customWidth="1"/>
    <col min="9" max="9" width="11.7109375" style="1" customWidth="1"/>
    <col min="10" max="10" width="6.28515625" style="1" customWidth="1"/>
    <col min="11" max="11" width="12.7109375" style="1" customWidth="1"/>
    <col min="12" max="12" width="13.7109375" style="1" customWidth="1"/>
    <col min="13" max="13" width="16.7109375" hidden="1" customWidth="1"/>
  </cols>
  <sheetData>
    <row r="1" spans="1:13" x14ac:dyDescent="0.25">
      <c r="A1" s="62" t="s">
        <v>97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</row>
    <row r="2" spans="1:13" x14ac:dyDescent="0.25">
      <c r="A2" s="64"/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</row>
    <row r="3" spans="1:13" x14ac:dyDescent="0.25">
      <c r="A3" s="63"/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</row>
    <row r="4" spans="1:13" x14ac:dyDescent="0.25">
      <c r="A4" s="63"/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</row>
    <row r="5" spans="1:13" x14ac:dyDescent="0.25">
      <c r="A5" s="1" t="s">
        <v>0</v>
      </c>
      <c r="C5" s="1" t="s">
        <v>61</v>
      </c>
    </row>
    <row r="6" spans="1:13" ht="15.75" thickBot="1" x14ac:dyDescent="0.3"/>
    <row r="7" spans="1:13" ht="15.75" thickBot="1" x14ac:dyDescent="0.3">
      <c r="A7" s="65" t="s">
        <v>1</v>
      </c>
      <c r="B7" s="66"/>
      <c r="C7" s="67" t="s">
        <v>2</v>
      </c>
      <c r="D7" s="68"/>
      <c r="E7" s="68"/>
      <c r="F7" s="68"/>
      <c r="G7" s="68"/>
      <c r="H7" s="68"/>
      <c r="I7" s="4" t="s">
        <v>3</v>
      </c>
      <c r="J7" s="5" t="s">
        <v>4</v>
      </c>
      <c r="K7" s="4" t="s">
        <v>5</v>
      </c>
      <c r="L7" s="4" t="s">
        <v>6</v>
      </c>
    </row>
    <row r="8" spans="1:13" x14ac:dyDescent="0.25">
      <c r="A8" s="6">
        <v>1</v>
      </c>
      <c r="B8" s="69" t="s">
        <v>7</v>
      </c>
      <c r="C8" s="70"/>
      <c r="D8" s="70"/>
      <c r="E8" s="70"/>
      <c r="F8" s="70"/>
      <c r="G8" s="71"/>
      <c r="H8" s="72"/>
      <c r="I8" s="72"/>
      <c r="J8" s="72"/>
      <c r="K8" s="72"/>
      <c r="L8" s="72"/>
    </row>
    <row r="9" spans="1:13" x14ac:dyDescent="0.25">
      <c r="A9" s="3">
        <v>1</v>
      </c>
      <c r="B9" s="7" t="s">
        <v>83</v>
      </c>
      <c r="C9" s="56" t="s">
        <v>84</v>
      </c>
      <c r="D9" s="57"/>
      <c r="E9" s="57"/>
      <c r="F9" s="57"/>
      <c r="G9" s="57"/>
      <c r="H9" s="57"/>
      <c r="I9" s="35">
        <v>4120.8</v>
      </c>
      <c r="J9" s="2" t="s">
        <v>8</v>
      </c>
      <c r="K9" s="8"/>
      <c r="L9" s="9">
        <f>ROUND(I9*K9,2)</f>
        <v>0</v>
      </c>
      <c r="M9" t="s">
        <v>9</v>
      </c>
    </row>
    <row r="10" spans="1:13" x14ac:dyDescent="0.25">
      <c r="A10" s="40"/>
      <c r="B10" s="41"/>
      <c r="C10" s="41"/>
      <c r="D10" s="41"/>
      <c r="E10" s="41"/>
      <c r="F10" s="41"/>
      <c r="G10" s="54" t="s">
        <v>10</v>
      </c>
      <c r="H10" s="55"/>
      <c r="I10" s="55"/>
      <c r="J10" s="55"/>
      <c r="K10" s="55"/>
      <c r="L10" s="10">
        <f>SUM(L9:M9)</f>
        <v>0</v>
      </c>
    </row>
    <row r="11" spans="1:13" x14ac:dyDescent="0.25">
      <c r="A11" s="6">
        <v>5</v>
      </c>
      <c r="B11" s="58" t="s">
        <v>11</v>
      </c>
      <c r="C11" s="59"/>
      <c r="D11" s="59"/>
      <c r="E11" s="59"/>
      <c r="F11" s="59"/>
      <c r="G11" s="40"/>
      <c r="H11" s="41"/>
      <c r="I11" s="41"/>
      <c r="J11" s="41"/>
      <c r="K11" s="41"/>
      <c r="L11" s="41"/>
    </row>
    <row r="12" spans="1:13" x14ac:dyDescent="0.25">
      <c r="A12" s="3">
        <v>2</v>
      </c>
      <c r="B12" s="7" t="s">
        <v>12</v>
      </c>
      <c r="C12" s="56" t="s">
        <v>13</v>
      </c>
      <c r="D12" s="57"/>
      <c r="E12" s="57"/>
      <c r="F12" s="57"/>
      <c r="G12" s="57"/>
      <c r="H12" s="57"/>
      <c r="I12" s="35">
        <v>8241.6</v>
      </c>
      <c r="J12" s="2" t="s">
        <v>8</v>
      </c>
      <c r="K12" s="8"/>
      <c r="L12" s="28">
        <f>ROUND(I12*K12,2)</f>
        <v>0</v>
      </c>
      <c r="M12" t="s">
        <v>14</v>
      </c>
    </row>
    <row r="13" spans="1:13" x14ac:dyDescent="0.25">
      <c r="A13" s="23">
        <v>3</v>
      </c>
      <c r="B13" s="7" t="s">
        <v>48</v>
      </c>
      <c r="C13" s="56" t="s">
        <v>47</v>
      </c>
      <c r="D13" s="57"/>
      <c r="E13" s="57"/>
      <c r="F13" s="57"/>
      <c r="G13" s="57"/>
      <c r="H13" s="57"/>
      <c r="I13" s="35">
        <v>4120.8</v>
      </c>
      <c r="J13" s="2" t="s">
        <v>8</v>
      </c>
      <c r="K13" s="8"/>
      <c r="L13" s="28">
        <f t="shared" ref="L13:L15" si="0">ROUND(I13*K13,2)</f>
        <v>0</v>
      </c>
      <c r="M13" t="s">
        <v>15</v>
      </c>
    </row>
    <row r="14" spans="1:13" x14ac:dyDescent="0.25">
      <c r="A14" s="23">
        <v>4</v>
      </c>
      <c r="B14" s="7" t="s">
        <v>86</v>
      </c>
      <c r="C14" s="56" t="s">
        <v>85</v>
      </c>
      <c r="D14" s="57"/>
      <c r="E14" s="57"/>
      <c r="F14" s="57"/>
      <c r="G14" s="57"/>
      <c r="H14" s="57"/>
      <c r="I14" s="35">
        <v>4120.8</v>
      </c>
      <c r="J14" s="2" t="s">
        <v>8</v>
      </c>
      <c r="K14" s="8"/>
      <c r="L14" s="28">
        <f t="shared" si="0"/>
        <v>0</v>
      </c>
      <c r="M14" t="s">
        <v>16</v>
      </c>
    </row>
    <row r="15" spans="1:13" x14ac:dyDescent="0.25">
      <c r="A15" s="23">
        <v>5</v>
      </c>
      <c r="B15" s="7" t="s">
        <v>92</v>
      </c>
      <c r="C15" s="56" t="s">
        <v>20</v>
      </c>
      <c r="D15" s="57"/>
      <c r="E15" s="57"/>
      <c r="F15" s="57"/>
      <c r="G15" s="57"/>
      <c r="H15" s="57"/>
      <c r="I15" s="35">
        <v>99.6</v>
      </c>
      <c r="J15" s="2" t="s">
        <v>21</v>
      </c>
      <c r="K15" s="8"/>
      <c r="L15" s="28">
        <f t="shared" si="0"/>
        <v>0</v>
      </c>
      <c r="M15" t="s">
        <v>22</v>
      </c>
    </row>
    <row r="16" spans="1:13" x14ac:dyDescent="0.25">
      <c r="A16" s="40"/>
      <c r="B16" s="41"/>
      <c r="C16" s="41"/>
      <c r="D16" s="41"/>
      <c r="E16" s="41"/>
      <c r="F16" s="41"/>
      <c r="G16" s="54" t="s">
        <v>17</v>
      </c>
      <c r="H16" s="55"/>
      <c r="I16" s="55"/>
      <c r="J16" s="55"/>
      <c r="K16" s="55"/>
      <c r="L16" s="10">
        <f>SUM(L12:L15)</f>
        <v>0</v>
      </c>
    </row>
    <row r="17" spans="1:13" x14ac:dyDescent="0.25">
      <c r="A17" s="6">
        <v>9</v>
      </c>
      <c r="B17" s="58" t="s">
        <v>18</v>
      </c>
      <c r="C17" s="59"/>
      <c r="D17" s="59"/>
      <c r="E17" s="59"/>
      <c r="F17" s="59"/>
      <c r="G17" s="40"/>
      <c r="H17" s="41"/>
      <c r="I17" s="41"/>
      <c r="J17" s="41"/>
      <c r="K17" s="41"/>
      <c r="L17" s="41"/>
    </row>
    <row r="18" spans="1:13" s="21" customFormat="1" x14ac:dyDescent="0.25">
      <c r="A18" s="23">
        <v>6</v>
      </c>
      <c r="B18" s="26" t="s">
        <v>94</v>
      </c>
      <c r="C18" s="56" t="s">
        <v>93</v>
      </c>
      <c r="D18" s="57"/>
      <c r="E18" s="57"/>
      <c r="F18" s="57"/>
      <c r="G18" s="57"/>
      <c r="H18" s="57"/>
      <c r="I18" s="27">
        <v>99.6</v>
      </c>
      <c r="J18" s="31" t="s">
        <v>21</v>
      </c>
      <c r="K18" s="27"/>
      <c r="L18" s="28">
        <f t="shared" ref="L18:L27" si="1">ROUND(I18*K18,2)</f>
        <v>0</v>
      </c>
      <c r="M18" s="21" t="s">
        <v>29</v>
      </c>
    </row>
    <row r="19" spans="1:13" s="21" customFormat="1" x14ac:dyDescent="0.25">
      <c r="A19" s="23">
        <v>7</v>
      </c>
      <c r="B19" s="26" t="s">
        <v>27</v>
      </c>
      <c r="C19" s="56" t="s">
        <v>68</v>
      </c>
      <c r="D19" s="57"/>
      <c r="E19" s="57"/>
      <c r="F19" s="57"/>
      <c r="G19" s="57"/>
      <c r="H19" s="57"/>
      <c r="I19" s="35">
        <v>4120.8</v>
      </c>
      <c r="J19" s="31" t="s">
        <v>8</v>
      </c>
      <c r="K19" s="27"/>
      <c r="L19" s="28">
        <f t="shared" si="1"/>
        <v>0</v>
      </c>
      <c r="M19" s="21" t="s">
        <v>28</v>
      </c>
    </row>
    <row r="20" spans="1:13" x14ac:dyDescent="0.25">
      <c r="A20" s="23">
        <v>8</v>
      </c>
      <c r="B20" s="7" t="s">
        <v>55</v>
      </c>
      <c r="C20" s="56" t="s">
        <v>54</v>
      </c>
      <c r="D20" s="57"/>
      <c r="E20" s="57"/>
      <c r="F20" s="57"/>
      <c r="G20" s="57"/>
      <c r="H20" s="57"/>
      <c r="I20" s="35">
        <v>99.6</v>
      </c>
      <c r="J20" s="2" t="s">
        <v>21</v>
      </c>
      <c r="K20" s="8"/>
      <c r="L20" s="28">
        <f t="shared" si="1"/>
        <v>0</v>
      </c>
      <c r="M20" t="s">
        <v>29</v>
      </c>
    </row>
    <row r="21" spans="1:13" x14ac:dyDescent="0.25">
      <c r="A21" s="23">
        <v>9</v>
      </c>
      <c r="B21" s="7" t="s">
        <v>57</v>
      </c>
      <c r="C21" s="56" t="s">
        <v>56</v>
      </c>
      <c r="D21" s="57"/>
      <c r="E21" s="57"/>
      <c r="F21" s="57"/>
      <c r="G21" s="57"/>
      <c r="H21" s="57"/>
      <c r="I21" s="35">
        <v>99.6</v>
      </c>
      <c r="J21" s="2" t="s">
        <v>21</v>
      </c>
      <c r="K21" s="8"/>
      <c r="L21" s="28">
        <f t="shared" si="1"/>
        <v>0</v>
      </c>
      <c r="M21" t="s">
        <v>30</v>
      </c>
    </row>
    <row r="22" spans="1:13" x14ac:dyDescent="0.25">
      <c r="A22" s="23">
        <v>10</v>
      </c>
      <c r="B22" s="7" t="s">
        <v>59</v>
      </c>
      <c r="C22" s="56" t="s">
        <v>58</v>
      </c>
      <c r="D22" s="57"/>
      <c r="E22" s="57"/>
      <c r="F22" s="57"/>
      <c r="G22" s="57"/>
      <c r="H22" s="57"/>
      <c r="I22" s="35">
        <v>4120.8</v>
      </c>
      <c r="J22" s="2" t="s">
        <v>8</v>
      </c>
      <c r="K22" s="8"/>
      <c r="L22" s="28">
        <f t="shared" si="1"/>
        <v>0</v>
      </c>
      <c r="M22" t="s">
        <v>31</v>
      </c>
    </row>
    <row r="23" spans="1:13" x14ac:dyDescent="0.25">
      <c r="A23" s="23">
        <v>11</v>
      </c>
      <c r="B23" s="7" t="s">
        <v>32</v>
      </c>
      <c r="C23" s="56" t="s">
        <v>33</v>
      </c>
      <c r="D23" s="57"/>
      <c r="E23" s="57"/>
      <c r="F23" s="57"/>
      <c r="G23" s="57"/>
      <c r="H23" s="57"/>
      <c r="I23" s="35">
        <v>778.00704000000007</v>
      </c>
      <c r="J23" s="2" t="s">
        <v>34</v>
      </c>
      <c r="K23" s="8"/>
      <c r="L23" s="28">
        <f t="shared" si="1"/>
        <v>0</v>
      </c>
      <c r="M23" t="s">
        <v>35</v>
      </c>
    </row>
    <row r="24" spans="1:13" x14ac:dyDescent="0.25">
      <c r="A24" s="23">
        <v>12</v>
      </c>
      <c r="B24" s="7" t="s">
        <v>36</v>
      </c>
      <c r="C24" s="56" t="s">
        <v>37</v>
      </c>
      <c r="D24" s="57"/>
      <c r="E24" s="57"/>
      <c r="F24" s="57"/>
      <c r="G24" s="57"/>
      <c r="H24" s="57"/>
      <c r="I24" s="35">
        <v>3112.0281600000003</v>
      </c>
      <c r="J24" s="2" t="s">
        <v>34</v>
      </c>
      <c r="K24" s="8"/>
      <c r="L24" s="28">
        <f t="shared" si="1"/>
        <v>0</v>
      </c>
      <c r="M24" t="s">
        <v>38</v>
      </c>
    </row>
    <row r="25" spans="1:13" x14ac:dyDescent="0.25">
      <c r="A25" s="23">
        <v>13</v>
      </c>
      <c r="B25" s="7" t="s">
        <v>39</v>
      </c>
      <c r="C25" s="56" t="s">
        <v>60</v>
      </c>
      <c r="D25" s="57"/>
      <c r="E25" s="57"/>
      <c r="F25" s="57"/>
      <c r="G25" s="57"/>
      <c r="H25" s="57"/>
      <c r="I25" s="35">
        <v>778.00704000000007</v>
      </c>
      <c r="J25" s="2" t="s">
        <v>34</v>
      </c>
      <c r="K25" s="8"/>
      <c r="L25" s="28">
        <f t="shared" si="1"/>
        <v>0</v>
      </c>
      <c r="M25" t="s">
        <v>40</v>
      </c>
    </row>
    <row r="26" spans="1:13" x14ac:dyDescent="0.25">
      <c r="A26" s="23">
        <v>14</v>
      </c>
      <c r="B26" s="7" t="s">
        <v>41</v>
      </c>
      <c r="C26" s="56" t="s">
        <v>42</v>
      </c>
      <c r="D26" s="57"/>
      <c r="E26" s="57"/>
      <c r="F26" s="57"/>
      <c r="G26" s="57"/>
      <c r="H26" s="57"/>
      <c r="I26" s="35">
        <v>778.00704000000007</v>
      </c>
      <c r="J26" s="2" t="s">
        <v>34</v>
      </c>
      <c r="K26" s="8"/>
      <c r="L26" s="28">
        <f t="shared" si="1"/>
        <v>0</v>
      </c>
      <c r="M26" t="s">
        <v>43</v>
      </c>
    </row>
    <row r="27" spans="1:13" x14ac:dyDescent="0.25">
      <c r="A27" s="23">
        <v>15</v>
      </c>
      <c r="B27" s="7" t="s">
        <v>90</v>
      </c>
      <c r="C27" s="12" t="s">
        <v>91</v>
      </c>
      <c r="D27" s="13"/>
      <c r="E27" s="13"/>
      <c r="F27" s="13"/>
      <c r="G27" s="13"/>
      <c r="H27" s="13"/>
      <c r="I27" s="35">
        <v>14</v>
      </c>
      <c r="J27" s="12" t="s">
        <v>87</v>
      </c>
      <c r="K27" s="8"/>
      <c r="L27" s="28">
        <f t="shared" si="1"/>
        <v>0</v>
      </c>
    </row>
    <row r="28" spans="1:13" x14ac:dyDescent="0.25">
      <c r="A28" s="23">
        <v>16</v>
      </c>
      <c r="B28" s="7" t="s">
        <v>51</v>
      </c>
      <c r="C28" s="56" t="s">
        <v>52</v>
      </c>
      <c r="D28" s="57"/>
      <c r="E28" s="57"/>
      <c r="F28" s="57"/>
      <c r="G28" s="57"/>
      <c r="H28" s="57"/>
      <c r="I28" s="35">
        <v>1</v>
      </c>
      <c r="J28" s="2" t="s">
        <v>53</v>
      </c>
      <c r="K28" s="8"/>
      <c r="L28" s="28">
        <f>ROUND(I28*K28,2)</f>
        <v>0</v>
      </c>
      <c r="M28" t="s">
        <v>43</v>
      </c>
    </row>
    <row r="29" spans="1:13" x14ac:dyDescent="0.25">
      <c r="A29" s="40"/>
      <c r="B29" s="41"/>
      <c r="C29" s="41"/>
      <c r="D29" s="41"/>
      <c r="E29" s="41"/>
      <c r="F29" s="41"/>
      <c r="G29" s="54" t="s">
        <v>19</v>
      </c>
      <c r="H29" s="55"/>
      <c r="I29" s="55"/>
      <c r="J29" s="55"/>
      <c r="K29" s="55"/>
      <c r="L29" s="10">
        <f>SUM(L18:M28)</f>
        <v>0</v>
      </c>
    </row>
    <row r="30" spans="1:13" x14ac:dyDescent="0.25">
      <c r="A30" s="40"/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</row>
    <row r="31" spans="1:13" x14ac:dyDescent="0.25">
      <c r="A31" s="46"/>
      <c r="B31" s="47"/>
      <c r="C31" s="47"/>
      <c r="D31" s="47"/>
      <c r="E31" s="47"/>
      <c r="F31" s="47"/>
      <c r="G31" s="47"/>
      <c r="H31" s="47"/>
      <c r="I31" s="47"/>
      <c r="J31" s="47"/>
      <c r="K31" s="47"/>
      <c r="L31" s="47"/>
    </row>
    <row r="32" spans="1:13" x14ac:dyDescent="0.25">
      <c r="A32" s="48" t="s">
        <v>44</v>
      </c>
      <c r="B32" s="49"/>
      <c r="C32" s="49"/>
      <c r="D32" s="53" t="s">
        <v>45</v>
      </c>
      <c r="E32" s="45"/>
      <c r="F32" s="53" t="s">
        <v>46</v>
      </c>
      <c r="G32" s="45"/>
      <c r="H32" s="51" t="s">
        <v>49</v>
      </c>
      <c r="I32" s="52"/>
      <c r="J32" s="11"/>
      <c r="K32" s="42">
        <f>L29+L16+L10</f>
        <v>0</v>
      </c>
      <c r="L32" s="43"/>
    </row>
    <row r="33" spans="1:12" x14ac:dyDescent="0.25">
      <c r="A33" s="50"/>
      <c r="B33" s="50"/>
      <c r="C33" s="50"/>
      <c r="D33" s="60"/>
      <c r="E33" s="61"/>
      <c r="F33" s="60"/>
      <c r="G33" s="61"/>
      <c r="H33" s="60"/>
      <c r="I33" s="61"/>
      <c r="J33" s="61"/>
      <c r="K33" s="61"/>
      <c r="L33" s="61"/>
    </row>
    <row r="34" spans="1:12" x14ac:dyDescent="0.25">
      <c r="A34" s="50"/>
      <c r="B34" s="50"/>
      <c r="C34" s="50"/>
      <c r="D34" s="44">
        <v>21</v>
      </c>
      <c r="E34" s="45"/>
      <c r="F34" s="42">
        <f>ROUNDUP(K32*0.21,2)</f>
        <v>0</v>
      </c>
      <c r="G34" s="43"/>
      <c r="H34" s="51" t="s">
        <v>50</v>
      </c>
      <c r="I34" s="52"/>
      <c r="J34" s="11"/>
      <c r="K34" s="42">
        <f>K32+F34+F33</f>
        <v>0</v>
      </c>
      <c r="L34" s="43"/>
    </row>
    <row r="35" spans="1:12" x14ac:dyDescent="0.25">
      <c r="A35" s="46"/>
      <c r="B35" s="47"/>
      <c r="C35" s="47"/>
      <c r="D35" s="47"/>
      <c r="E35" s="47"/>
      <c r="F35" s="47"/>
      <c r="G35" s="47"/>
      <c r="H35" s="47"/>
      <c r="I35" s="47"/>
      <c r="J35" s="47"/>
      <c r="K35" s="47"/>
      <c r="L35" s="47"/>
    </row>
    <row r="36" spans="1:12" x14ac:dyDescent="0.25">
      <c r="A36" s="40"/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</row>
    <row r="37" spans="1:12" x14ac:dyDescent="0.25">
      <c r="A37" s="38"/>
      <c r="B37" s="39"/>
      <c r="C37" s="38"/>
      <c r="D37" s="39"/>
      <c r="E37" s="39"/>
      <c r="F37" s="40"/>
      <c r="G37" s="41"/>
      <c r="H37" s="41"/>
      <c r="I37" s="41"/>
      <c r="J37" s="41"/>
      <c r="K37" s="41"/>
      <c r="L37" s="41"/>
    </row>
    <row r="38" spans="1:12" x14ac:dyDescent="0.25">
      <c r="A38" s="38"/>
      <c r="B38" s="39"/>
      <c r="C38" s="38"/>
      <c r="D38" s="39"/>
      <c r="E38" s="39"/>
      <c r="F38" s="40"/>
      <c r="G38" s="41"/>
      <c r="H38" s="41"/>
      <c r="I38" s="41"/>
      <c r="J38" s="41"/>
      <c r="K38" s="41"/>
      <c r="L38" s="41"/>
    </row>
  </sheetData>
  <mergeCells count="52">
    <mergeCell ref="G11:L11"/>
    <mergeCell ref="C21:H21"/>
    <mergeCell ref="C22:H22"/>
    <mergeCell ref="C14:H14"/>
    <mergeCell ref="A1:L4"/>
    <mergeCell ref="C12:H12"/>
    <mergeCell ref="C13:H13"/>
    <mergeCell ref="C28:H28"/>
    <mergeCell ref="A7:B7"/>
    <mergeCell ref="C7:H7"/>
    <mergeCell ref="B8:F8"/>
    <mergeCell ref="G8:L8"/>
    <mergeCell ref="C9:H9"/>
    <mergeCell ref="A16:F16"/>
    <mergeCell ref="G16:K16"/>
    <mergeCell ref="A10:F10"/>
    <mergeCell ref="G10:K10"/>
    <mergeCell ref="B11:F11"/>
    <mergeCell ref="C19:H19"/>
    <mergeCell ref="C25:H25"/>
    <mergeCell ref="H33:L33"/>
    <mergeCell ref="D33:E33"/>
    <mergeCell ref="F33:G33"/>
    <mergeCell ref="C26:H26"/>
    <mergeCell ref="C24:H24"/>
    <mergeCell ref="C15:H15"/>
    <mergeCell ref="B17:F17"/>
    <mergeCell ref="G17:L17"/>
    <mergeCell ref="C20:H20"/>
    <mergeCell ref="C23:H23"/>
    <mergeCell ref="C18:H18"/>
    <mergeCell ref="H34:I34"/>
    <mergeCell ref="A29:F29"/>
    <mergeCell ref="G29:K29"/>
    <mergeCell ref="A30:L30"/>
    <mergeCell ref="A31:L31"/>
    <mergeCell ref="A38:B38"/>
    <mergeCell ref="C38:E38"/>
    <mergeCell ref="F38:L38"/>
    <mergeCell ref="K34:L34"/>
    <mergeCell ref="D34:E34"/>
    <mergeCell ref="F34:G34"/>
    <mergeCell ref="A35:L35"/>
    <mergeCell ref="A36:L36"/>
    <mergeCell ref="A37:B37"/>
    <mergeCell ref="C37:E37"/>
    <mergeCell ref="F37:L37"/>
    <mergeCell ref="A32:C34"/>
    <mergeCell ref="H32:I32"/>
    <mergeCell ref="K32:L32"/>
    <mergeCell ref="D32:E32"/>
    <mergeCell ref="F32:G32"/>
  </mergeCells>
  <pageMargins left="0.19685039375000002" right="0.19685039375000002" top="0.78740157499999996" bottom="0.78740157499999996" header="0.3" footer="0.3"/>
  <pageSetup paperSize="9" scale="73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view="pageBreakPreview" zoomScale="85" zoomScaleNormal="100" zoomScaleSheetLayoutView="85" workbookViewId="0">
      <selection sqref="A1:L4"/>
    </sheetView>
  </sheetViews>
  <sheetFormatPr defaultRowHeight="15" x14ac:dyDescent="0.25"/>
  <cols>
    <col min="1" max="1" width="5.5703125" style="22" customWidth="1"/>
    <col min="2" max="2" width="10.140625" style="22" customWidth="1"/>
    <col min="3" max="4" width="9.7109375" style="22" customWidth="1"/>
    <col min="5" max="7" width="9.140625" style="22"/>
    <col min="8" max="8" width="29.7109375" style="22" customWidth="1"/>
    <col min="9" max="9" width="11.7109375" style="22" customWidth="1"/>
    <col min="10" max="10" width="6.28515625" style="22" customWidth="1"/>
    <col min="11" max="11" width="12.7109375" style="22" customWidth="1"/>
    <col min="12" max="12" width="13.7109375" style="22" customWidth="1"/>
    <col min="13" max="13" width="16.7109375" style="21" hidden="1" customWidth="1"/>
    <col min="14" max="16384" width="9.140625" style="21"/>
  </cols>
  <sheetData>
    <row r="1" spans="1:13" ht="15" customHeight="1" x14ac:dyDescent="0.25">
      <c r="A1" s="73" t="s">
        <v>98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</row>
    <row r="2" spans="1:13" ht="15" customHeight="1" x14ac:dyDescent="0.25">
      <c r="A2" s="75"/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</row>
    <row r="3" spans="1:13" ht="15" customHeight="1" x14ac:dyDescent="0.25">
      <c r="A3" s="74"/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</row>
    <row r="4" spans="1:13" ht="15" customHeight="1" x14ac:dyDescent="0.25">
      <c r="A4" s="74"/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</row>
    <row r="5" spans="1:13" x14ac:dyDescent="0.25">
      <c r="A5" s="22" t="s">
        <v>0</v>
      </c>
      <c r="B5" s="21"/>
      <c r="C5" s="22" t="s">
        <v>61</v>
      </c>
      <c r="D5" s="21"/>
      <c r="E5" s="21"/>
      <c r="F5" s="21"/>
      <c r="G5" s="21"/>
      <c r="H5" s="21"/>
      <c r="I5" s="21"/>
      <c r="J5" s="21"/>
      <c r="K5" s="21"/>
      <c r="L5" s="21"/>
    </row>
    <row r="6" spans="1:13" ht="15.75" thickBot="1" x14ac:dyDescent="0.3">
      <c r="A6" s="21"/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</row>
    <row r="7" spans="1:13" ht="15.75" thickBot="1" x14ac:dyDescent="0.3">
      <c r="A7" s="65" t="s">
        <v>1</v>
      </c>
      <c r="B7" s="66"/>
      <c r="C7" s="67" t="s">
        <v>2</v>
      </c>
      <c r="D7" s="68"/>
      <c r="E7" s="68"/>
      <c r="F7" s="68"/>
      <c r="G7" s="68"/>
      <c r="H7" s="68"/>
      <c r="I7" s="24" t="s">
        <v>3</v>
      </c>
      <c r="J7" s="34" t="s">
        <v>4</v>
      </c>
      <c r="K7" s="24" t="s">
        <v>5</v>
      </c>
      <c r="L7" s="24" t="s">
        <v>6</v>
      </c>
    </row>
    <row r="8" spans="1:13" x14ac:dyDescent="0.25">
      <c r="A8" s="25">
        <v>1</v>
      </c>
      <c r="B8" s="69" t="s">
        <v>7</v>
      </c>
      <c r="C8" s="70"/>
      <c r="D8" s="70"/>
      <c r="E8" s="70"/>
      <c r="F8" s="70"/>
      <c r="G8" s="71"/>
      <c r="H8" s="72"/>
      <c r="I8" s="72"/>
      <c r="J8" s="72"/>
      <c r="K8" s="72"/>
      <c r="L8" s="72"/>
    </row>
    <row r="9" spans="1:13" x14ac:dyDescent="0.25">
      <c r="A9" s="23">
        <v>1</v>
      </c>
      <c r="B9" s="26" t="s">
        <v>83</v>
      </c>
      <c r="C9" s="56" t="s">
        <v>84</v>
      </c>
      <c r="D9" s="57"/>
      <c r="E9" s="57"/>
      <c r="F9" s="57"/>
      <c r="G9" s="57"/>
      <c r="H9" s="57"/>
      <c r="I9" s="35">
        <v>826</v>
      </c>
      <c r="J9" s="32" t="s">
        <v>8</v>
      </c>
      <c r="K9" s="27"/>
      <c r="L9" s="28">
        <f>ROUND(I9*K9,2)</f>
        <v>0</v>
      </c>
      <c r="M9" s="21" t="s">
        <v>9</v>
      </c>
    </row>
    <row r="10" spans="1:13" x14ac:dyDescent="0.25">
      <c r="A10" s="40"/>
      <c r="B10" s="41"/>
      <c r="C10" s="41"/>
      <c r="D10" s="41"/>
      <c r="E10" s="41"/>
      <c r="F10" s="41"/>
      <c r="G10" s="54" t="s">
        <v>10</v>
      </c>
      <c r="H10" s="55"/>
      <c r="I10" s="55"/>
      <c r="J10" s="55"/>
      <c r="K10" s="55"/>
      <c r="L10" s="29">
        <f>SUM(L9:M9)</f>
        <v>0</v>
      </c>
    </row>
    <row r="11" spans="1:13" x14ac:dyDescent="0.25">
      <c r="A11" s="25">
        <v>5</v>
      </c>
      <c r="B11" s="58" t="s">
        <v>11</v>
      </c>
      <c r="C11" s="59"/>
      <c r="D11" s="59"/>
      <c r="E11" s="59"/>
      <c r="F11" s="59"/>
      <c r="G11" s="40"/>
      <c r="H11" s="41"/>
      <c r="I11" s="41"/>
      <c r="J11" s="41"/>
      <c r="K11" s="41"/>
      <c r="L11" s="41"/>
    </row>
    <row r="12" spans="1:13" x14ac:dyDescent="0.25">
      <c r="A12" s="23">
        <v>2</v>
      </c>
      <c r="B12" s="26" t="s">
        <v>12</v>
      </c>
      <c r="C12" s="56" t="s">
        <v>13</v>
      </c>
      <c r="D12" s="57"/>
      <c r="E12" s="57"/>
      <c r="F12" s="57"/>
      <c r="G12" s="57"/>
      <c r="H12" s="57"/>
      <c r="I12" s="35">
        <v>1652</v>
      </c>
      <c r="J12" s="32" t="s">
        <v>8</v>
      </c>
      <c r="K12" s="27"/>
      <c r="L12" s="28">
        <f>ROUND(I12*K12,2)</f>
        <v>0</v>
      </c>
      <c r="M12" s="21" t="s">
        <v>14</v>
      </c>
    </row>
    <row r="13" spans="1:13" x14ac:dyDescent="0.25">
      <c r="A13" s="23">
        <v>3</v>
      </c>
      <c r="B13" s="26" t="s">
        <v>48</v>
      </c>
      <c r="C13" s="56" t="s">
        <v>47</v>
      </c>
      <c r="D13" s="57"/>
      <c r="E13" s="57"/>
      <c r="F13" s="57"/>
      <c r="G13" s="57"/>
      <c r="H13" s="57"/>
      <c r="I13" s="35">
        <v>826</v>
      </c>
      <c r="J13" s="32" t="s">
        <v>8</v>
      </c>
      <c r="K13" s="27"/>
      <c r="L13" s="28">
        <f t="shared" ref="L13:L15" si="0">ROUND(I13*K13,2)</f>
        <v>0</v>
      </c>
      <c r="M13" s="21" t="s">
        <v>15</v>
      </c>
    </row>
    <row r="14" spans="1:13" x14ac:dyDescent="0.25">
      <c r="A14" s="23">
        <v>4</v>
      </c>
      <c r="B14" s="26" t="s">
        <v>86</v>
      </c>
      <c r="C14" s="56" t="s">
        <v>85</v>
      </c>
      <c r="D14" s="57"/>
      <c r="E14" s="57"/>
      <c r="F14" s="57"/>
      <c r="G14" s="57"/>
      <c r="H14" s="57"/>
      <c r="I14" s="35">
        <v>826</v>
      </c>
      <c r="J14" s="32" t="s">
        <v>8</v>
      </c>
      <c r="K14" s="27"/>
      <c r="L14" s="28">
        <f t="shared" si="0"/>
        <v>0</v>
      </c>
      <c r="M14" s="21" t="s">
        <v>16</v>
      </c>
    </row>
    <row r="15" spans="1:13" x14ac:dyDescent="0.25">
      <c r="A15" s="23">
        <v>5</v>
      </c>
      <c r="B15" s="26" t="s">
        <v>92</v>
      </c>
      <c r="C15" s="56" t="s">
        <v>20</v>
      </c>
      <c r="D15" s="57"/>
      <c r="E15" s="57"/>
      <c r="F15" s="57"/>
      <c r="G15" s="57"/>
      <c r="H15" s="57"/>
      <c r="I15" s="35">
        <v>74</v>
      </c>
      <c r="J15" s="32" t="s">
        <v>21</v>
      </c>
      <c r="K15" s="27"/>
      <c r="L15" s="28">
        <f t="shared" si="0"/>
        <v>0</v>
      </c>
      <c r="M15" s="21" t="s">
        <v>22</v>
      </c>
    </row>
    <row r="16" spans="1:13" x14ac:dyDescent="0.25">
      <c r="A16" s="40"/>
      <c r="B16" s="41"/>
      <c r="C16" s="41"/>
      <c r="D16" s="41"/>
      <c r="E16" s="41"/>
      <c r="F16" s="41"/>
      <c r="G16" s="54" t="s">
        <v>17</v>
      </c>
      <c r="H16" s="55"/>
      <c r="I16" s="55"/>
      <c r="J16" s="55"/>
      <c r="K16" s="55"/>
      <c r="L16" s="29">
        <f>SUM(L12:L15)</f>
        <v>0</v>
      </c>
    </row>
    <row r="17" spans="1:13" x14ac:dyDescent="0.25">
      <c r="A17" s="25">
        <v>9</v>
      </c>
      <c r="B17" s="58" t="s">
        <v>18</v>
      </c>
      <c r="C17" s="59"/>
      <c r="D17" s="59"/>
      <c r="E17" s="59"/>
      <c r="F17" s="59"/>
      <c r="G17" s="40"/>
      <c r="H17" s="41"/>
      <c r="I17" s="41"/>
      <c r="J17" s="41"/>
      <c r="K17" s="41"/>
      <c r="L17" s="41"/>
    </row>
    <row r="18" spans="1:13" x14ac:dyDescent="0.25">
      <c r="A18" s="23">
        <v>6</v>
      </c>
      <c r="B18" s="26" t="s">
        <v>94</v>
      </c>
      <c r="C18" s="56" t="s">
        <v>93</v>
      </c>
      <c r="D18" s="57"/>
      <c r="E18" s="57"/>
      <c r="F18" s="57"/>
      <c r="G18" s="57"/>
      <c r="H18" s="57"/>
      <c r="I18" s="27">
        <v>74</v>
      </c>
      <c r="J18" s="32" t="s">
        <v>21</v>
      </c>
      <c r="K18" s="27"/>
      <c r="L18" s="28">
        <f t="shared" ref="L18:L27" si="1">ROUND(I18*K18,2)</f>
        <v>0</v>
      </c>
      <c r="M18" s="21" t="s">
        <v>29</v>
      </c>
    </row>
    <row r="19" spans="1:13" x14ac:dyDescent="0.25">
      <c r="A19" s="23">
        <v>7</v>
      </c>
      <c r="B19" s="26" t="s">
        <v>27</v>
      </c>
      <c r="C19" s="56" t="s">
        <v>68</v>
      </c>
      <c r="D19" s="57"/>
      <c r="E19" s="57"/>
      <c r="F19" s="57"/>
      <c r="G19" s="57"/>
      <c r="H19" s="57"/>
      <c r="I19" s="35">
        <v>826</v>
      </c>
      <c r="J19" s="36" t="s">
        <v>8</v>
      </c>
      <c r="K19" s="27"/>
      <c r="L19" s="28">
        <f t="shared" si="1"/>
        <v>0</v>
      </c>
      <c r="M19" s="21" t="s">
        <v>28</v>
      </c>
    </row>
    <row r="20" spans="1:13" x14ac:dyDescent="0.25">
      <c r="A20" s="23">
        <v>8</v>
      </c>
      <c r="B20" s="26" t="s">
        <v>55</v>
      </c>
      <c r="C20" s="56" t="s">
        <v>54</v>
      </c>
      <c r="D20" s="57"/>
      <c r="E20" s="57"/>
      <c r="F20" s="57"/>
      <c r="G20" s="57"/>
      <c r="H20" s="57"/>
      <c r="I20" s="35">
        <v>74</v>
      </c>
      <c r="J20" s="32" t="s">
        <v>21</v>
      </c>
      <c r="K20" s="27"/>
      <c r="L20" s="28">
        <f t="shared" si="1"/>
        <v>0</v>
      </c>
      <c r="M20" s="21" t="s">
        <v>29</v>
      </c>
    </row>
    <row r="21" spans="1:13" x14ac:dyDescent="0.25">
      <c r="A21" s="23">
        <v>9</v>
      </c>
      <c r="B21" s="26" t="s">
        <v>57</v>
      </c>
      <c r="C21" s="56" t="s">
        <v>56</v>
      </c>
      <c r="D21" s="57"/>
      <c r="E21" s="57"/>
      <c r="F21" s="57"/>
      <c r="G21" s="57"/>
      <c r="H21" s="57"/>
      <c r="I21" s="35">
        <v>74</v>
      </c>
      <c r="J21" s="32" t="s">
        <v>21</v>
      </c>
      <c r="K21" s="27"/>
      <c r="L21" s="28">
        <f t="shared" si="1"/>
        <v>0</v>
      </c>
      <c r="M21" s="21" t="s">
        <v>30</v>
      </c>
    </row>
    <row r="22" spans="1:13" x14ac:dyDescent="0.25">
      <c r="A22" s="23">
        <v>10</v>
      </c>
      <c r="B22" s="26" t="s">
        <v>59</v>
      </c>
      <c r="C22" s="56" t="s">
        <v>58</v>
      </c>
      <c r="D22" s="57"/>
      <c r="E22" s="57"/>
      <c r="F22" s="57"/>
      <c r="G22" s="57"/>
      <c r="H22" s="57"/>
      <c r="I22" s="35">
        <v>826</v>
      </c>
      <c r="J22" s="32" t="s">
        <v>8</v>
      </c>
      <c r="K22" s="27"/>
      <c r="L22" s="28">
        <f t="shared" si="1"/>
        <v>0</v>
      </c>
      <c r="M22" s="21" t="s">
        <v>31</v>
      </c>
    </row>
    <row r="23" spans="1:13" x14ac:dyDescent="0.25">
      <c r="A23" s="23">
        <v>11</v>
      </c>
      <c r="B23" s="26" t="s">
        <v>32</v>
      </c>
      <c r="C23" s="56" t="s">
        <v>33</v>
      </c>
      <c r="D23" s="57"/>
      <c r="E23" s="57"/>
      <c r="F23" s="57"/>
      <c r="G23" s="57"/>
      <c r="H23" s="57"/>
      <c r="I23" s="35">
        <v>155.94879999999998</v>
      </c>
      <c r="J23" s="32" t="s">
        <v>34</v>
      </c>
      <c r="K23" s="27"/>
      <c r="L23" s="28">
        <f t="shared" si="1"/>
        <v>0</v>
      </c>
      <c r="M23" s="21" t="s">
        <v>35</v>
      </c>
    </row>
    <row r="24" spans="1:13" x14ac:dyDescent="0.25">
      <c r="A24" s="23">
        <v>12</v>
      </c>
      <c r="B24" s="26" t="s">
        <v>36</v>
      </c>
      <c r="C24" s="56" t="s">
        <v>37</v>
      </c>
      <c r="D24" s="57"/>
      <c r="E24" s="57"/>
      <c r="F24" s="57"/>
      <c r="G24" s="57"/>
      <c r="H24" s="57"/>
      <c r="I24" s="35">
        <v>623.79519999999991</v>
      </c>
      <c r="J24" s="32" t="s">
        <v>34</v>
      </c>
      <c r="K24" s="27"/>
      <c r="L24" s="28">
        <f t="shared" si="1"/>
        <v>0</v>
      </c>
      <c r="M24" s="21" t="s">
        <v>38</v>
      </c>
    </row>
    <row r="25" spans="1:13" x14ac:dyDescent="0.25">
      <c r="A25" s="23">
        <v>13</v>
      </c>
      <c r="B25" s="26" t="s">
        <v>39</v>
      </c>
      <c r="C25" s="56" t="s">
        <v>60</v>
      </c>
      <c r="D25" s="57"/>
      <c r="E25" s="57"/>
      <c r="F25" s="57"/>
      <c r="G25" s="57"/>
      <c r="H25" s="57"/>
      <c r="I25" s="35">
        <v>155.94879999999998</v>
      </c>
      <c r="J25" s="32" t="s">
        <v>34</v>
      </c>
      <c r="K25" s="27"/>
      <c r="L25" s="28">
        <f t="shared" si="1"/>
        <v>0</v>
      </c>
      <c r="M25" s="21" t="s">
        <v>40</v>
      </c>
    </row>
    <row r="26" spans="1:13" x14ac:dyDescent="0.25">
      <c r="A26" s="23">
        <v>14</v>
      </c>
      <c r="B26" s="26" t="s">
        <v>41</v>
      </c>
      <c r="C26" s="56" t="s">
        <v>42</v>
      </c>
      <c r="D26" s="57"/>
      <c r="E26" s="57"/>
      <c r="F26" s="57"/>
      <c r="G26" s="57"/>
      <c r="H26" s="57"/>
      <c r="I26" s="35">
        <v>155.94879999999998</v>
      </c>
      <c r="J26" s="32" t="s">
        <v>34</v>
      </c>
      <c r="K26" s="27"/>
      <c r="L26" s="28">
        <f t="shared" si="1"/>
        <v>0</v>
      </c>
      <c r="M26" s="21" t="s">
        <v>43</v>
      </c>
    </row>
    <row r="27" spans="1:13" x14ac:dyDescent="0.25">
      <c r="A27" s="23">
        <v>15</v>
      </c>
      <c r="B27" s="26" t="s">
        <v>90</v>
      </c>
      <c r="C27" s="32" t="s">
        <v>91</v>
      </c>
      <c r="D27" s="33"/>
      <c r="E27" s="33"/>
      <c r="F27" s="33"/>
      <c r="G27" s="33"/>
      <c r="H27" s="33"/>
      <c r="I27" s="35">
        <v>2</v>
      </c>
      <c r="J27" s="32" t="s">
        <v>87</v>
      </c>
      <c r="K27" s="27"/>
      <c r="L27" s="28">
        <f t="shared" si="1"/>
        <v>0</v>
      </c>
    </row>
    <row r="28" spans="1:13" x14ac:dyDescent="0.25">
      <c r="A28" s="23">
        <v>16</v>
      </c>
      <c r="B28" s="26" t="s">
        <v>51</v>
      </c>
      <c r="C28" s="56" t="s">
        <v>52</v>
      </c>
      <c r="D28" s="57"/>
      <c r="E28" s="57"/>
      <c r="F28" s="57"/>
      <c r="G28" s="57"/>
      <c r="H28" s="57"/>
      <c r="I28" s="35">
        <v>1</v>
      </c>
      <c r="J28" s="32" t="s">
        <v>53</v>
      </c>
      <c r="K28" s="27"/>
      <c r="L28" s="28">
        <f>ROUND(I28*K28,2)</f>
        <v>0</v>
      </c>
      <c r="M28" s="21" t="s">
        <v>43</v>
      </c>
    </row>
    <row r="29" spans="1:13" x14ac:dyDescent="0.25">
      <c r="A29" s="40"/>
      <c r="B29" s="41"/>
      <c r="C29" s="41"/>
      <c r="D29" s="41"/>
      <c r="E29" s="41"/>
      <c r="F29" s="41"/>
      <c r="G29" s="54" t="s">
        <v>19</v>
      </c>
      <c r="H29" s="55"/>
      <c r="I29" s="55"/>
      <c r="J29" s="55"/>
      <c r="K29" s="55"/>
      <c r="L29" s="29">
        <f>SUM(L18:M28)</f>
        <v>0</v>
      </c>
    </row>
    <row r="30" spans="1:13" x14ac:dyDescent="0.25">
      <c r="A30" s="40"/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</row>
    <row r="31" spans="1:13" x14ac:dyDescent="0.25">
      <c r="A31" s="46"/>
      <c r="B31" s="47"/>
      <c r="C31" s="47"/>
      <c r="D31" s="47"/>
      <c r="E31" s="47"/>
      <c r="F31" s="47"/>
      <c r="G31" s="47"/>
      <c r="H31" s="47"/>
      <c r="I31" s="47"/>
      <c r="J31" s="47"/>
      <c r="K31" s="47"/>
      <c r="L31" s="47"/>
    </row>
    <row r="32" spans="1:13" x14ac:dyDescent="0.25">
      <c r="A32" s="48" t="s">
        <v>44</v>
      </c>
      <c r="B32" s="49"/>
      <c r="C32" s="49"/>
      <c r="D32" s="53" t="s">
        <v>45</v>
      </c>
      <c r="E32" s="45"/>
      <c r="F32" s="53" t="s">
        <v>46</v>
      </c>
      <c r="G32" s="45"/>
      <c r="H32" s="51" t="s">
        <v>49</v>
      </c>
      <c r="I32" s="52"/>
      <c r="J32" s="30"/>
      <c r="K32" s="42">
        <f>L29+L16+L10</f>
        <v>0</v>
      </c>
      <c r="L32" s="43"/>
    </row>
    <row r="33" spans="1:12" x14ac:dyDescent="0.25">
      <c r="A33" s="50"/>
      <c r="B33" s="50"/>
      <c r="C33" s="50"/>
      <c r="D33" s="60"/>
      <c r="E33" s="61"/>
      <c r="F33" s="60"/>
      <c r="G33" s="61"/>
      <c r="H33" s="60"/>
      <c r="I33" s="61"/>
      <c r="J33" s="61"/>
      <c r="K33" s="61"/>
      <c r="L33" s="61"/>
    </row>
    <row r="34" spans="1:12" x14ac:dyDescent="0.25">
      <c r="A34" s="50"/>
      <c r="B34" s="50"/>
      <c r="C34" s="50"/>
      <c r="D34" s="44">
        <v>21</v>
      </c>
      <c r="E34" s="45"/>
      <c r="F34" s="42">
        <f>ROUNDUP(K32*0.21,2)</f>
        <v>0</v>
      </c>
      <c r="G34" s="43"/>
      <c r="H34" s="51" t="s">
        <v>50</v>
      </c>
      <c r="I34" s="52"/>
      <c r="J34" s="30"/>
      <c r="K34" s="42">
        <f>K32+F34+F33</f>
        <v>0</v>
      </c>
      <c r="L34" s="43"/>
    </row>
    <row r="35" spans="1:12" x14ac:dyDescent="0.25">
      <c r="A35" s="46"/>
      <c r="B35" s="47"/>
      <c r="C35" s="47"/>
      <c r="D35" s="47"/>
      <c r="E35" s="47"/>
      <c r="F35" s="47"/>
      <c r="G35" s="47"/>
      <c r="H35" s="47"/>
      <c r="I35" s="47"/>
      <c r="J35" s="47"/>
      <c r="K35" s="47"/>
      <c r="L35" s="47"/>
    </row>
    <row r="36" spans="1:12" x14ac:dyDescent="0.25">
      <c r="A36" s="40"/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</row>
    <row r="37" spans="1:12" x14ac:dyDescent="0.25">
      <c r="A37" s="38"/>
      <c r="B37" s="39"/>
      <c r="C37" s="38"/>
      <c r="D37" s="39"/>
      <c r="E37" s="39"/>
      <c r="F37" s="40"/>
      <c r="G37" s="41"/>
      <c r="H37" s="41"/>
      <c r="I37" s="41"/>
      <c r="J37" s="41"/>
      <c r="K37" s="41"/>
      <c r="L37" s="41"/>
    </row>
    <row r="38" spans="1:12" x14ac:dyDescent="0.25">
      <c r="A38" s="38"/>
      <c r="B38" s="39"/>
      <c r="C38" s="38"/>
      <c r="D38" s="39"/>
      <c r="E38" s="39"/>
      <c r="F38" s="40"/>
      <c r="G38" s="41"/>
      <c r="H38" s="41"/>
      <c r="I38" s="41"/>
      <c r="J38" s="41"/>
      <c r="K38" s="41"/>
      <c r="L38" s="41"/>
    </row>
  </sheetData>
  <mergeCells count="52">
    <mergeCell ref="A1:L4"/>
    <mergeCell ref="A7:B7"/>
    <mergeCell ref="C7:H7"/>
    <mergeCell ref="B8:F8"/>
    <mergeCell ref="G8:L8"/>
    <mergeCell ref="C9:H9"/>
    <mergeCell ref="A10:F10"/>
    <mergeCell ref="G10:K10"/>
    <mergeCell ref="B11:F11"/>
    <mergeCell ref="G11:L11"/>
    <mergeCell ref="C12:H12"/>
    <mergeCell ref="C13:H13"/>
    <mergeCell ref="C14:H14"/>
    <mergeCell ref="C15:H15"/>
    <mergeCell ref="A16:F16"/>
    <mergeCell ref="G16:K16"/>
    <mergeCell ref="C28:H28"/>
    <mergeCell ref="B17:F17"/>
    <mergeCell ref="G17:L17"/>
    <mergeCell ref="C18:H18"/>
    <mergeCell ref="C20:H20"/>
    <mergeCell ref="C21:H21"/>
    <mergeCell ref="C19:H19"/>
    <mergeCell ref="C22:H22"/>
    <mergeCell ref="C23:H23"/>
    <mergeCell ref="C24:H24"/>
    <mergeCell ref="C25:H25"/>
    <mergeCell ref="C26:H26"/>
    <mergeCell ref="A29:F29"/>
    <mergeCell ref="G29:K29"/>
    <mergeCell ref="A30:L30"/>
    <mergeCell ref="A31:L31"/>
    <mergeCell ref="A32:C34"/>
    <mergeCell ref="D32:E32"/>
    <mergeCell ref="F32:G32"/>
    <mergeCell ref="H32:I32"/>
    <mergeCell ref="K32:L32"/>
    <mergeCell ref="D33:E33"/>
    <mergeCell ref="A38:B38"/>
    <mergeCell ref="C38:E38"/>
    <mergeCell ref="F38:L38"/>
    <mergeCell ref="F33:G33"/>
    <mergeCell ref="H33:L33"/>
    <mergeCell ref="D34:E34"/>
    <mergeCell ref="F34:G34"/>
    <mergeCell ref="H34:I34"/>
    <mergeCell ref="K34:L34"/>
    <mergeCell ref="A35:L35"/>
    <mergeCell ref="A36:L36"/>
    <mergeCell ref="A37:B37"/>
    <mergeCell ref="C37:E37"/>
    <mergeCell ref="F37:L37"/>
  </mergeCells>
  <pageMargins left="0.19685039375000002" right="0.19685039375000002" top="0.78740157499999996" bottom="0.78740157499999996" header="0.3" footer="0.3"/>
  <pageSetup paperSize="9" scale="73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"/>
  <sheetViews>
    <sheetView view="pageBreakPreview" zoomScaleNormal="100" zoomScaleSheetLayoutView="100" workbookViewId="0">
      <selection sqref="A1:L4"/>
    </sheetView>
  </sheetViews>
  <sheetFormatPr defaultRowHeight="15" x14ac:dyDescent="0.25"/>
  <cols>
    <col min="1" max="1" width="5.5703125" style="22" customWidth="1"/>
    <col min="2" max="2" width="10.140625" style="22" customWidth="1"/>
    <col min="3" max="4" width="9.7109375" style="22" customWidth="1"/>
    <col min="5" max="7" width="9.140625" style="22"/>
    <col min="8" max="8" width="29.7109375" style="22" customWidth="1"/>
    <col min="9" max="9" width="11.7109375" style="22" customWidth="1"/>
    <col min="10" max="10" width="6.28515625" style="22" customWidth="1"/>
    <col min="11" max="11" width="12.7109375" style="22" customWidth="1"/>
    <col min="12" max="12" width="13.7109375" style="22" customWidth="1"/>
    <col min="13" max="13" width="16.7109375" style="21" hidden="1" customWidth="1"/>
    <col min="14" max="16384" width="9.140625" style="21"/>
  </cols>
  <sheetData>
    <row r="1" spans="1:13" ht="15" customHeight="1" x14ac:dyDescent="0.25">
      <c r="A1" s="62" t="s">
        <v>99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</row>
    <row r="2" spans="1:13" ht="15" customHeight="1" x14ac:dyDescent="0.25">
      <c r="A2" s="64"/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</row>
    <row r="3" spans="1:13" ht="15" customHeight="1" x14ac:dyDescent="0.25">
      <c r="A3" s="63"/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</row>
    <row r="4" spans="1:13" ht="15" customHeight="1" x14ac:dyDescent="0.25">
      <c r="A4" s="63"/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</row>
    <row r="5" spans="1:13" x14ac:dyDescent="0.25">
      <c r="A5" s="22" t="s">
        <v>0</v>
      </c>
      <c r="B5" s="21"/>
      <c r="C5" s="22" t="s">
        <v>61</v>
      </c>
      <c r="D5" s="21"/>
      <c r="E5" s="21"/>
      <c r="F5" s="21"/>
      <c r="G5" s="21"/>
      <c r="H5" s="21"/>
      <c r="I5" s="21"/>
      <c r="J5" s="21"/>
      <c r="K5" s="21"/>
      <c r="L5" s="21"/>
    </row>
    <row r="6" spans="1:13" ht="15.75" thickBot="1" x14ac:dyDescent="0.3">
      <c r="A6" s="21"/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</row>
    <row r="7" spans="1:13" ht="15.75" thickBot="1" x14ac:dyDescent="0.3">
      <c r="A7" s="65" t="s">
        <v>1</v>
      </c>
      <c r="B7" s="66"/>
      <c r="C7" s="67" t="s">
        <v>2</v>
      </c>
      <c r="D7" s="68"/>
      <c r="E7" s="68"/>
      <c r="F7" s="68"/>
      <c r="G7" s="68"/>
      <c r="H7" s="68"/>
      <c r="I7" s="24" t="s">
        <v>3</v>
      </c>
      <c r="J7" s="34" t="s">
        <v>4</v>
      </c>
      <c r="K7" s="24" t="s">
        <v>5</v>
      </c>
      <c r="L7" s="24" t="s">
        <v>6</v>
      </c>
    </row>
    <row r="8" spans="1:13" x14ac:dyDescent="0.25">
      <c r="A8" s="25">
        <v>5</v>
      </c>
      <c r="B8" s="58" t="s">
        <v>11</v>
      </c>
      <c r="C8" s="59"/>
      <c r="D8" s="59"/>
      <c r="E8" s="59"/>
      <c r="F8" s="59"/>
      <c r="G8" s="40"/>
      <c r="H8" s="41"/>
      <c r="I8" s="41"/>
      <c r="J8" s="41"/>
      <c r="K8" s="41"/>
      <c r="L8" s="41"/>
    </row>
    <row r="9" spans="1:13" x14ac:dyDescent="0.25">
      <c r="A9" s="23">
        <v>1</v>
      </c>
      <c r="B9" s="26" t="s">
        <v>12</v>
      </c>
      <c r="C9" s="56" t="s">
        <v>13</v>
      </c>
      <c r="D9" s="57"/>
      <c r="E9" s="57"/>
      <c r="F9" s="57"/>
      <c r="G9" s="57"/>
      <c r="H9" s="57"/>
      <c r="I9" s="35">
        <v>1072</v>
      </c>
      <c r="J9" s="32" t="s">
        <v>8</v>
      </c>
      <c r="K9" s="27"/>
      <c r="L9" s="28">
        <f>ROUND(I9*K9,2)</f>
        <v>0</v>
      </c>
      <c r="M9" s="21" t="s">
        <v>14</v>
      </c>
    </row>
    <row r="10" spans="1:13" x14ac:dyDescent="0.25">
      <c r="A10" s="23">
        <v>2</v>
      </c>
      <c r="B10" s="26" t="s">
        <v>48</v>
      </c>
      <c r="C10" s="56" t="s">
        <v>47</v>
      </c>
      <c r="D10" s="57"/>
      <c r="E10" s="57"/>
      <c r="F10" s="57"/>
      <c r="G10" s="57"/>
      <c r="H10" s="57"/>
      <c r="I10" s="35">
        <v>1072</v>
      </c>
      <c r="J10" s="32" t="s">
        <v>8</v>
      </c>
      <c r="K10" s="27"/>
      <c r="L10" s="28">
        <f t="shared" ref="L10:L11" si="0">ROUND(I10*K10,2)</f>
        <v>0</v>
      </c>
      <c r="M10" s="21" t="s">
        <v>15</v>
      </c>
    </row>
    <row r="11" spans="1:13" x14ac:dyDescent="0.25">
      <c r="A11" s="23">
        <v>3</v>
      </c>
      <c r="B11" s="26" t="s">
        <v>92</v>
      </c>
      <c r="C11" s="56" t="s">
        <v>20</v>
      </c>
      <c r="D11" s="57"/>
      <c r="E11" s="57"/>
      <c r="F11" s="57"/>
      <c r="G11" s="57"/>
      <c r="H11" s="57"/>
      <c r="I11" s="35">
        <v>3</v>
      </c>
      <c r="J11" s="32" t="s">
        <v>21</v>
      </c>
      <c r="K11" s="27"/>
      <c r="L11" s="28">
        <f t="shared" si="0"/>
        <v>0</v>
      </c>
      <c r="M11" s="21" t="s">
        <v>22</v>
      </c>
    </row>
    <row r="12" spans="1:13" x14ac:dyDescent="0.25">
      <c r="A12" s="40"/>
      <c r="B12" s="41"/>
      <c r="C12" s="41"/>
      <c r="D12" s="41"/>
      <c r="E12" s="41"/>
      <c r="F12" s="41"/>
      <c r="G12" s="54" t="s">
        <v>17</v>
      </c>
      <c r="H12" s="55"/>
      <c r="I12" s="55"/>
      <c r="J12" s="55"/>
      <c r="K12" s="55"/>
      <c r="L12" s="29">
        <f>SUM(L9:L11)</f>
        <v>0</v>
      </c>
    </row>
    <row r="13" spans="1:13" x14ac:dyDescent="0.25">
      <c r="A13" s="25">
        <v>9</v>
      </c>
      <c r="B13" s="58" t="s">
        <v>18</v>
      </c>
      <c r="C13" s="59"/>
      <c r="D13" s="59"/>
      <c r="E13" s="59"/>
      <c r="F13" s="59"/>
      <c r="G13" s="40"/>
      <c r="H13" s="41"/>
      <c r="I13" s="41"/>
      <c r="J13" s="41"/>
      <c r="K13" s="41"/>
      <c r="L13" s="41"/>
    </row>
    <row r="14" spans="1:13" x14ac:dyDescent="0.25">
      <c r="A14" s="23">
        <v>4</v>
      </c>
      <c r="B14" s="26" t="s">
        <v>41</v>
      </c>
      <c r="C14" s="56" t="s">
        <v>42</v>
      </c>
      <c r="D14" s="57"/>
      <c r="E14" s="57"/>
      <c r="F14" s="57"/>
      <c r="G14" s="57"/>
      <c r="H14" s="57"/>
      <c r="I14" s="35">
        <v>126.496</v>
      </c>
      <c r="J14" s="32" t="s">
        <v>34</v>
      </c>
      <c r="K14" s="27"/>
      <c r="L14" s="28">
        <f t="shared" ref="L14" si="1">ROUND(I14*K14,2)</f>
        <v>0</v>
      </c>
      <c r="M14" s="21" t="s">
        <v>43</v>
      </c>
    </row>
    <row r="15" spans="1:13" x14ac:dyDescent="0.25">
      <c r="A15" s="23">
        <v>5</v>
      </c>
      <c r="B15" s="26" t="s">
        <v>51</v>
      </c>
      <c r="C15" s="56" t="s">
        <v>52</v>
      </c>
      <c r="D15" s="57"/>
      <c r="E15" s="57"/>
      <c r="F15" s="57"/>
      <c r="G15" s="57"/>
      <c r="H15" s="57"/>
      <c r="I15" s="35">
        <v>1</v>
      </c>
      <c r="J15" s="32" t="s">
        <v>53</v>
      </c>
      <c r="K15" s="27"/>
      <c r="L15" s="28">
        <f>ROUND(I15*K15,2)</f>
        <v>0</v>
      </c>
      <c r="M15" s="21" t="s">
        <v>43</v>
      </c>
    </row>
    <row r="16" spans="1:13" x14ac:dyDescent="0.25">
      <c r="A16" s="40"/>
      <c r="B16" s="41"/>
      <c r="C16" s="41"/>
      <c r="D16" s="41"/>
      <c r="E16" s="41"/>
      <c r="F16" s="41"/>
      <c r="G16" s="54" t="s">
        <v>19</v>
      </c>
      <c r="H16" s="55"/>
      <c r="I16" s="55"/>
      <c r="J16" s="55"/>
      <c r="K16" s="55"/>
      <c r="L16" s="29">
        <f>SUM(L14:L15)</f>
        <v>0</v>
      </c>
    </row>
    <row r="17" spans="1:12" x14ac:dyDescent="0.25">
      <c r="A17" s="40"/>
      <c r="B17" s="41"/>
      <c r="C17" s="41"/>
      <c r="D17" s="41"/>
      <c r="E17" s="41"/>
      <c r="F17" s="41"/>
      <c r="G17" s="41"/>
      <c r="H17" s="41"/>
      <c r="I17" s="41"/>
      <c r="J17" s="41"/>
      <c r="K17" s="41"/>
      <c r="L17" s="41"/>
    </row>
    <row r="18" spans="1:12" x14ac:dyDescent="0.25">
      <c r="A18" s="46"/>
      <c r="B18" s="47"/>
      <c r="C18" s="47"/>
      <c r="D18" s="47"/>
      <c r="E18" s="47"/>
      <c r="F18" s="47"/>
      <c r="G18" s="47"/>
      <c r="H18" s="47"/>
      <c r="I18" s="47"/>
      <c r="J18" s="47"/>
      <c r="K18" s="47"/>
      <c r="L18" s="47"/>
    </row>
    <row r="19" spans="1:12" x14ac:dyDescent="0.25">
      <c r="A19" s="48" t="s">
        <v>44</v>
      </c>
      <c r="B19" s="49"/>
      <c r="C19" s="49"/>
      <c r="D19" s="53" t="s">
        <v>45</v>
      </c>
      <c r="E19" s="45"/>
      <c r="F19" s="53" t="s">
        <v>46</v>
      </c>
      <c r="G19" s="45"/>
      <c r="H19" s="51" t="s">
        <v>49</v>
      </c>
      <c r="I19" s="52"/>
      <c r="J19" s="30"/>
      <c r="K19" s="42">
        <f>L16+L12</f>
        <v>0</v>
      </c>
      <c r="L19" s="43"/>
    </row>
    <row r="20" spans="1:12" x14ac:dyDescent="0.25">
      <c r="A20" s="50"/>
      <c r="B20" s="50"/>
      <c r="C20" s="50"/>
      <c r="D20" s="60"/>
      <c r="E20" s="61"/>
      <c r="F20" s="60"/>
      <c r="G20" s="61"/>
      <c r="H20" s="60"/>
      <c r="I20" s="61"/>
      <c r="J20" s="61"/>
      <c r="K20" s="61"/>
      <c r="L20" s="61"/>
    </row>
    <row r="21" spans="1:12" x14ac:dyDescent="0.25">
      <c r="A21" s="50"/>
      <c r="B21" s="50"/>
      <c r="C21" s="50"/>
      <c r="D21" s="44">
        <v>21</v>
      </c>
      <c r="E21" s="45"/>
      <c r="F21" s="42">
        <f>ROUNDUP(K19*0.21,2)</f>
        <v>0</v>
      </c>
      <c r="G21" s="43"/>
      <c r="H21" s="51" t="s">
        <v>50</v>
      </c>
      <c r="I21" s="52"/>
      <c r="J21" s="30"/>
      <c r="K21" s="42">
        <f>K19+F21+F20</f>
        <v>0</v>
      </c>
      <c r="L21" s="43"/>
    </row>
    <row r="22" spans="1:12" x14ac:dyDescent="0.25">
      <c r="A22" s="46"/>
      <c r="B22" s="47"/>
      <c r="C22" s="47"/>
      <c r="D22" s="47"/>
      <c r="E22" s="47"/>
      <c r="F22" s="47"/>
      <c r="G22" s="47"/>
      <c r="H22" s="47"/>
      <c r="I22" s="47"/>
      <c r="J22" s="47"/>
      <c r="K22" s="47"/>
      <c r="L22" s="47"/>
    </row>
    <row r="23" spans="1:12" x14ac:dyDescent="0.25">
      <c r="A23" s="40"/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</row>
    <row r="24" spans="1:12" x14ac:dyDescent="0.25">
      <c r="A24" s="38"/>
      <c r="B24" s="39"/>
      <c r="C24" s="38"/>
      <c r="D24" s="39"/>
      <c r="E24" s="39"/>
      <c r="F24" s="40"/>
      <c r="G24" s="41"/>
      <c r="H24" s="41"/>
      <c r="I24" s="41"/>
      <c r="J24" s="41"/>
      <c r="K24" s="41"/>
      <c r="L24" s="41"/>
    </row>
    <row r="25" spans="1:12" x14ac:dyDescent="0.25">
      <c r="A25" s="38"/>
      <c r="B25" s="39"/>
      <c r="C25" s="38"/>
      <c r="D25" s="39"/>
      <c r="E25" s="39"/>
      <c r="F25" s="40"/>
      <c r="G25" s="41"/>
      <c r="H25" s="41"/>
      <c r="I25" s="41"/>
      <c r="J25" s="41"/>
      <c r="K25" s="41"/>
      <c r="L25" s="41"/>
    </row>
  </sheetData>
  <mergeCells count="38">
    <mergeCell ref="A1:L4"/>
    <mergeCell ref="A7:B7"/>
    <mergeCell ref="C7:H7"/>
    <mergeCell ref="B8:F8"/>
    <mergeCell ref="G8:L8"/>
    <mergeCell ref="C9:H9"/>
    <mergeCell ref="C10:H10"/>
    <mergeCell ref="C11:H11"/>
    <mergeCell ref="A12:F12"/>
    <mergeCell ref="G12:K12"/>
    <mergeCell ref="C15:H15"/>
    <mergeCell ref="B13:F13"/>
    <mergeCell ref="G13:L13"/>
    <mergeCell ref="C14:H14"/>
    <mergeCell ref="A16:F16"/>
    <mergeCell ref="G16:K16"/>
    <mergeCell ref="A17:L17"/>
    <mergeCell ref="A18:L18"/>
    <mergeCell ref="A19:C21"/>
    <mergeCell ref="D19:E19"/>
    <mergeCell ref="F19:G19"/>
    <mergeCell ref="H19:I19"/>
    <mergeCell ref="K19:L19"/>
    <mergeCell ref="D20:E20"/>
    <mergeCell ref="A25:B25"/>
    <mergeCell ref="C25:E25"/>
    <mergeCell ref="F25:L25"/>
    <mergeCell ref="F20:G20"/>
    <mergeCell ref="H20:L20"/>
    <mergeCell ref="D21:E21"/>
    <mergeCell ref="F21:G21"/>
    <mergeCell ref="H21:I21"/>
    <mergeCell ref="K21:L21"/>
    <mergeCell ref="A22:L22"/>
    <mergeCell ref="A23:L23"/>
    <mergeCell ref="A24:B24"/>
    <mergeCell ref="C24:E24"/>
    <mergeCell ref="F24:L24"/>
  </mergeCells>
  <pageMargins left="0.19685039375000002" right="0.19685039375000002" top="0.78740157499999996" bottom="0.78740157499999996" header="0.3" footer="0.3"/>
  <pageSetup paperSize="9" scale="73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"/>
  <sheetViews>
    <sheetView view="pageBreakPreview" zoomScaleNormal="100" zoomScaleSheetLayoutView="100" workbookViewId="0">
      <selection sqref="A1:L4"/>
    </sheetView>
  </sheetViews>
  <sheetFormatPr defaultRowHeight="15" x14ac:dyDescent="0.25"/>
  <cols>
    <col min="1" max="1" width="5.5703125" style="1" customWidth="1"/>
    <col min="2" max="2" width="10.140625" style="1" customWidth="1"/>
    <col min="3" max="4" width="9.7109375" style="1" customWidth="1"/>
    <col min="5" max="7" width="9.140625" style="1"/>
    <col min="8" max="8" width="29.7109375" style="1" customWidth="1"/>
    <col min="9" max="9" width="11.7109375" style="1" customWidth="1"/>
    <col min="10" max="10" width="6.28515625" style="1" customWidth="1"/>
    <col min="11" max="11" width="12.7109375" style="1" customWidth="1"/>
    <col min="12" max="12" width="13.7109375" style="1" customWidth="1"/>
    <col min="13" max="13" width="16.7109375" hidden="1" customWidth="1"/>
  </cols>
  <sheetData>
    <row r="1" spans="1:13" ht="15" customHeight="1" x14ac:dyDescent="0.25">
      <c r="A1" s="62" t="s">
        <v>95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21"/>
    </row>
    <row r="2" spans="1:13" ht="15" customHeight="1" x14ac:dyDescent="0.25">
      <c r="A2" s="64"/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21"/>
    </row>
    <row r="3" spans="1:13" ht="15" customHeight="1" x14ac:dyDescent="0.25">
      <c r="A3" s="63"/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21"/>
    </row>
    <row r="4" spans="1:13" ht="15" customHeight="1" x14ac:dyDescent="0.25">
      <c r="A4" s="63"/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21"/>
    </row>
    <row r="5" spans="1:13" s="21" customFormat="1" x14ac:dyDescent="0.25">
      <c r="A5" s="22" t="s">
        <v>0</v>
      </c>
      <c r="C5" s="22" t="s">
        <v>61</v>
      </c>
    </row>
    <row r="6" spans="1:13" s="21" customFormat="1" ht="15.75" thickBot="1" x14ac:dyDescent="0.3"/>
    <row r="7" spans="1:13" s="21" customFormat="1" ht="15.75" thickBot="1" x14ac:dyDescent="0.3">
      <c r="A7" s="65" t="s">
        <v>1</v>
      </c>
      <c r="B7" s="66"/>
      <c r="C7" s="67" t="s">
        <v>2</v>
      </c>
      <c r="D7" s="68"/>
      <c r="E7" s="68"/>
      <c r="F7" s="68"/>
      <c r="G7" s="68"/>
      <c r="H7" s="68"/>
      <c r="I7" s="24" t="s">
        <v>3</v>
      </c>
      <c r="J7" s="37" t="s">
        <v>4</v>
      </c>
      <c r="K7" s="24" t="s">
        <v>5</v>
      </c>
      <c r="L7" s="24" t="s">
        <v>6</v>
      </c>
    </row>
    <row r="8" spans="1:13" s="21" customFormat="1" x14ac:dyDescent="0.25">
      <c r="A8" s="25">
        <v>1</v>
      </c>
      <c r="B8" s="69" t="s">
        <v>7</v>
      </c>
      <c r="C8" s="70"/>
      <c r="D8" s="70"/>
      <c r="E8" s="70"/>
      <c r="F8" s="70"/>
      <c r="G8" s="71"/>
      <c r="H8" s="72"/>
      <c r="I8" s="72"/>
      <c r="J8" s="72"/>
      <c r="K8" s="72"/>
      <c r="L8" s="72"/>
    </row>
    <row r="9" spans="1:13" s="21" customFormat="1" x14ac:dyDescent="0.25">
      <c r="A9" s="23">
        <v>1</v>
      </c>
      <c r="B9" s="26" t="s">
        <v>83</v>
      </c>
      <c r="C9" s="56" t="s">
        <v>84</v>
      </c>
      <c r="D9" s="57"/>
      <c r="E9" s="57"/>
      <c r="F9" s="57"/>
      <c r="G9" s="57"/>
      <c r="H9" s="57"/>
      <c r="I9" s="35">
        <v>141</v>
      </c>
      <c r="J9" s="36" t="s">
        <v>8</v>
      </c>
      <c r="K9" s="27"/>
      <c r="L9" s="28">
        <f>ROUND(I9*K9,2)</f>
        <v>0</v>
      </c>
      <c r="M9" s="21" t="s">
        <v>9</v>
      </c>
    </row>
    <row r="10" spans="1:13" s="21" customFormat="1" x14ac:dyDescent="0.25">
      <c r="A10" s="40"/>
      <c r="B10" s="41"/>
      <c r="C10" s="41"/>
      <c r="D10" s="41"/>
      <c r="E10" s="41"/>
      <c r="F10" s="41"/>
      <c r="G10" s="54" t="s">
        <v>10</v>
      </c>
      <c r="H10" s="55"/>
      <c r="I10" s="55"/>
      <c r="J10" s="55"/>
      <c r="K10" s="55"/>
      <c r="L10" s="29">
        <f>SUM(L9:M9)</f>
        <v>0</v>
      </c>
    </row>
    <row r="11" spans="1:13" s="21" customFormat="1" x14ac:dyDescent="0.25">
      <c r="A11" s="25">
        <v>5</v>
      </c>
      <c r="B11" s="58" t="s">
        <v>11</v>
      </c>
      <c r="C11" s="59"/>
      <c r="D11" s="59"/>
      <c r="E11" s="59"/>
      <c r="F11" s="59"/>
      <c r="G11" s="40"/>
      <c r="H11" s="41"/>
      <c r="I11" s="41"/>
      <c r="J11" s="41"/>
      <c r="K11" s="41"/>
      <c r="L11" s="41"/>
    </row>
    <row r="12" spans="1:13" s="21" customFormat="1" x14ac:dyDescent="0.25">
      <c r="A12" s="23">
        <v>2</v>
      </c>
      <c r="B12" s="26" t="s">
        <v>12</v>
      </c>
      <c r="C12" s="56" t="s">
        <v>13</v>
      </c>
      <c r="D12" s="57"/>
      <c r="E12" s="57"/>
      <c r="F12" s="57"/>
      <c r="G12" s="57"/>
      <c r="H12" s="57"/>
      <c r="I12" s="35">
        <v>282</v>
      </c>
      <c r="J12" s="36" t="s">
        <v>8</v>
      </c>
      <c r="K12" s="27"/>
      <c r="L12" s="28">
        <f>ROUND(I12*K12,2)</f>
        <v>0</v>
      </c>
      <c r="M12" s="21" t="s">
        <v>14</v>
      </c>
    </row>
    <row r="13" spans="1:13" s="21" customFormat="1" x14ac:dyDescent="0.25">
      <c r="A13" s="23">
        <v>3</v>
      </c>
      <c r="B13" s="26" t="s">
        <v>48</v>
      </c>
      <c r="C13" s="56" t="s">
        <v>47</v>
      </c>
      <c r="D13" s="57"/>
      <c r="E13" s="57"/>
      <c r="F13" s="57"/>
      <c r="G13" s="57"/>
      <c r="H13" s="57"/>
      <c r="I13" s="35">
        <v>141</v>
      </c>
      <c r="J13" s="36" t="s">
        <v>8</v>
      </c>
      <c r="K13" s="27"/>
      <c r="L13" s="28">
        <f t="shared" ref="L13:L15" si="0">ROUND(I13*K13,2)</f>
        <v>0</v>
      </c>
      <c r="M13" s="21" t="s">
        <v>15</v>
      </c>
    </row>
    <row r="14" spans="1:13" s="21" customFormat="1" x14ac:dyDescent="0.25">
      <c r="A14" s="23">
        <v>4</v>
      </c>
      <c r="B14" s="26" t="s">
        <v>86</v>
      </c>
      <c r="C14" s="56" t="s">
        <v>85</v>
      </c>
      <c r="D14" s="57"/>
      <c r="E14" s="57"/>
      <c r="F14" s="57"/>
      <c r="G14" s="57"/>
      <c r="H14" s="57"/>
      <c r="I14" s="35">
        <v>141</v>
      </c>
      <c r="J14" s="36" t="s">
        <v>8</v>
      </c>
      <c r="K14" s="27"/>
      <c r="L14" s="28">
        <f t="shared" si="0"/>
        <v>0</v>
      </c>
      <c r="M14" s="21" t="s">
        <v>16</v>
      </c>
    </row>
    <row r="15" spans="1:13" s="21" customFormat="1" x14ac:dyDescent="0.25">
      <c r="A15" s="23">
        <v>5</v>
      </c>
      <c r="B15" s="26" t="s">
        <v>92</v>
      </c>
      <c r="C15" s="56" t="s">
        <v>20</v>
      </c>
      <c r="D15" s="57"/>
      <c r="E15" s="57"/>
      <c r="F15" s="57"/>
      <c r="G15" s="57"/>
      <c r="H15" s="57"/>
      <c r="I15" s="35">
        <v>6</v>
      </c>
      <c r="J15" s="36" t="s">
        <v>21</v>
      </c>
      <c r="K15" s="27"/>
      <c r="L15" s="28">
        <f t="shared" si="0"/>
        <v>0</v>
      </c>
      <c r="M15" s="21" t="s">
        <v>22</v>
      </c>
    </row>
    <row r="16" spans="1:13" s="21" customFormat="1" x14ac:dyDescent="0.25">
      <c r="A16" s="40"/>
      <c r="B16" s="41"/>
      <c r="C16" s="41"/>
      <c r="D16" s="41"/>
      <c r="E16" s="41"/>
      <c r="F16" s="41"/>
      <c r="G16" s="54" t="s">
        <v>17</v>
      </c>
      <c r="H16" s="55"/>
      <c r="I16" s="55"/>
      <c r="J16" s="55"/>
      <c r="K16" s="55"/>
      <c r="L16" s="29">
        <f>SUM(L12:L15)</f>
        <v>0</v>
      </c>
    </row>
    <row r="17" spans="1:13" s="21" customFormat="1" x14ac:dyDescent="0.25">
      <c r="A17" s="25">
        <v>9</v>
      </c>
      <c r="B17" s="58" t="s">
        <v>18</v>
      </c>
      <c r="C17" s="59"/>
      <c r="D17" s="59"/>
      <c r="E17" s="59"/>
      <c r="F17" s="59"/>
      <c r="G17" s="40"/>
      <c r="H17" s="41"/>
      <c r="I17" s="41"/>
      <c r="J17" s="41"/>
      <c r="K17" s="41"/>
      <c r="L17" s="41"/>
    </row>
    <row r="18" spans="1:13" s="21" customFormat="1" x14ac:dyDescent="0.25">
      <c r="A18" s="23">
        <v>6</v>
      </c>
      <c r="B18" s="26" t="s">
        <v>94</v>
      </c>
      <c r="C18" s="56" t="s">
        <v>93</v>
      </c>
      <c r="D18" s="57"/>
      <c r="E18" s="57"/>
      <c r="F18" s="57"/>
      <c r="G18" s="57"/>
      <c r="H18" s="57"/>
      <c r="I18" s="27">
        <v>6</v>
      </c>
      <c r="J18" s="36" t="s">
        <v>21</v>
      </c>
      <c r="K18" s="27"/>
      <c r="L18" s="28">
        <f t="shared" ref="L18:L25" si="1">ROUND(I18*K18,2)</f>
        <v>0</v>
      </c>
      <c r="M18" s="21" t="s">
        <v>29</v>
      </c>
    </row>
    <row r="19" spans="1:13" s="21" customFormat="1" x14ac:dyDescent="0.25">
      <c r="A19" s="23">
        <v>7</v>
      </c>
      <c r="B19" s="26" t="s">
        <v>55</v>
      </c>
      <c r="C19" s="56" t="s">
        <v>54</v>
      </c>
      <c r="D19" s="57"/>
      <c r="E19" s="57"/>
      <c r="F19" s="57"/>
      <c r="G19" s="57"/>
      <c r="H19" s="57"/>
      <c r="I19" s="35">
        <v>6</v>
      </c>
      <c r="J19" s="36" t="s">
        <v>21</v>
      </c>
      <c r="K19" s="27"/>
      <c r="L19" s="28">
        <f t="shared" si="1"/>
        <v>0</v>
      </c>
      <c r="M19" s="21" t="s">
        <v>29</v>
      </c>
    </row>
    <row r="20" spans="1:13" s="21" customFormat="1" x14ac:dyDescent="0.25">
      <c r="A20" s="23">
        <v>8</v>
      </c>
      <c r="B20" s="26" t="s">
        <v>57</v>
      </c>
      <c r="C20" s="56" t="s">
        <v>56</v>
      </c>
      <c r="D20" s="57"/>
      <c r="E20" s="57"/>
      <c r="F20" s="57"/>
      <c r="G20" s="57"/>
      <c r="H20" s="57"/>
      <c r="I20" s="35">
        <v>6</v>
      </c>
      <c r="J20" s="36" t="s">
        <v>21</v>
      </c>
      <c r="K20" s="27"/>
      <c r="L20" s="28">
        <f t="shared" si="1"/>
        <v>0</v>
      </c>
      <c r="M20" s="21" t="s">
        <v>30</v>
      </c>
    </row>
    <row r="21" spans="1:13" s="21" customFormat="1" x14ac:dyDescent="0.25">
      <c r="A21" s="23">
        <v>9</v>
      </c>
      <c r="B21" s="26" t="s">
        <v>59</v>
      </c>
      <c r="C21" s="56" t="s">
        <v>58</v>
      </c>
      <c r="D21" s="57"/>
      <c r="E21" s="57"/>
      <c r="F21" s="57"/>
      <c r="G21" s="57"/>
      <c r="H21" s="57"/>
      <c r="I21" s="35">
        <v>141</v>
      </c>
      <c r="J21" s="36" t="s">
        <v>8</v>
      </c>
      <c r="K21" s="27"/>
      <c r="L21" s="28">
        <f t="shared" si="1"/>
        <v>0</v>
      </c>
      <c r="M21" s="21" t="s">
        <v>31</v>
      </c>
    </row>
    <row r="22" spans="1:13" s="21" customFormat="1" x14ac:dyDescent="0.25">
      <c r="A22" s="23">
        <v>10</v>
      </c>
      <c r="B22" s="26" t="s">
        <v>32</v>
      </c>
      <c r="C22" s="56" t="s">
        <v>33</v>
      </c>
      <c r="D22" s="57"/>
      <c r="E22" s="57"/>
      <c r="F22" s="57"/>
      <c r="G22" s="57"/>
      <c r="H22" s="57"/>
      <c r="I22" s="35">
        <v>26.620799999999996</v>
      </c>
      <c r="J22" s="36" t="s">
        <v>34</v>
      </c>
      <c r="K22" s="27"/>
      <c r="L22" s="28">
        <f t="shared" si="1"/>
        <v>0</v>
      </c>
      <c r="M22" s="21" t="s">
        <v>35</v>
      </c>
    </row>
    <row r="23" spans="1:13" s="21" customFormat="1" x14ac:dyDescent="0.25">
      <c r="A23" s="23">
        <v>11</v>
      </c>
      <c r="B23" s="26" t="s">
        <v>36</v>
      </c>
      <c r="C23" s="56" t="s">
        <v>37</v>
      </c>
      <c r="D23" s="57"/>
      <c r="E23" s="57"/>
      <c r="F23" s="57"/>
      <c r="G23" s="57"/>
      <c r="H23" s="57"/>
      <c r="I23" s="35">
        <v>106.48319999999998</v>
      </c>
      <c r="J23" s="36" t="s">
        <v>34</v>
      </c>
      <c r="K23" s="27"/>
      <c r="L23" s="28">
        <f t="shared" si="1"/>
        <v>0</v>
      </c>
      <c r="M23" s="21" t="s">
        <v>38</v>
      </c>
    </row>
    <row r="24" spans="1:13" s="21" customFormat="1" x14ac:dyDescent="0.25">
      <c r="A24" s="23">
        <v>12</v>
      </c>
      <c r="B24" s="26" t="s">
        <v>39</v>
      </c>
      <c r="C24" s="56" t="s">
        <v>60</v>
      </c>
      <c r="D24" s="57"/>
      <c r="E24" s="57"/>
      <c r="F24" s="57"/>
      <c r="G24" s="57"/>
      <c r="H24" s="57"/>
      <c r="I24" s="35">
        <v>26.620799999999996</v>
      </c>
      <c r="J24" s="36" t="s">
        <v>34</v>
      </c>
      <c r="K24" s="27"/>
      <c r="L24" s="28">
        <f t="shared" si="1"/>
        <v>0</v>
      </c>
      <c r="M24" s="21" t="s">
        <v>40</v>
      </c>
    </row>
    <row r="25" spans="1:13" s="21" customFormat="1" x14ac:dyDescent="0.25">
      <c r="A25" s="23">
        <v>13</v>
      </c>
      <c r="B25" s="26" t="s">
        <v>41</v>
      </c>
      <c r="C25" s="56" t="s">
        <v>42</v>
      </c>
      <c r="D25" s="57"/>
      <c r="E25" s="57"/>
      <c r="F25" s="57"/>
      <c r="G25" s="57"/>
      <c r="H25" s="57"/>
      <c r="I25" s="35">
        <v>26.620799999999996</v>
      </c>
      <c r="J25" s="36" t="s">
        <v>34</v>
      </c>
      <c r="K25" s="27"/>
      <c r="L25" s="28">
        <f t="shared" si="1"/>
        <v>0</v>
      </c>
      <c r="M25" s="21" t="s">
        <v>43</v>
      </c>
    </row>
    <row r="26" spans="1:13" s="21" customFormat="1" x14ac:dyDescent="0.25">
      <c r="A26" s="23">
        <v>7</v>
      </c>
      <c r="B26" s="26" t="s">
        <v>51</v>
      </c>
      <c r="C26" s="56" t="s">
        <v>52</v>
      </c>
      <c r="D26" s="57"/>
      <c r="E26" s="57"/>
      <c r="F26" s="57"/>
      <c r="G26" s="57"/>
      <c r="H26" s="57"/>
      <c r="I26" s="35">
        <v>1</v>
      </c>
      <c r="J26" s="36" t="s">
        <v>53</v>
      </c>
      <c r="K26" s="27"/>
      <c r="L26" s="28">
        <f>ROUND(I26*K26,2)</f>
        <v>0</v>
      </c>
      <c r="M26" s="21" t="s">
        <v>43</v>
      </c>
    </row>
    <row r="27" spans="1:13" s="21" customFormat="1" x14ac:dyDescent="0.25">
      <c r="A27" s="40"/>
      <c r="B27" s="41"/>
      <c r="C27" s="41"/>
      <c r="D27" s="41"/>
      <c r="E27" s="41"/>
      <c r="F27" s="41"/>
      <c r="G27" s="54" t="s">
        <v>19</v>
      </c>
      <c r="H27" s="55"/>
      <c r="I27" s="55"/>
      <c r="J27" s="55"/>
      <c r="K27" s="55"/>
      <c r="L27" s="29">
        <f>SUM(L18:L26)</f>
        <v>0</v>
      </c>
    </row>
    <row r="28" spans="1:13" s="21" customFormat="1" x14ac:dyDescent="0.25">
      <c r="A28" s="40"/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</row>
    <row r="29" spans="1:13" s="21" customFormat="1" x14ac:dyDescent="0.25">
      <c r="A29" s="46"/>
      <c r="B29" s="47"/>
      <c r="C29" s="47"/>
      <c r="D29" s="47"/>
      <c r="E29" s="47"/>
      <c r="F29" s="47"/>
      <c r="G29" s="47"/>
      <c r="H29" s="47"/>
      <c r="I29" s="47"/>
      <c r="J29" s="47"/>
      <c r="K29" s="47"/>
      <c r="L29" s="47"/>
    </row>
    <row r="30" spans="1:13" s="21" customFormat="1" x14ac:dyDescent="0.25">
      <c r="A30" s="48" t="s">
        <v>44</v>
      </c>
      <c r="B30" s="49"/>
      <c r="C30" s="49"/>
      <c r="D30" s="53" t="s">
        <v>45</v>
      </c>
      <c r="E30" s="45"/>
      <c r="F30" s="53" t="s">
        <v>46</v>
      </c>
      <c r="G30" s="45"/>
      <c r="H30" s="51" t="s">
        <v>49</v>
      </c>
      <c r="I30" s="52"/>
      <c r="J30" s="30"/>
      <c r="K30" s="42">
        <f>L27+L16+L10</f>
        <v>0</v>
      </c>
      <c r="L30" s="43"/>
    </row>
    <row r="31" spans="1:13" s="21" customFormat="1" x14ac:dyDescent="0.25">
      <c r="A31" s="50"/>
      <c r="B31" s="50"/>
      <c r="C31" s="50"/>
      <c r="D31" s="60"/>
      <c r="E31" s="61"/>
      <c r="F31" s="60"/>
      <c r="G31" s="61"/>
      <c r="H31" s="60"/>
      <c r="I31" s="61"/>
      <c r="J31" s="61"/>
      <c r="K31" s="61"/>
      <c r="L31" s="61"/>
    </row>
    <row r="32" spans="1:13" s="21" customFormat="1" x14ac:dyDescent="0.25">
      <c r="A32" s="50"/>
      <c r="B32" s="50"/>
      <c r="C32" s="50"/>
      <c r="D32" s="44">
        <v>21</v>
      </c>
      <c r="E32" s="45"/>
      <c r="F32" s="42">
        <f>ROUNDUP(K30*0.21,2)</f>
        <v>0</v>
      </c>
      <c r="G32" s="43"/>
      <c r="H32" s="51" t="s">
        <v>50</v>
      </c>
      <c r="I32" s="52"/>
      <c r="J32" s="30"/>
      <c r="K32" s="42">
        <f>K30+F32+F31</f>
        <v>0</v>
      </c>
      <c r="L32" s="43"/>
    </row>
    <row r="33" spans="1:12" s="21" customFormat="1" x14ac:dyDescent="0.25">
      <c r="A33" s="46"/>
      <c r="B33" s="47"/>
      <c r="C33" s="47"/>
      <c r="D33" s="47"/>
      <c r="E33" s="47"/>
      <c r="F33" s="47"/>
      <c r="G33" s="47"/>
      <c r="H33" s="47"/>
      <c r="I33" s="47"/>
      <c r="J33" s="47"/>
      <c r="K33" s="47"/>
      <c r="L33" s="47"/>
    </row>
  </sheetData>
  <mergeCells count="44">
    <mergeCell ref="A33:L33"/>
    <mergeCell ref="C26:H26"/>
    <mergeCell ref="A29:L29"/>
    <mergeCell ref="A30:C32"/>
    <mergeCell ref="D30:E30"/>
    <mergeCell ref="F30:G30"/>
    <mergeCell ref="H30:I30"/>
    <mergeCell ref="K30:L30"/>
    <mergeCell ref="D31:E31"/>
    <mergeCell ref="F31:G31"/>
    <mergeCell ref="H31:L31"/>
    <mergeCell ref="D32:E32"/>
    <mergeCell ref="F32:G32"/>
    <mergeCell ref="H32:I32"/>
    <mergeCell ref="K32:L32"/>
    <mergeCell ref="A28:L28"/>
    <mergeCell ref="C13:H13"/>
    <mergeCell ref="C14:H14"/>
    <mergeCell ref="A10:F10"/>
    <mergeCell ref="G10:K10"/>
    <mergeCell ref="B11:F11"/>
    <mergeCell ref="G11:L11"/>
    <mergeCell ref="C12:H12"/>
    <mergeCell ref="C15:H15"/>
    <mergeCell ref="A16:F16"/>
    <mergeCell ref="G16:K16"/>
    <mergeCell ref="B17:F17"/>
    <mergeCell ref="G17:L17"/>
    <mergeCell ref="C24:H24"/>
    <mergeCell ref="C18:H18"/>
    <mergeCell ref="C25:H25"/>
    <mergeCell ref="A27:F27"/>
    <mergeCell ref="G27:K27"/>
    <mergeCell ref="C19:H19"/>
    <mergeCell ref="C20:H20"/>
    <mergeCell ref="C21:H21"/>
    <mergeCell ref="C22:H22"/>
    <mergeCell ref="C23:H23"/>
    <mergeCell ref="C9:H9"/>
    <mergeCell ref="C7:H7"/>
    <mergeCell ref="A1:L4"/>
    <mergeCell ref="A7:B7"/>
    <mergeCell ref="B8:F8"/>
    <mergeCell ref="G8:L8"/>
  </mergeCells>
  <pageMargins left="0.19685039375000002" right="0.19685039375000002" top="0.78740157499999996" bottom="0.78740157499999996" header="0.3" footer="0.3"/>
  <pageSetup paperSize="9" scale="73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"/>
  <sheetViews>
    <sheetView view="pageBreakPreview" zoomScale="85" zoomScaleNormal="100" zoomScaleSheetLayoutView="85" workbookViewId="0">
      <selection sqref="A1:L4"/>
    </sheetView>
  </sheetViews>
  <sheetFormatPr defaultRowHeight="15" x14ac:dyDescent="0.25"/>
  <cols>
    <col min="1" max="1" width="5.5703125" style="1" customWidth="1"/>
    <col min="2" max="2" width="11" style="1" customWidth="1"/>
    <col min="3" max="4" width="9.7109375" style="1" customWidth="1"/>
    <col min="5" max="7" width="9.140625" style="1"/>
    <col min="8" max="8" width="29.7109375" style="1" customWidth="1"/>
    <col min="9" max="9" width="11.7109375" style="1" customWidth="1"/>
    <col min="10" max="10" width="6.28515625" style="1" customWidth="1"/>
    <col min="11" max="11" width="12.7109375" style="1" customWidth="1"/>
    <col min="12" max="12" width="13.7109375" style="1" customWidth="1"/>
    <col min="13" max="13" width="16.7109375" hidden="1" customWidth="1"/>
  </cols>
  <sheetData>
    <row r="1" spans="1:13" x14ac:dyDescent="0.25">
      <c r="A1" s="62" t="s">
        <v>69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</row>
    <row r="2" spans="1:13" x14ac:dyDescent="0.25">
      <c r="A2" s="64"/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</row>
    <row r="3" spans="1:13" x14ac:dyDescent="0.25">
      <c r="A3" s="63"/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</row>
    <row r="4" spans="1:13" x14ac:dyDescent="0.25">
      <c r="A4" s="63"/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</row>
    <row r="5" spans="1:13" x14ac:dyDescent="0.25">
      <c r="A5" s="1" t="s">
        <v>0</v>
      </c>
      <c r="C5" s="1" t="s">
        <v>61</v>
      </c>
    </row>
    <row r="6" spans="1:13" ht="15.75" thickBot="1" x14ac:dyDescent="0.3"/>
    <row r="7" spans="1:13" ht="15.75" thickBot="1" x14ac:dyDescent="0.3">
      <c r="A7" s="65" t="s">
        <v>1</v>
      </c>
      <c r="B7" s="66"/>
      <c r="C7" s="67" t="s">
        <v>2</v>
      </c>
      <c r="D7" s="68"/>
      <c r="E7" s="68"/>
      <c r="F7" s="68"/>
      <c r="G7" s="68"/>
      <c r="H7" s="68"/>
      <c r="I7" s="4" t="s">
        <v>3</v>
      </c>
      <c r="J7" s="15" t="s">
        <v>4</v>
      </c>
      <c r="K7" s="4" t="s">
        <v>5</v>
      </c>
      <c r="L7" s="4" t="s">
        <v>6</v>
      </c>
    </row>
    <row r="8" spans="1:13" x14ac:dyDescent="0.25">
      <c r="A8" s="6">
        <v>5</v>
      </c>
      <c r="B8" s="58" t="s">
        <v>70</v>
      </c>
      <c r="C8" s="59"/>
      <c r="D8" s="59"/>
      <c r="E8" s="59"/>
      <c r="F8" s="59"/>
      <c r="G8" s="40"/>
      <c r="H8" s="41"/>
      <c r="I8" s="41"/>
      <c r="J8" s="41"/>
      <c r="K8" s="41"/>
      <c r="L8" s="41"/>
    </row>
    <row r="9" spans="1:13" x14ac:dyDescent="0.25">
      <c r="A9" s="3">
        <v>1</v>
      </c>
      <c r="B9" s="7" t="s">
        <v>71</v>
      </c>
      <c r="C9" s="56" t="s">
        <v>72</v>
      </c>
      <c r="D9" s="57"/>
      <c r="E9" s="57"/>
      <c r="F9" s="57"/>
      <c r="G9" s="57"/>
      <c r="H9" s="57"/>
      <c r="I9" s="8">
        <v>2000</v>
      </c>
      <c r="J9" s="14" t="s">
        <v>21</v>
      </c>
      <c r="K9" s="8"/>
      <c r="L9" s="9">
        <f>ROUND(I9*K9,2)</f>
        <v>0</v>
      </c>
      <c r="M9" t="s">
        <v>22</v>
      </c>
    </row>
    <row r="10" spans="1:13" x14ac:dyDescent="0.25">
      <c r="A10" s="40"/>
      <c r="B10" s="41"/>
      <c r="C10" s="41"/>
      <c r="D10" s="41"/>
      <c r="E10" s="41"/>
      <c r="F10" s="41"/>
      <c r="G10" s="54" t="s">
        <v>17</v>
      </c>
      <c r="H10" s="55"/>
      <c r="I10" s="55"/>
      <c r="J10" s="55"/>
      <c r="K10" s="55"/>
      <c r="L10" s="10">
        <f>SUM(L9)</f>
        <v>0</v>
      </c>
    </row>
    <row r="11" spans="1:13" x14ac:dyDescent="0.25">
      <c r="A11" s="6">
        <v>9</v>
      </c>
      <c r="B11" s="58" t="s">
        <v>73</v>
      </c>
      <c r="C11" s="59"/>
      <c r="D11" s="59"/>
      <c r="E11" s="59"/>
      <c r="F11" s="59"/>
      <c r="G11" s="40"/>
      <c r="H11" s="41"/>
      <c r="I11" s="41"/>
      <c r="J11" s="41"/>
      <c r="K11" s="41"/>
      <c r="L11" s="41"/>
    </row>
    <row r="12" spans="1:13" x14ac:dyDescent="0.25">
      <c r="A12" s="3">
        <v>2</v>
      </c>
      <c r="B12" s="26" t="s">
        <v>94</v>
      </c>
      <c r="C12" s="56" t="s">
        <v>93</v>
      </c>
      <c r="D12" s="57"/>
      <c r="E12" s="57"/>
      <c r="F12" s="57"/>
      <c r="G12" s="57"/>
      <c r="H12" s="57"/>
      <c r="I12" s="8">
        <v>2000</v>
      </c>
      <c r="J12" s="14" t="s">
        <v>21</v>
      </c>
      <c r="K12" s="8"/>
      <c r="L12" s="9">
        <f t="shared" ref="L12" si="0">ROUND(I12*K12,2)</f>
        <v>0</v>
      </c>
      <c r="M12" t="s">
        <v>29</v>
      </c>
    </row>
    <row r="13" spans="1:13" x14ac:dyDescent="0.25">
      <c r="A13" s="40"/>
      <c r="B13" s="41"/>
      <c r="C13" s="41"/>
      <c r="D13" s="41"/>
      <c r="E13" s="41"/>
      <c r="F13" s="41"/>
      <c r="G13" s="54" t="s">
        <v>19</v>
      </c>
      <c r="H13" s="55"/>
      <c r="I13" s="55"/>
      <c r="J13" s="55"/>
      <c r="K13" s="55"/>
      <c r="L13" s="10">
        <f>SUM(L12:M12)</f>
        <v>0</v>
      </c>
    </row>
    <row r="14" spans="1:13" x14ac:dyDescent="0.25">
      <c r="A14" s="40"/>
      <c r="B14" s="41"/>
      <c r="C14" s="41"/>
      <c r="D14" s="41"/>
      <c r="E14" s="41"/>
      <c r="F14" s="41"/>
      <c r="G14" s="41"/>
      <c r="H14" s="41"/>
      <c r="I14" s="41"/>
      <c r="J14" s="41"/>
      <c r="K14" s="41"/>
      <c r="L14" s="41"/>
    </row>
    <row r="15" spans="1:13" x14ac:dyDescent="0.25">
      <c r="A15" s="46"/>
      <c r="B15" s="47"/>
      <c r="C15" s="47"/>
      <c r="D15" s="47"/>
      <c r="E15" s="47"/>
      <c r="F15" s="47"/>
      <c r="G15" s="47"/>
      <c r="H15" s="47"/>
      <c r="I15" s="47"/>
      <c r="J15" s="47"/>
      <c r="K15" s="47"/>
      <c r="L15" s="47"/>
    </row>
    <row r="16" spans="1:13" x14ac:dyDescent="0.25">
      <c r="A16" s="48" t="s">
        <v>44</v>
      </c>
      <c r="B16" s="49"/>
      <c r="C16" s="49"/>
      <c r="D16" s="53" t="s">
        <v>45</v>
      </c>
      <c r="E16" s="45"/>
      <c r="F16" s="53" t="s">
        <v>46</v>
      </c>
      <c r="G16" s="45"/>
      <c r="H16" s="51" t="s">
        <v>49</v>
      </c>
      <c r="I16" s="52"/>
      <c r="J16" s="11"/>
      <c r="K16" s="42">
        <f>L9+SUM(L12:L12)</f>
        <v>0</v>
      </c>
      <c r="L16" s="43"/>
    </row>
    <row r="17" spans="1:12" x14ac:dyDescent="0.25">
      <c r="A17" s="50"/>
      <c r="B17" s="50"/>
      <c r="C17" s="50"/>
      <c r="D17" s="60"/>
      <c r="E17" s="61"/>
      <c r="F17" s="60"/>
      <c r="G17" s="61"/>
      <c r="H17" s="60"/>
      <c r="I17" s="61"/>
      <c r="J17" s="61"/>
      <c r="K17" s="61"/>
      <c r="L17" s="61"/>
    </row>
    <row r="18" spans="1:12" x14ac:dyDescent="0.25">
      <c r="A18" s="50"/>
      <c r="B18" s="50"/>
      <c r="C18" s="50"/>
      <c r="D18" s="44">
        <v>21</v>
      </c>
      <c r="E18" s="45"/>
      <c r="F18" s="42">
        <f>ROUNDUP(K16*0.21,2)</f>
        <v>0</v>
      </c>
      <c r="G18" s="43"/>
      <c r="H18" s="51" t="s">
        <v>50</v>
      </c>
      <c r="I18" s="52"/>
      <c r="J18" s="11"/>
      <c r="K18" s="42">
        <f>K16+F18+F17</f>
        <v>0</v>
      </c>
      <c r="L18" s="43"/>
    </row>
    <row r="19" spans="1:12" x14ac:dyDescent="0.25">
      <c r="A19" s="46"/>
      <c r="B19" s="47"/>
      <c r="C19" s="47"/>
      <c r="D19" s="47"/>
      <c r="E19" s="47"/>
      <c r="F19" s="47"/>
      <c r="G19" s="47"/>
      <c r="H19" s="47"/>
      <c r="I19" s="47"/>
      <c r="J19" s="47"/>
      <c r="K19" s="47"/>
      <c r="L19" s="47"/>
    </row>
    <row r="20" spans="1:12" x14ac:dyDescent="0.25">
      <c r="A20" s="40"/>
      <c r="B20" s="41"/>
      <c r="C20" s="41"/>
      <c r="D20" s="41"/>
      <c r="E20" s="41"/>
      <c r="F20" s="41"/>
      <c r="G20" s="41"/>
      <c r="H20" s="41"/>
      <c r="I20" s="41"/>
      <c r="J20" s="41"/>
      <c r="K20" s="41"/>
      <c r="L20" s="41"/>
    </row>
    <row r="21" spans="1:12" x14ac:dyDescent="0.25">
      <c r="A21" s="38"/>
      <c r="B21" s="39"/>
      <c r="C21" s="38"/>
      <c r="D21" s="39"/>
      <c r="E21" s="39"/>
      <c r="F21" s="40"/>
      <c r="G21" s="41"/>
      <c r="H21" s="41"/>
      <c r="I21" s="41"/>
      <c r="J21" s="41"/>
      <c r="K21" s="41"/>
      <c r="L21" s="41"/>
    </row>
    <row r="22" spans="1:12" x14ac:dyDescent="0.25">
      <c r="A22" s="38"/>
      <c r="B22" s="39"/>
      <c r="C22" s="38"/>
      <c r="D22" s="39"/>
      <c r="E22" s="39"/>
      <c r="F22" s="40"/>
      <c r="G22" s="41"/>
      <c r="H22" s="41"/>
      <c r="I22" s="41"/>
      <c r="J22" s="41"/>
      <c r="K22" s="41"/>
      <c r="L22" s="41"/>
    </row>
  </sheetData>
  <mergeCells count="35">
    <mergeCell ref="A21:B21"/>
    <mergeCell ref="C21:E21"/>
    <mergeCell ref="F21:L21"/>
    <mergeCell ref="A22:B22"/>
    <mergeCell ref="C22:E22"/>
    <mergeCell ref="F22:L22"/>
    <mergeCell ref="A20:L20"/>
    <mergeCell ref="A14:L14"/>
    <mergeCell ref="A15:L15"/>
    <mergeCell ref="A16:C18"/>
    <mergeCell ref="D16:E16"/>
    <mergeCell ref="F16:G16"/>
    <mergeCell ref="H16:I16"/>
    <mergeCell ref="K16:L16"/>
    <mergeCell ref="D17:E17"/>
    <mergeCell ref="F17:G17"/>
    <mergeCell ref="H17:L17"/>
    <mergeCell ref="D18:E18"/>
    <mergeCell ref="F18:G18"/>
    <mergeCell ref="H18:I18"/>
    <mergeCell ref="K18:L18"/>
    <mergeCell ref="A19:L19"/>
    <mergeCell ref="A13:F13"/>
    <mergeCell ref="G13:K13"/>
    <mergeCell ref="A1:L4"/>
    <mergeCell ref="A7:B7"/>
    <mergeCell ref="C7:H7"/>
    <mergeCell ref="B8:F8"/>
    <mergeCell ref="G8:L8"/>
    <mergeCell ref="C9:H9"/>
    <mergeCell ref="A10:F10"/>
    <mergeCell ref="G10:K10"/>
    <mergeCell ref="B11:F11"/>
    <mergeCell ref="G11:L11"/>
    <mergeCell ref="C12:H12"/>
  </mergeCells>
  <pageMargins left="0.7" right="0.7" top="0.78740157499999996" bottom="0.78740157499999996" header="0.3" footer="0.3"/>
  <pageSetup paperSize="9" scale="63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"/>
  <sheetViews>
    <sheetView view="pageBreakPreview" zoomScale="70" zoomScaleNormal="100" zoomScaleSheetLayoutView="70" workbookViewId="0">
      <selection sqref="A1:L4"/>
    </sheetView>
  </sheetViews>
  <sheetFormatPr defaultRowHeight="15" x14ac:dyDescent="0.25"/>
  <cols>
    <col min="1" max="1" width="5.5703125" style="1" customWidth="1"/>
    <col min="2" max="2" width="10.140625" style="1" customWidth="1"/>
    <col min="3" max="4" width="9.7109375" style="1" customWidth="1"/>
    <col min="5" max="7" width="9.140625" style="1"/>
    <col min="8" max="8" width="29.7109375" style="1" customWidth="1"/>
    <col min="9" max="9" width="11.7109375" style="1" customWidth="1"/>
    <col min="10" max="10" width="6.28515625" style="1" customWidth="1"/>
    <col min="11" max="11" width="12.7109375" style="1" customWidth="1"/>
    <col min="12" max="12" width="13.7109375" style="1" customWidth="1"/>
    <col min="13" max="13" width="16.7109375" hidden="1" customWidth="1"/>
  </cols>
  <sheetData>
    <row r="1" spans="1:13" x14ac:dyDescent="0.25">
      <c r="A1" s="62" t="s">
        <v>76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</row>
    <row r="2" spans="1:13" x14ac:dyDescent="0.25">
      <c r="A2" s="64"/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</row>
    <row r="3" spans="1:13" x14ac:dyDescent="0.25">
      <c r="A3" s="63"/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</row>
    <row r="4" spans="1:13" x14ac:dyDescent="0.25">
      <c r="A4" s="63"/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</row>
    <row r="5" spans="1:13" x14ac:dyDescent="0.25">
      <c r="A5" s="1" t="s">
        <v>0</v>
      </c>
      <c r="C5" s="1" t="s">
        <v>61</v>
      </c>
    </row>
    <row r="6" spans="1:13" ht="15.75" thickBot="1" x14ac:dyDescent="0.3"/>
    <row r="7" spans="1:13" ht="15.75" thickBot="1" x14ac:dyDescent="0.3">
      <c r="A7" s="65" t="s">
        <v>1</v>
      </c>
      <c r="B7" s="66"/>
      <c r="C7" s="67" t="s">
        <v>2</v>
      </c>
      <c r="D7" s="68"/>
      <c r="E7" s="68"/>
      <c r="F7" s="68"/>
      <c r="G7" s="68"/>
      <c r="H7" s="68"/>
      <c r="I7" s="4" t="s">
        <v>3</v>
      </c>
      <c r="J7" s="15" t="s">
        <v>4</v>
      </c>
      <c r="K7" s="4" t="s">
        <v>5</v>
      </c>
      <c r="L7" s="4" t="s">
        <v>6</v>
      </c>
    </row>
    <row r="8" spans="1:13" x14ac:dyDescent="0.25">
      <c r="A8" s="6"/>
      <c r="B8" s="58" t="s">
        <v>75</v>
      </c>
      <c r="C8" s="59"/>
      <c r="D8" s="59"/>
      <c r="E8" s="59"/>
      <c r="F8" s="59"/>
      <c r="G8" s="40"/>
      <c r="H8" s="41"/>
      <c r="I8" s="41"/>
      <c r="J8" s="41"/>
      <c r="K8" s="41"/>
      <c r="L8" s="41"/>
    </row>
    <row r="9" spans="1:13" x14ac:dyDescent="0.25">
      <c r="A9" s="3">
        <v>1</v>
      </c>
      <c r="B9" s="7"/>
      <c r="C9" s="56" t="s">
        <v>74</v>
      </c>
      <c r="D9" s="57"/>
      <c r="E9" s="57"/>
      <c r="F9" s="57"/>
      <c r="G9" s="57"/>
      <c r="H9" s="57"/>
      <c r="I9" s="8">
        <v>1</v>
      </c>
      <c r="J9" s="14" t="s">
        <v>77</v>
      </c>
      <c r="K9" s="8"/>
      <c r="L9" s="9">
        <f t="shared" ref="L9:L15" si="0">ROUND(I9*K9,2)</f>
        <v>0</v>
      </c>
      <c r="M9" t="s">
        <v>23</v>
      </c>
    </row>
    <row r="10" spans="1:13" x14ac:dyDescent="0.25">
      <c r="A10" s="3">
        <v>2</v>
      </c>
      <c r="B10" s="7"/>
      <c r="C10" s="56" t="s">
        <v>78</v>
      </c>
      <c r="D10" s="57"/>
      <c r="E10" s="57"/>
      <c r="F10" s="57"/>
      <c r="G10" s="57"/>
      <c r="H10" s="57"/>
      <c r="I10" s="8">
        <v>1</v>
      </c>
      <c r="J10" s="14" t="s">
        <v>77</v>
      </c>
      <c r="K10" s="8"/>
      <c r="L10" s="9">
        <f t="shared" si="0"/>
        <v>0</v>
      </c>
      <c r="M10" t="s">
        <v>24</v>
      </c>
    </row>
    <row r="11" spans="1:13" x14ac:dyDescent="0.25">
      <c r="A11" s="3">
        <v>3</v>
      </c>
      <c r="B11" s="7"/>
      <c r="C11" s="56" t="s">
        <v>88</v>
      </c>
      <c r="D11" s="57"/>
      <c r="E11" s="57"/>
      <c r="F11" s="57"/>
      <c r="G11" s="57"/>
      <c r="H11" s="57"/>
      <c r="I11" s="8">
        <v>1</v>
      </c>
      <c r="J11" s="14" t="s">
        <v>77</v>
      </c>
      <c r="K11" s="8"/>
      <c r="L11" s="9">
        <f t="shared" si="0"/>
        <v>0</v>
      </c>
      <c r="M11" t="s">
        <v>25</v>
      </c>
    </row>
    <row r="12" spans="1:13" x14ac:dyDescent="0.25">
      <c r="A12" s="6"/>
      <c r="B12" s="58" t="s">
        <v>79</v>
      </c>
      <c r="C12" s="59"/>
      <c r="D12" s="59"/>
      <c r="E12" s="59"/>
      <c r="F12" s="59"/>
      <c r="G12" s="40"/>
      <c r="H12" s="41"/>
      <c r="I12" s="41"/>
      <c r="J12" s="41"/>
      <c r="K12" s="41"/>
      <c r="L12" s="41"/>
    </row>
    <row r="13" spans="1:13" x14ac:dyDescent="0.25">
      <c r="A13" s="3">
        <v>4</v>
      </c>
      <c r="B13" s="7"/>
      <c r="C13" s="56" t="s">
        <v>80</v>
      </c>
      <c r="D13" s="57"/>
      <c r="E13" s="57"/>
      <c r="F13" s="57"/>
      <c r="G13" s="57"/>
      <c r="H13" s="57"/>
      <c r="I13" s="8">
        <v>1</v>
      </c>
      <c r="J13" s="14" t="s">
        <v>77</v>
      </c>
      <c r="K13" s="8"/>
      <c r="L13" s="9">
        <f t="shared" si="0"/>
        <v>0</v>
      </c>
      <c r="M13" t="s">
        <v>26</v>
      </c>
    </row>
    <row r="14" spans="1:13" x14ac:dyDescent="0.25">
      <c r="A14" s="3">
        <v>5</v>
      </c>
      <c r="B14" s="7"/>
      <c r="C14" s="56" t="s">
        <v>81</v>
      </c>
      <c r="D14" s="57"/>
      <c r="E14" s="57"/>
      <c r="F14" s="57"/>
      <c r="G14" s="57"/>
      <c r="H14" s="57"/>
      <c r="I14" s="8">
        <v>1</v>
      </c>
      <c r="J14" s="14" t="s">
        <v>77</v>
      </c>
      <c r="K14" s="8"/>
      <c r="L14" s="9">
        <f t="shared" si="0"/>
        <v>0</v>
      </c>
      <c r="M14" t="s">
        <v>28</v>
      </c>
    </row>
    <row r="15" spans="1:13" x14ac:dyDescent="0.25">
      <c r="A15" s="3">
        <v>6</v>
      </c>
      <c r="B15" s="7"/>
      <c r="C15" s="56" t="s">
        <v>89</v>
      </c>
      <c r="D15" s="57"/>
      <c r="E15" s="57"/>
      <c r="F15" s="57"/>
      <c r="G15" s="57"/>
      <c r="H15" s="57"/>
      <c r="I15" s="8">
        <v>1</v>
      </c>
      <c r="J15" s="14" t="s">
        <v>77</v>
      </c>
      <c r="K15" s="8"/>
      <c r="L15" s="9">
        <f t="shared" si="0"/>
        <v>0</v>
      </c>
    </row>
    <row r="16" spans="1:13" x14ac:dyDescent="0.25">
      <c r="A16" s="40"/>
      <c r="B16" s="41"/>
      <c r="C16" s="41"/>
      <c r="D16" s="41"/>
      <c r="E16" s="41"/>
      <c r="F16" s="41"/>
      <c r="G16" s="54" t="s">
        <v>82</v>
      </c>
      <c r="H16" s="55"/>
      <c r="I16" s="55"/>
      <c r="J16" s="55"/>
      <c r="K16" s="55"/>
      <c r="L16" s="10">
        <f>SUM(L9:M15)</f>
        <v>0</v>
      </c>
    </row>
    <row r="17" spans="1:12" x14ac:dyDescent="0.25">
      <c r="A17" s="40"/>
      <c r="B17" s="41"/>
      <c r="C17" s="41"/>
      <c r="D17" s="41"/>
      <c r="E17" s="41"/>
      <c r="F17" s="41"/>
      <c r="G17" s="41"/>
      <c r="H17" s="41"/>
      <c r="I17" s="41"/>
      <c r="J17" s="41"/>
      <c r="K17" s="41"/>
      <c r="L17" s="41"/>
    </row>
    <row r="18" spans="1:12" x14ac:dyDescent="0.25">
      <c r="A18" s="46"/>
      <c r="B18" s="47"/>
      <c r="C18" s="47"/>
      <c r="D18" s="47"/>
      <c r="E18" s="47"/>
      <c r="F18" s="47"/>
      <c r="G18" s="47"/>
      <c r="H18" s="47"/>
      <c r="I18" s="47"/>
      <c r="J18" s="47"/>
      <c r="K18" s="47"/>
      <c r="L18" s="47"/>
    </row>
    <row r="19" spans="1:12" x14ac:dyDescent="0.25">
      <c r="A19" s="48" t="s">
        <v>44</v>
      </c>
      <c r="B19" s="49"/>
      <c r="C19" s="49"/>
      <c r="D19" s="53" t="s">
        <v>45</v>
      </c>
      <c r="E19" s="45"/>
      <c r="F19" s="53" t="s">
        <v>46</v>
      </c>
      <c r="G19" s="45"/>
      <c r="H19" s="51" t="s">
        <v>49</v>
      </c>
      <c r="I19" s="52"/>
      <c r="J19" s="11"/>
      <c r="K19" s="42">
        <f>L16</f>
        <v>0</v>
      </c>
      <c r="L19" s="43"/>
    </row>
    <row r="20" spans="1:12" x14ac:dyDescent="0.25">
      <c r="A20" s="50"/>
      <c r="B20" s="50"/>
      <c r="C20" s="50"/>
      <c r="D20" s="60"/>
      <c r="E20" s="61"/>
      <c r="F20" s="60"/>
      <c r="G20" s="61"/>
      <c r="H20" s="60"/>
      <c r="I20" s="61"/>
      <c r="J20" s="61"/>
      <c r="K20" s="61"/>
      <c r="L20" s="61"/>
    </row>
    <row r="21" spans="1:12" x14ac:dyDescent="0.25">
      <c r="A21" s="50"/>
      <c r="B21" s="50"/>
      <c r="C21" s="50"/>
      <c r="D21" s="44">
        <v>21</v>
      </c>
      <c r="E21" s="45"/>
      <c r="F21" s="42">
        <f>ROUNDUP(K19*0.21,2)</f>
        <v>0</v>
      </c>
      <c r="G21" s="43"/>
      <c r="H21" s="51" t="s">
        <v>50</v>
      </c>
      <c r="I21" s="52"/>
      <c r="J21" s="11"/>
      <c r="K21" s="42">
        <f>K19+F21+F20</f>
        <v>0</v>
      </c>
      <c r="L21" s="43"/>
    </row>
    <row r="22" spans="1:12" x14ac:dyDescent="0.25">
      <c r="A22" s="46"/>
      <c r="B22" s="47"/>
      <c r="C22" s="47"/>
      <c r="D22" s="47"/>
      <c r="E22" s="47"/>
      <c r="F22" s="47"/>
      <c r="G22" s="47"/>
      <c r="H22" s="47"/>
      <c r="I22" s="47"/>
      <c r="J22" s="47"/>
      <c r="K22" s="47"/>
      <c r="L22" s="47"/>
    </row>
    <row r="23" spans="1:12" x14ac:dyDescent="0.25">
      <c r="A23" s="40"/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</row>
    <row r="24" spans="1:12" x14ac:dyDescent="0.25">
      <c r="A24" s="38"/>
      <c r="B24" s="39"/>
      <c r="C24" s="38"/>
      <c r="D24" s="39"/>
      <c r="E24" s="39"/>
      <c r="F24" s="40"/>
      <c r="G24" s="41"/>
      <c r="H24" s="41"/>
      <c r="I24" s="41"/>
      <c r="J24" s="41"/>
      <c r="K24" s="41"/>
      <c r="L24" s="41"/>
    </row>
    <row r="25" spans="1:12" x14ac:dyDescent="0.25">
      <c r="A25" s="38"/>
      <c r="B25" s="39"/>
      <c r="C25" s="38"/>
      <c r="D25" s="39"/>
      <c r="E25" s="39"/>
      <c r="F25" s="40"/>
      <c r="G25" s="41"/>
      <c r="H25" s="41"/>
      <c r="I25" s="41"/>
      <c r="J25" s="41"/>
      <c r="K25" s="41"/>
      <c r="L25" s="41"/>
    </row>
  </sheetData>
  <mergeCells count="37">
    <mergeCell ref="A25:B25"/>
    <mergeCell ref="C25:E25"/>
    <mergeCell ref="F25:L25"/>
    <mergeCell ref="F21:G21"/>
    <mergeCell ref="H21:I21"/>
    <mergeCell ref="K21:L21"/>
    <mergeCell ref="A22:L22"/>
    <mergeCell ref="A23:L23"/>
    <mergeCell ref="A24:B24"/>
    <mergeCell ref="C24:E24"/>
    <mergeCell ref="F24:L24"/>
    <mergeCell ref="A18:L18"/>
    <mergeCell ref="A19:C21"/>
    <mergeCell ref="D19:E19"/>
    <mergeCell ref="F19:G19"/>
    <mergeCell ref="H19:I19"/>
    <mergeCell ref="K19:L19"/>
    <mergeCell ref="D20:E20"/>
    <mergeCell ref="F20:G20"/>
    <mergeCell ref="H20:L20"/>
    <mergeCell ref="D21:E21"/>
    <mergeCell ref="A17:L17"/>
    <mergeCell ref="C11:H11"/>
    <mergeCell ref="C13:H13"/>
    <mergeCell ref="C14:H14"/>
    <mergeCell ref="C15:H15"/>
    <mergeCell ref="C9:H9"/>
    <mergeCell ref="C10:H10"/>
    <mergeCell ref="B12:F12"/>
    <mergeCell ref="G12:L12"/>
    <mergeCell ref="A16:F16"/>
    <mergeCell ref="G16:K16"/>
    <mergeCell ref="A1:L4"/>
    <mergeCell ref="A7:B7"/>
    <mergeCell ref="C7:H7"/>
    <mergeCell ref="B8:F8"/>
    <mergeCell ref="G8:L8"/>
  </mergeCells>
  <pageMargins left="0.19685039375000002" right="0.19685039375000002" top="0.78740157499999996" bottom="0.78740157499999996" header="0.3" footer="0.3"/>
  <pageSetup paperSize="9"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7</vt:i4>
      </vt:variant>
    </vt:vector>
  </HeadingPairs>
  <TitlesOfParts>
    <vt:vector size="7" baseType="lpstr">
      <vt:lpstr>Rekapitulace</vt:lpstr>
      <vt:lpstr>MK Okružní</vt:lpstr>
      <vt:lpstr>MK I.Olbrachta</vt:lpstr>
      <vt:lpstr>MK Za hřbitovem</vt:lpstr>
      <vt:lpstr>MK Lesní</vt:lpstr>
      <vt:lpstr>Ošetření spár</vt:lpstr>
      <vt:lpstr>Nestavební náklady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2017-05-17T08:59:44Z</cp:lastPrinted>
  <dcterms:created xsi:type="dcterms:W3CDTF">2016-03-02T12:32:43Z</dcterms:created>
  <dcterms:modified xsi:type="dcterms:W3CDTF">2019-05-22T12:57:32Z</dcterms:modified>
</cp:coreProperties>
</file>